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ebfbf542152405/Desktop/ALY6050/l3/"/>
    </mc:Choice>
  </mc:AlternateContent>
  <xr:revisionPtr revIDLastSave="851" documentId="13_ncr:1_{280F1CAD-3F32-3A4D-9FF6-FDC72B02F63D}" xr6:coauthVersionLast="47" xr6:coauthVersionMax="47" xr10:uidLastSave="{6195009F-2E01-46D2-B59F-30F3AFE92B83}"/>
  <bookViews>
    <workbookView xWindow="-110" yWindow="-110" windowWidth="19420" windowHeight="10300" activeTab="3" xr2:uid="{00000000-000D-0000-FFFF-FFFF00000000}"/>
  </bookViews>
  <sheets>
    <sheet name="6050_Module3Project_Data" sheetId="2" r:id="rId1"/>
    <sheet name="Part 1" sheetId="5" r:id="rId2"/>
    <sheet name="Part 2" sheetId="6" r:id="rId3"/>
    <sheet name="Part 3" sheetId="7" r:id="rId4"/>
  </sheets>
  <calcPr calcId="191029" concurrentCalc="0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7" l="1"/>
  <c r="B24" i="7"/>
  <c r="F10" i="7"/>
  <c r="B16" i="7"/>
  <c r="B15" i="7"/>
  <c r="B12" i="7"/>
  <c r="S10" i="7"/>
  <c r="X279" i="7"/>
  <c r="X277" i="7"/>
  <c r="AG276" i="7"/>
  <c r="AA275" i="7"/>
  <c r="P278" i="7"/>
  <c r="P277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B279" i="7"/>
  <c r="F321" i="7"/>
  <c r="F385" i="7"/>
  <c r="F433" i="7"/>
  <c r="F434" i="7"/>
  <c r="F490" i="7"/>
  <c r="B280" i="7"/>
  <c r="F329" i="7"/>
  <c r="R528" i="7"/>
  <c r="S528" i="7"/>
  <c r="R527" i="7"/>
  <c r="S527" i="7"/>
  <c r="R526" i="7"/>
  <c r="S526" i="7"/>
  <c r="R525" i="7"/>
  <c r="S525" i="7"/>
  <c r="R524" i="7"/>
  <c r="S524" i="7"/>
  <c r="R523" i="7"/>
  <c r="S523" i="7"/>
  <c r="R522" i="7"/>
  <c r="S522" i="7"/>
  <c r="R521" i="7"/>
  <c r="S521" i="7"/>
  <c r="R520" i="7"/>
  <c r="S520" i="7"/>
  <c r="R519" i="7"/>
  <c r="S519" i="7"/>
  <c r="R518" i="7"/>
  <c r="S518" i="7"/>
  <c r="R517" i="7"/>
  <c r="S517" i="7"/>
  <c r="R516" i="7"/>
  <c r="S516" i="7"/>
  <c r="R515" i="7"/>
  <c r="S515" i="7"/>
  <c r="R514" i="7"/>
  <c r="S514" i="7"/>
  <c r="R513" i="7"/>
  <c r="S513" i="7"/>
  <c r="R512" i="7"/>
  <c r="S512" i="7"/>
  <c r="R511" i="7"/>
  <c r="S511" i="7"/>
  <c r="R510" i="7"/>
  <c r="S510" i="7"/>
  <c r="R509" i="7"/>
  <c r="S509" i="7"/>
  <c r="R508" i="7"/>
  <c r="S508" i="7"/>
  <c r="R507" i="7"/>
  <c r="S507" i="7"/>
  <c r="R506" i="7"/>
  <c r="S506" i="7"/>
  <c r="R505" i="7"/>
  <c r="S505" i="7"/>
  <c r="R504" i="7"/>
  <c r="S504" i="7"/>
  <c r="R503" i="7"/>
  <c r="S503" i="7"/>
  <c r="R502" i="7"/>
  <c r="S502" i="7"/>
  <c r="R501" i="7"/>
  <c r="S501" i="7"/>
  <c r="R500" i="7"/>
  <c r="S500" i="7"/>
  <c r="R499" i="7"/>
  <c r="S499" i="7"/>
  <c r="R498" i="7"/>
  <c r="S498" i="7"/>
  <c r="R497" i="7"/>
  <c r="S497" i="7"/>
  <c r="R496" i="7"/>
  <c r="S496" i="7"/>
  <c r="R495" i="7"/>
  <c r="S495" i="7"/>
  <c r="R494" i="7"/>
  <c r="S494" i="7"/>
  <c r="R493" i="7"/>
  <c r="S493" i="7"/>
  <c r="R492" i="7"/>
  <c r="S492" i="7"/>
  <c r="R491" i="7"/>
  <c r="S491" i="7"/>
  <c r="R490" i="7"/>
  <c r="S490" i="7"/>
  <c r="R489" i="7"/>
  <c r="S489" i="7"/>
  <c r="R488" i="7"/>
  <c r="S488" i="7"/>
  <c r="R487" i="7"/>
  <c r="S487" i="7"/>
  <c r="R486" i="7"/>
  <c r="S486" i="7"/>
  <c r="R485" i="7"/>
  <c r="S485" i="7"/>
  <c r="R484" i="7"/>
  <c r="S484" i="7"/>
  <c r="R483" i="7"/>
  <c r="S483" i="7"/>
  <c r="R482" i="7"/>
  <c r="S482" i="7"/>
  <c r="R481" i="7"/>
  <c r="S481" i="7"/>
  <c r="R480" i="7"/>
  <c r="S480" i="7"/>
  <c r="R479" i="7"/>
  <c r="S479" i="7"/>
  <c r="R478" i="7"/>
  <c r="S478" i="7"/>
  <c r="R477" i="7"/>
  <c r="S477" i="7"/>
  <c r="R476" i="7"/>
  <c r="S476" i="7"/>
  <c r="R475" i="7"/>
  <c r="S475" i="7"/>
  <c r="R474" i="7"/>
  <c r="S474" i="7"/>
  <c r="R473" i="7"/>
  <c r="S473" i="7"/>
  <c r="R472" i="7"/>
  <c r="S472" i="7"/>
  <c r="R471" i="7"/>
  <c r="S471" i="7"/>
  <c r="R470" i="7"/>
  <c r="S470" i="7"/>
  <c r="R469" i="7"/>
  <c r="S469" i="7"/>
  <c r="R468" i="7"/>
  <c r="S468" i="7"/>
  <c r="R467" i="7"/>
  <c r="S467" i="7"/>
  <c r="R466" i="7"/>
  <c r="S466" i="7"/>
  <c r="R465" i="7"/>
  <c r="S465" i="7"/>
  <c r="R464" i="7"/>
  <c r="S464" i="7"/>
  <c r="R463" i="7"/>
  <c r="S463" i="7"/>
  <c r="R462" i="7"/>
  <c r="S462" i="7"/>
  <c r="R461" i="7"/>
  <c r="S461" i="7"/>
  <c r="R460" i="7"/>
  <c r="S460" i="7"/>
  <c r="R459" i="7"/>
  <c r="S459" i="7"/>
  <c r="R458" i="7"/>
  <c r="S458" i="7"/>
  <c r="R457" i="7"/>
  <c r="S457" i="7"/>
  <c r="R456" i="7"/>
  <c r="S456" i="7"/>
  <c r="R455" i="7"/>
  <c r="S455" i="7"/>
  <c r="R454" i="7"/>
  <c r="S454" i="7"/>
  <c r="R453" i="7"/>
  <c r="S453" i="7"/>
  <c r="R452" i="7"/>
  <c r="S452" i="7"/>
  <c r="R451" i="7"/>
  <c r="S451" i="7"/>
  <c r="R450" i="7"/>
  <c r="S450" i="7"/>
  <c r="R449" i="7"/>
  <c r="S449" i="7"/>
  <c r="R448" i="7"/>
  <c r="S448" i="7"/>
  <c r="R447" i="7"/>
  <c r="S447" i="7"/>
  <c r="R446" i="7"/>
  <c r="S446" i="7"/>
  <c r="R445" i="7"/>
  <c r="S445" i="7"/>
  <c r="R444" i="7"/>
  <c r="S444" i="7"/>
  <c r="R443" i="7"/>
  <c r="S443" i="7"/>
  <c r="R442" i="7"/>
  <c r="S442" i="7"/>
  <c r="R441" i="7"/>
  <c r="S441" i="7"/>
  <c r="R440" i="7"/>
  <c r="S440" i="7"/>
  <c r="R439" i="7"/>
  <c r="S439" i="7"/>
  <c r="R438" i="7"/>
  <c r="S438" i="7"/>
  <c r="R437" i="7"/>
  <c r="S437" i="7"/>
  <c r="R436" i="7"/>
  <c r="S436" i="7"/>
  <c r="R435" i="7"/>
  <c r="S435" i="7"/>
  <c r="R434" i="7"/>
  <c r="S434" i="7"/>
  <c r="R433" i="7"/>
  <c r="S433" i="7"/>
  <c r="R432" i="7"/>
  <c r="S432" i="7"/>
  <c r="R431" i="7"/>
  <c r="S431" i="7"/>
  <c r="R430" i="7"/>
  <c r="S430" i="7"/>
  <c r="R429" i="7"/>
  <c r="S429" i="7"/>
  <c r="R428" i="7"/>
  <c r="S428" i="7"/>
  <c r="R427" i="7"/>
  <c r="S427" i="7"/>
  <c r="R426" i="7"/>
  <c r="S426" i="7"/>
  <c r="R425" i="7"/>
  <c r="S425" i="7"/>
  <c r="R424" i="7"/>
  <c r="S424" i="7"/>
  <c r="R423" i="7"/>
  <c r="S423" i="7"/>
  <c r="R422" i="7"/>
  <c r="S422" i="7"/>
  <c r="R421" i="7"/>
  <c r="S421" i="7"/>
  <c r="R420" i="7"/>
  <c r="S420" i="7"/>
  <c r="R419" i="7"/>
  <c r="S419" i="7"/>
  <c r="R418" i="7"/>
  <c r="S418" i="7"/>
  <c r="R417" i="7"/>
  <c r="S417" i="7"/>
  <c r="R416" i="7"/>
  <c r="S416" i="7"/>
  <c r="R415" i="7"/>
  <c r="S415" i="7"/>
  <c r="R414" i="7"/>
  <c r="S414" i="7"/>
  <c r="R413" i="7"/>
  <c r="S413" i="7"/>
  <c r="R412" i="7"/>
  <c r="S412" i="7"/>
  <c r="R411" i="7"/>
  <c r="S411" i="7"/>
  <c r="R410" i="7"/>
  <c r="S410" i="7"/>
  <c r="R409" i="7"/>
  <c r="S409" i="7"/>
  <c r="R408" i="7"/>
  <c r="S408" i="7"/>
  <c r="R407" i="7"/>
  <c r="S407" i="7"/>
  <c r="R406" i="7"/>
  <c r="S406" i="7"/>
  <c r="R405" i="7"/>
  <c r="S405" i="7"/>
  <c r="R404" i="7"/>
  <c r="S404" i="7"/>
  <c r="R403" i="7"/>
  <c r="S403" i="7"/>
  <c r="R402" i="7"/>
  <c r="S402" i="7"/>
  <c r="R401" i="7"/>
  <c r="S401" i="7"/>
  <c r="R400" i="7"/>
  <c r="S400" i="7"/>
  <c r="R399" i="7"/>
  <c r="S399" i="7"/>
  <c r="R398" i="7"/>
  <c r="S398" i="7"/>
  <c r="R397" i="7"/>
  <c r="S397" i="7"/>
  <c r="R396" i="7"/>
  <c r="S396" i="7"/>
  <c r="R395" i="7"/>
  <c r="S395" i="7"/>
  <c r="R394" i="7"/>
  <c r="S394" i="7"/>
  <c r="R393" i="7"/>
  <c r="S393" i="7"/>
  <c r="R392" i="7"/>
  <c r="S392" i="7"/>
  <c r="R391" i="7"/>
  <c r="S391" i="7"/>
  <c r="R390" i="7"/>
  <c r="S390" i="7"/>
  <c r="R389" i="7"/>
  <c r="S389" i="7"/>
  <c r="R388" i="7"/>
  <c r="S388" i="7"/>
  <c r="R387" i="7"/>
  <c r="S387" i="7"/>
  <c r="R386" i="7"/>
  <c r="S386" i="7"/>
  <c r="R385" i="7"/>
  <c r="S385" i="7"/>
  <c r="R384" i="7"/>
  <c r="S384" i="7"/>
  <c r="R383" i="7"/>
  <c r="S383" i="7"/>
  <c r="R382" i="7"/>
  <c r="S382" i="7"/>
  <c r="R381" i="7"/>
  <c r="S381" i="7"/>
  <c r="R380" i="7"/>
  <c r="S380" i="7"/>
  <c r="R379" i="7"/>
  <c r="S379" i="7"/>
  <c r="R378" i="7"/>
  <c r="S378" i="7"/>
  <c r="R377" i="7"/>
  <c r="S377" i="7"/>
  <c r="R376" i="7"/>
  <c r="S376" i="7"/>
  <c r="R375" i="7"/>
  <c r="S375" i="7"/>
  <c r="R374" i="7"/>
  <c r="S374" i="7"/>
  <c r="R373" i="7"/>
  <c r="S373" i="7"/>
  <c r="R372" i="7"/>
  <c r="S372" i="7"/>
  <c r="R371" i="7"/>
  <c r="S371" i="7"/>
  <c r="R370" i="7"/>
  <c r="S370" i="7"/>
  <c r="R369" i="7"/>
  <c r="S369" i="7"/>
  <c r="R368" i="7"/>
  <c r="S368" i="7"/>
  <c r="R367" i="7"/>
  <c r="S367" i="7"/>
  <c r="R366" i="7"/>
  <c r="S366" i="7"/>
  <c r="R365" i="7"/>
  <c r="S365" i="7"/>
  <c r="R364" i="7"/>
  <c r="S364" i="7"/>
  <c r="R363" i="7"/>
  <c r="S363" i="7"/>
  <c r="R362" i="7"/>
  <c r="S362" i="7"/>
  <c r="R361" i="7"/>
  <c r="S361" i="7"/>
  <c r="R360" i="7"/>
  <c r="S360" i="7"/>
  <c r="R359" i="7"/>
  <c r="S359" i="7"/>
  <c r="R358" i="7"/>
  <c r="S358" i="7"/>
  <c r="R357" i="7"/>
  <c r="S357" i="7"/>
  <c r="R356" i="7"/>
  <c r="S356" i="7"/>
  <c r="R355" i="7"/>
  <c r="S355" i="7"/>
  <c r="R354" i="7"/>
  <c r="S354" i="7"/>
  <c r="R353" i="7"/>
  <c r="S353" i="7"/>
  <c r="R352" i="7"/>
  <c r="S352" i="7"/>
  <c r="R351" i="7"/>
  <c r="S351" i="7"/>
  <c r="R350" i="7"/>
  <c r="S350" i="7"/>
  <c r="R349" i="7"/>
  <c r="S349" i="7"/>
  <c r="R348" i="7"/>
  <c r="S348" i="7"/>
  <c r="R347" i="7"/>
  <c r="S347" i="7"/>
  <c r="R346" i="7"/>
  <c r="S346" i="7"/>
  <c r="R345" i="7"/>
  <c r="S345" i="7"/>
  <c r="R344" i="7"/>
  <c r="S344" i="7"/>
  <c r="R343" i="7"/>
  <c r="S343" i="7"/>
  <c r="R342" i="7"/>
  <c r="S342" i="7"/>
  <c r="R341" i="7"/>
  <c r="S341" i="7"/>
  <c r="R340" i="7"/>
  <c r="S340" i="7"/>
  <c r="R339" i="7"/>
  <c r="S339" i="7"/>
  <c r="R338" i="7"/>
  <c r="S338" i="7"/>
  <c r="R337" i="7"/>
  <c r="S337" i="7"/>
  <c r="R336" i="7"/>
  <c r="S336" i="7"/>
  <c r="R335" i="7"/>
  <c r="S335" i="7"/>
  <c r="R334" i="7"/>
  <c r="S334" i="7"/>
  <c r="R333" i="7"/>
  <c r="S333" i="7"/>
  <c r="R332" i="7"/>
  <c r="S332" i="7"/>
  <c r="R331" i="7"/>
  <c r="S331" i="7"/>
  <c r="R330" i="7"/>
  <c r="S330" i="7"/>
  <c r="R329" i="7"/>
  <c r="S329" i="7"/>
  <c r="R328" i="7"/>
  <c r="S328" i="7"/>
  <c r="R327" i="7"/>
  <c r="S327" i="7"/>
  <c r="S326" i="7"/>
  <c r="R326" i="7"/>
  <c r="R325" i="7"/>
  <c r="S325" i="7"/>
  <c r="R324" i="7"/>
  <c r="S324" i="7"/>
  <c r="R323" i="7"/>
  <c r="S323" i="7"/>
  <c r="R322" i="7"/>
  <c r="S322" i="7"/>
  <c r="R321" i="7"/>
  <c r="S321" i="7"/>
  <c r="R320" i="7"/>
  <c r="S320" i="7"/>
  <c r="R319" i="7"/>
  <c r="S319" i="7"/>
  <c r="R318" i="7"/>
  <c r="S318" i="7"/>
  <c r="R317" i="7"/>
  <c r="S317" i="7"/>
  <c r="R316" i="7"/>
  <c r="S316" i="7"/>
  <c r="R315" i="7"/>
  <c r="S315" i="7"/>
  <c r="R314" i="7"/>
  <c r="S314" i="7"/>
  <c r="R313" i="7"/>
  <c r="S313" i="7"/>
  <c r="R312" i="7"/>
  <c r="S312" i="7"/>
  <c r="R311" i="7"/>
  <c r="S311" i="7"/>
  <c r="R310" i="7"/>
  <c r="S310" i="7"/>
  <c r="R309" i="7"/>
  <c r="S309" i="7"/>
  <c r="R308" i="7"/>
  <c r="S308" i="7"/>
  <c r="R307" i="7"/>
  <c r="S307" i="7"/>
  <c r="R306" i="7"/>
  <c r="S306" i="7"/>
  <c r="R305" i="7"/>
  <c r="S305" i="7"/>
  <c r="R304" i="7"/>
  <c r="S304" i="7"/>
  <c r="R303" i="7"/>
  <c r="S303" i="7"/>
  <c r="S302" i="7"/>
  <c r="R302" i="7"/>
  <c r="R301" i="7"/>
  <c r="S301" i="7"/>
  <c r="R300" i="7"/>
  <c r="S300" i="7"/>
  <c r="R299" i="7"/>
  <c r="S299" i="7"/>
  <c r="R298" i="7"/>
  <c r="S298" i="7"/>
  <c r="R297" i="7"/>
  <c r="S297" i="7"/>
  <c r="R296" i="7"/>
  <c r="S296" i="7"/>
  <c r="R295" i="7"/>
  <c r="S295" i="7"/>
  <c r="R294" i="7"/>
  <c r="S294" i="7"/>
  <c r="R293" i="7"/>
  <c r="S293" i="7"/>
  <c r="R292" i="7"/>
  <c r="S292" i="7"/>
  <c r="R291" i="7"/>
  <c r="S291" i="7"/>
  <c r="R290" i="7"/>
  <c r="S290" i="7"/>
  <c r="R289" i="7"/>
  <c r="S289" i="7"/>
  <c r="R288" i="7"/>
  <c r="S288" i="7"/>
  <c r="R287" i="7"/>
  <c r="S287" i="7"/>
  <c r="R286" i="7"/>
  <c r="S286" i="7"/>
  <c r="B282" i="7"/>
  <c r="B283" i="7"/>
  <c r="R285" i="7"/>
  <c r="S285" i="7"/>
  <c r="R284" i="7"/>
  <c r="S284" i="7"/>
  <c r="R283" i="7"/>
  <c r="S283" i="7"/>
  <c r="R282" i="7"/>
  <c r="S282" i="7"/>
  <c r="R281" i="7"/>
  <c r="S281" i="7"/>
  <c r="R280" i="7"/>
  <c r="S280" i="7"/>
  <c r="R279" i="7"/>
  <c r="S279" i="7"/>
  <c r="R278" i="7"/>
  <c r="S278" i="7"/>
  <c r="R277" i="7"/>
  <c r="S277" i="7"/>
  <c r="Z24" i="7"/>
  <c r="AA8" i="7"/>
  <c r="X12" i="7"/>
  <c r="X10" i="7"/>
  <c r="AG9" i="7"/>
  <c r="F370" i="7"/>
  <c r="F323" i="7"/>
  <c r="F497" i="7"/>
  <c r="F282" i="7"/>
  <c r="F475" i="7"/>
  <c r="F426" i="7"/>
  <c r="F369" i="7"/>
  <c r="F306" i="7"/>
  <c r="F531" i="7"/>
  <c r="F474" i="7"/>
  <c r="F411" i="7"/>
  <c r="F362" i="7"/>
  <c r="F305" i="7"/>
  <c r="F521" i="7"/>
  <c r="F467" i="7"/>
  <c r="F410" i="7"/>
  <c r="F347" i="7"/>
  <c r="F298" i="7"/>
  <c r="F403" i="7"/>
  <c r="F515" i="7"/>
  <c r="F457" i="7"/>
  <c r="F346" i="7"/>
  <c r="F283" i="7"/>
  <c r="F513" i="7"/>
  <c r="F451" i="7"/>
  <c r="F393" i="7"/>
  <c r="F339" i="7"/>
  <c r="F498" i="7"/>
  <c r="F449" i="7"/>
  <c r="F387" i="7"/>
  <c r="F278" i="7"/>
  <c r="X278" i="7"/>
  <c r="AB275" i="7"/>
  <c r="F514" i="7"/>
  <c r="F491" i="7"/>
  <c r="F473" i="7"/>
  <c r="F450" i="7"/>
  <c r="F427" i="7"/>
  <c r="F409" i="7"/>
  <c r="F386" i="7"/>
  <c r="F363" i="7"/>
  <c r="F345" i="7"/>
  <c r="F322" i="7"/>
  <c r="F299" i="7"/>
  <c r="F281" i="7"/>
  <c r="X11" i="7"/>
  <c r="F530" i="7"/>
  <c r="F489" i="7"/>
  <c r="F443" i="7"/>
  <c r="F402" i="7"/>
  <c r="F338" i="7"/>
  <c r="F507" i="7"/>
  <c r="F466" i="7"/>
  <c r="F425" i="7"/>
  <c r="F379" i="7"/>
  <c r="F361" i="7"/>
  <c r="F297" i="7"/>
  <c r="F523" i="7"/>
  <c r="F505" i="7"/>
  <c r="F482" i="7"/>
  <c r="F459" i="7"/>
  <c r="F441" i="7"/>
  <c r="F418" i="7"/>
  <c r="F395" i="7"/>
  <c r="F377" i="7"/>
  <c r="F354" i="7"/>
  <c r="F331" i="7"/>
  <c r="F313" i="7"/>
  <c r="F290" i="7"/>
  <c r="AB8" i="7"/>
  <c r="F315" i="7"/>
  <c r="F529" i="7"/>
  <c r="F506" i="7"/>
  <c r="F483" i="7"/>
  <c r="F465" i="7"/>
  <c r="F442" i="7"/>
  <c r="F419" i="7"/>
  <c r="F401" i="7"/>
  <c r="F378" i="7"/>
  <c r="F355" i="7"/>
  <c r="F337" i="7"/>
  <c r="F314" i="7"/>
  <c r="F291" i="7"/>
  <c r="F522" i="7"/>
  <c r="F499" i="7"/>
  <c r="F481" i="7"/>
  <c r="F458" i="7"/>
  <c r="F435" i="7"/>
  <c r="F417" i="7"/>
  <c r="F394" i="7"/>
  <c r="F371" i="7"/>
  <c r="F353" i="7"/>
  <c r="F330" i="7"/>
  <c r="F307" i="7"/>
  <c r="F289" i="7"/>
  <c r="F533" i="7"/>
  <c r="F525" i="7"/>
  <c r="F517" i="7"/>
  <c r="F509" i="7"/>
  <c r="F501" i="7"/>
  <c r="F493" i="7"/>
  <c r="F485" i="7"/>
  <c r="F477" i="7"/>
  <c r="F469" i="7"/>
  <c r="F461" i="7"/>
  <c r="F453" i="7"/>
  <c r="F445" i="7"/>
  <c r="F437" i="7"/>
  <c r="F429" i="7"/>
  <c r="F421" i="7"/>
  <c r="F41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532" i="7"/>
  <c r="F524" i="7"/>
  <c r="F516" i="7"/>
  <c r="F508" i="7"/>
  <c r="F500" i="7"/>
  <c r="F492" i="7"/>
  <c r="F484" i="7"/>
  <c r="F476" i="7"/>
  <c r="F468" i="7"/>
  <c r="F460" i="7"/>
  <c r="F452" i="7"/>
  <c r="F444" i="7"/>
  <c r="F436" i="7"/>
  <c r="F428" i="7"/>
  <c r="F420" i="7"/>
  <c r="F412" i="7"/>
  <c r="F404" i="7"/>
  <c r="F396" i="7"/>
  <c r="F388" i="7"/>
  <c r="F380" i="7"/>
  <c r="F372" i="7"/>
  <c r="F364" i="7"/>
  <c r="F356" i="7"/>
  <c r="F348" i="7"/>
  <c r="F340" i="7"/>
  <c r="F332" i="7"/>
  <c r="F324" i="7"/>
  <c r="F316" i="7"/>
  <c r="F308" i="7"/>
  <c r="F300" i="7"/>
  <c r="F292" i="7"/>
  <c r="F284" i="7"/>
  <c r="F520" i="7"/>
  <c r="F504" i="7"/>
  <c r="F488" i="7"/>
  <c r="F472" i="7"/>
  <c r="F456" i="7"/>
  <c r="F432" i="7"/>
  <c r="F392" i="7"/>
  <c r="F280" i="7"/>
  <c r="F527" i="7"/>
  <c r="F519" i="7"/>
  <c r="F511" i="7"/>
  <c r="F503" i="7"/>
  <c r="F495" i="7"/>
  <c r="F487" i="7"/>
  <c r="F479" i="7"/>
  <c r="F471" i="7"/>
  <c r="F463" i="7"/>
  <c r="F455" i="7"/>
  <c r="F447" i="7"/>
  <c r="F439" i="7"/>
  <c r="F431" i="7"/>
  <c r="F423" i="7"/>
  <c r="F415" i="7"/>
  <c r="F407" i="7"/>
  <c r="F399" i="7"/>
  <c r="F391" i="7"/>
  <c r="F383" i="7"/>
  <c r="F375" i="7"/>
  <c r="F367" i="7"/>
  <c r="F359" i="7"/>
  <c r="F351" i="7"/>
  <c r="F343" i="7"/>
  <c r="F335" i="7"/>
  <c r="F327" i="7"/>
  <c r="F319" i="7"/>
  <c r="F311" i="7"/>
  <c r="F303" i="7"/>
  <c r="F295" i="7"/>
  <c r="F287" i="7"/>
  <c r="F279" i="7"/>
  <c r="F528" i="7"/>
  <c r="F512" i="7"/>
  <c r="F496" i="7"/>
  <c r="F480" i="7"/>
  <c r="F464" i="7"/>
  <c r="F448" i="7"/>
  <c r="F440" i="7"/>
  <c r="F424" i="7"/>
  <c r="F416" i="7"/>
  <c r="F408" i="7"/>
  <c r="F400" i="7"/>
  <c r="F384" i="7"/>
  <c r="F376" i="7"/>
  <c r="F368" i="7"/>
  <c r="F360" i="7"/>
  <c r="F352" i="7"/>
  <c r="F344" i="7"/>
  <c r="F336" i="7"/>
  <c r="F328" i="7"/>
  <c r="F320" i="7"/>
  <c r="F312" i="7"/>
  <c r="F304" i="7"/>
  <c r="F296" i="7"/>
  <c r="F288" i="7"/>
  <c r="F277" i="7"/>
  <c r="F526" i="7"/>
  <c r="F518" i="7"/>
  <c r="F510" i="7"/>
  <c r="F502" i="7"/>
  <c r="F494" i="7"/>
  <c r="F486" i="7"/>
  <c r="F478" i="7"/>
  <c r="F470" i="7"/>
  <c r="F462" i="7"/>
  <c r="F454" i="7"/>
  <c r="F446" i="7"/>
  <c r="F438" i="7"/>
  <c r="F430" i="7"/>
  <c r="F422" i="7"/>
  <c r="F414" i="7"/>
  <c r="F406" i="7"/>
  <c r="F398" i="7"/>
  <c r="F390" i="7"/>
  <c r="F382" i="7"/>
  <c r="F374" i="7"/>
  <c r="F366" i="7"/>
  <c r="F358" i="7"/>
  <c r="F350" i="7"/>
  <c r="F342" i="7"/>
  <c r="F334" i="7"/>
  <c r="F326" i="7"/>
  <c r="F318" i="7"/>
  <c r="F310" i="7"/>
  <c r="F302" i="7"/>
  <c r="F294" i="7"/>
  <c r="F286" i="7"/>
  <c r="AA9" i="7"/>
  <c r="AB9" i="7"/>
  <c r="AA276" i="7"/>
  <c r="AB276" i="7"/>
  <c r="AA10" i="7"/>
  <c r="AB10" i="7"/>
  <c r="AA277" i="7"/>
  <c r="AB277" i="7"/>
  <c r="AA11" i="7"/>
  <c r="AB11" i="7"/>
  <c r="AA278" i="7"/>
  <c r="AB278" i="7"/>
  <c r="AA12" i="7"/>
  <c r="AB12" i="7"/>
  <c r="AA279" i="7"/>
  <c r="AB279" i="7"/>
  <c r="AA13" i="7"/>
  <c r="AB13" i="7"/>
  <c r="AA280" i="7"/>
  <c r="AB280" i="7"/>
  <c r="AA14" i="7"/>
  <c r="AB14" i="7"/>
  <c r="AA281" i="7"/>
  <c r="AB281" i="7"/>
  <c r="AA15" i="7"/>
  <c r="AB15" i="7"/>
  <c r="AA282" i="7"/>
  <c r="AB282" i="7"/>
  <c r="AA16" i="7"/>
  <c r="AB16" i="7"/>
  <c r="AA283" i="7"/>
  <c r="AB283" i="7"/>
  <c r="AA17" i="7"/>
  <c r="AB17" i="7"/>
  <c r="AA284" i="7"/>
  <c r="AB284" i="7"/>
  <c r="AA18" i="7"/>
  <c r="AB18" i="7"/>
  <c r="AA285" i="7"/>
  <c r="AB285" i="7"/>
  <c r="AA19" i="7"/>
  <c r="AB19" i="7"/>
  <c r="AA286" i="7"/>
  <c r="AB286" i="7"/>
  <c r="AA20" i="7"/>
  <c r="AB20" i="7"/>
  <c r="AA287" i="7"/>
  <c r="AB287" i="7"/>
  <c r="AA21" i="7"/>
  <c r="AB21" i="7"/>
  <c r="AA288" i="7"/>
  <c r="AB288" i="7"/>
  <c r="AA22" i="7"/>
  <c r="AA289" i="7"/>
  <c r="AB22" i="7"/>
  <c r="AB289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82" i="7"/>
  <c r="S182" i="7"/>
  <c r="R183" i="7"/>
  <c r="S183" i="7"/>
  <c r="R184" i="7"/>
  <c r="S184" i="7"/>
  <c r="R185" i="7"/>
  <c r="S185" i="7"/>
  <c r="R186" i="7"/>
  <c r="S186" i="7"/>
  <c r="R187" i="7"/>
  <c r="S187" i="7"/>
  <c r="R188" i="7"/>
  <c r="S188" i="7"/>
  <c r="R189" i="7"/>
  <c r="S189" i="7"/>
  <c r="R190" i="7"/>
  <c r="S190" i="7"/>
  <c r="R191" i="7"/>
  <c r="S191" i="7"/>
  <c r="R192" i="7"/>
  <c r="S192" i="7"/>
  <c r="R193" i="7"/>
  <c r="S193" i="7"/>
  <c r="R194" i="7"/>
  <c r="S194" i="7"/>
  <c r="R195" i="7"/>
  <c r="S195" i="7"/>
  <c r="R196" i="7"/>
  <c r="S196" i="7"/>
  <c r="R197" i="7"/>
  <c r="S197" i="7"/>
  <c r="R198" i="7"/>
  <c r="S198" i="7"/>
  <c r="R199" i="7"/>
  <c r="S199" i="7"/>
  <c r="R200" i="7"/>
  <c r="S200" i="7"/>
  <c r="R201" i="7"/>
  <c r="S201" i="7"/>
  <c r="R202" i="7"/>
  <c r="S202" i="7"/>
  <c r="R203" i="7"/>
  <c r="S203" i="7"/>
  <c r="R204" i="7"/>
  <c r="S204" i="7"/>
  <c r="R205" i="7"/>
  <c r="S205" i="7"/>
  <c r="R206" i="7"/>
  <c r="S206" i="7"/>
  <c r="R207" i="7"/>
  <c r="S207" i="7"/>
  <c r="R208" i="7"/>
  <c r="S208" i="7"/>
  <c r="R209" i="7"/>
  <c r="S209" i="7"/>
  <c r="R210" i="7"/>
  <c r="S210" i="7"/>
  <c r="R211" i="7"/>
  <c r="S211" i="7"/>
  <c r="R212" i="7"/>
  <c r="S212" i="7"/>
  <c r="R213" i="7"/>
  <c r="S213" i="7"/>
  <c r="R214" i="7"/>
  <c r="S214" i="7"/>
  <c r="R215" i="7"/>
  <c r="S215" i="7"/>
  <c r="R216" i="7"/>
  <c r="S216" i="7"/>
  <c r="R217" i="7"/>
  <c r="S217" i="7"/>
  <c r="R218" i="7"/>
  <c r="S218" i="7"/>
  <c r="R219" i="7"/>
  <c r="S219" i="7"/>
  <c r="R220" i="7"/>
  <c r="S220" i="7"/>
  <c r="R221" i="7"/>
  <c r="S221" i="7"/>
  <c r="R222" i="7"/>
  <c r="S222" i="7"/>
  <c r="R223" i="7"/>
  <c r="S223" i="7"/>
  <c r="R224" i="7"/>
  <c r="S224" i="7"/>
  <c r="R225" i="7"/>
  <c r="S225" i="7"/>
  <c r="R226" i="7"/>
  <c r="S226" i="7"/>
  <c r="R227" i="7"/>
  <c r="S227" i="7"/>
  <c r="R228" i="7"/>
  <c r="S228" i="7"/>
  <c r="R229" i="7"/>
  <c r="S229" i="7"/>
  <c r="R230" i="7"/>
  <c r="S230" i="7"/>
  <c r="R231" i="7"/>
  <c r="S231" i="7"/>
  <c r="R232" i="7"/>
  <c r="S232" i="7"/>
  <c r="R233" i="7"/>
  <c r="S233" i="7"/>
  <c r="R234" i="7"/>
  <c r="S234" i="7"/>
  <c r="R235" i="7"/>
  <c r="S235" i="7"/>
  <c r="R236" i="7"/>
  <c r="S236" i="7"/>
  <c r="R237" i="7"/>
  <c r="S237" i="7"/>
  <c r="R238" i="7"/>
  <c r="S238" i="7"/>
  <c r="R239" i="7"/>
  <c r="S239" i="7"/>
  <c r="R240" i="7"/>
  <c r="S240" i="7"/>
  <c r="R241" i="7"/>
  <c r="S241" i="7"/>
  <c r="R242" i="7"/>
  <c r="S242" i="7"/>
  <c r="R243" i="7"/>
  <c r="S243" i="7"/>
  <c r="R244" i="7"/>
  <c r="S244" i="7"/>
  <c r="R245" i="7"/>
  <c r="S245" i="7"/>
  <c r="R246" i="7"/>
  <c r="S246" i="7"/>
  <c r="R247" i="7"/>
  <c r="S247" i="7"/>
  <c r="R248" i="7"/>
  <c r="S248" i="7"/>
  <c r="R249" i="7"/>
  <c r="S249" i="7"/>
  <c r="R250" i="7"/>
  <c r="S250" i="7"/>
  <c r="R251" i="7"/>
  <c r="S251" i="7"/>
  <c r="R252" i="7"/>
  <c r="S252" i="7"/>
  <c r="R253" i="7"/>
  <c r="S253" i="7"/>
  <c r="R254" i="7"/>
  <c r="S254" i="7"/>
  <c r="R255" i="7"/>
  <c r="S255" i="7"/>
  <c r="R256" i="7"/>
  <c r="S256" i="7"/>
  <c r="R257" i="7"/>
  <c r="S257" i="7"/>
  <c r="R258" i="7"/>
  <c r="S258" i="7"/>
  <c r="R259" i="7"/>
  <c r="S259" i="7"/>
  <c r="R260" i="7"/>
  <c r="S260" i="7"/>
  <c r="R261" i="7"/>
  <c r="S261" i="7"/>
  <c r="R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10" i="7"/>
  <c r="B13" i="7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8" i="6"/>
  <c r="K106" i="6" a="1"/>
  <c r="K106" i="6"/>
  <c r="L106" i="6"/>
  <c r="K105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8" i="6"/>
  <c r="E12" i="6"/>
  <c r="F12" i="6"/>
  <c r="E20" i="6"/>
  <c r="F20" i="6"/>
  <c r="E28" i="6"/>
  <c r="F28" i="6"/>
  <c r="E36" i="6"/>
  <c r="F36" i="6"/>
  <c r="E44" i="6"/>
  <c r="F44" i="6"/>
  <c r="E52" i="6"/>
  <c r="F52" i="6"/>
  <c r="E60" i="6"/>
  <c r="F60" i="6"/>
  <c r="E68" i="6"/>
  <c r="F68" i="6"/>
  <c r="E76" i="6"/>
  <c r="F76" i="6"/>
  <c r="E84" i="6"/>
  <c r="F84" i="6"/>
  <c r="E92" i="6"/>
  <c r="F92" i="6"/>
  <c r="E100" i="6"/>
  <c r="F100" i="6"/>
  <c r="D105" i="6"/>
  <c r="E105" i="6"/>
  <c r="F105" i="6"/>
  <c r="D106" i="6"/>
  <c r="E106" i="6" a="1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8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P566" i="5"/>
  <c r="P567" i="5"/>
  <c r="Q567" i="5"/>
  <c r="L566" i="5"/>
  <c r="L567" i="5"/>
  <c r="M567" i="5"/>
  <c r="H566" i="5"/>
  <c r="H567" i="5"/>
  <c r="I567" i="5"/>
  <c r="D566" i="5"/>
  <c r="F566" i="5"/>
  <c r="P299" i="5"/>
  <c r="P300" i="5"/>
  <c r="Q300" i="5"/>
  <c r="L299" i="5"/>
  <c r="L300" i="5"/>
  <c r="H299" i="5"/>
  <c r="D299" i="5"/>
  <c r="D300" i="5"/>
  <c r="E300" i="5"/>
  <c r="T35" i="5"/>
  <c r="U35" i="5"/>
  <c r="R35" i="5"/>
  <c r="S35" i="5"/>
  <c r="P35" i="5"/>
  <c r="Q35" i="5"/>
  <c r="N35" i="5"/>
  <c r="N36" i="5"/>
  <c r="O36" i="5"/>
  <c r="J35" i="5"/>
  <c r="J36" i="5"/>
  <c r="H35" i="5"/>
  <c r="F35" i="5"/>
  <c r="D35" i="5"/>
  <c r="N37" i="5"/>
  <c r="F300" i="5"/>
  <c r="G300" i="5"/>
  <c r="N299" i="5"/>
  <c r="F36" i="5"/>
  <c r="G35" i="5"/>
  <c r="H36" i="5"/>
  <c r="I35" i="5"/>
  <c r="K35" i="5"/>
  <c r="D36" i="5"/>
  <c r="E35" i="5"/>
  <c r="J37" i="5"/>
  <c r="K36" i="5"/>
  <c r="P36" i="5"/>
  <c r="O35" i="5"/>
  <c r="R36" i="5"/>
  <c r="T36" i="5"/>
  <c r="D301" i="5"/>
  <c r="M300" i="5"/>
  <c r="N300" i="5"/>
  <c r="O300" i="5"/>
  <c r="L301" i="5"/>
  <c r="F299" i="5"/>
  <c r="H300" i="5"/>
  <c r="J299" i="5"/>
  <c r="R299" i="5"/>
  <c r="R300" i="5"/>
  <c r="S300" i="5"/>
  <c r="P301" i="5"/>
  <c r="F19" i="7"/>
  <c r="G19" i="7"/>
  <c r="G528" i="7"/>
  <c r="G526" i="7"/>
  <c r="G524" i="7"/>
  <c r="G522" i="7"/>
  <c r="G520" i="7"/>
  <c r="G518" i="7"/>
  <c r="G516" i="7"/>
  <c r="G514" i="7"/>
  <c r="G512" i="7"/>
  <c r="G510" i="7"/>
  <c r="G508" i="7"/>
  <c r="G506" i="7"/>
  <c r="G504" i="7"/>
  <c r="G502" i="7"/>
  <c r="G500" i="7"/>
  <c r="G498" i="7"/>
  <c r="G496" i="7"/>
  <c r="G494" i="7"/>
  <c r="G488" i="7"/>
  <c r="G486" i="7"/>
  <c r="G480" i="7"/>
  <c r="G478" i="7"/>
  <c r="G472" i="7"/>
  <c r="G470" i="7"/>
  <c r="G464" i="7"/>
  <c r="G462" i="7"/>
  <c r="G456" i="7"/>
  <c r="G454" i="7"/>
  <c r="G441" i="7"/>
  <c r="G439" i="7"/>
  <c r="G428" i="7"/>
  <c r="G424" i="7"/>
  <c r="G422" i="7"/>
  <c r="G401" i="7"/>
  <c r="G399" i="7"/>
  <c r="G388" i="7"/>
  <c r="G384" i="7"/>
  <c r="G382" i="7"/>
  <c r="G376" i="7"/>
  <c r="G374" i="7"/>
  <c r="G368" i="7"/>
  <c r="G366" i="7"/>
  <c r="G360" i="7"/>
  <c r="G358" i="7"/>
  <c r="G352" i="7"/>
  <c r="G350" i="7"/>
  <c r="G339" i="7"/>
  <c r="G331" i="7"/>
  <c r="G323" i="7"/>
  <c r="G315" i="7"/>
  <c r="G307" i="7"/>
  <c r="G299" i="7"/>
  <c r="G279" i="7"/>
  <c r="G277" i="7"/>
  <c r="G328" i="7"/>
  <c r="G326" i="7"/>
  <c r="G320" i="7"/>
  <c r="G318" i="7"/>
  <c r="G289" i="7"/>
  <c r="G285" i="7"/>
  <c r="G525" i="7"/>
  <c r="G481" i="7"/>
  <c r="G479" i="7"/>
  <c r="G457" i="7"/>
  <c r="G455" i="7"/>
  <c r="G490" i="7"/>
  <c r="G482" i="7"/>
  <c r="G474" i="7"/>
  <c r="G466" i="7"/>
  <c r="G458" i="7"/>
  <c r="G443" i="7"/>
  <c r="G437" i="7"/>
  <c r="G426" i="7"/>
  <c r="G414" i="7"/>
  <c r="G403" i="7"/>
  <c r="G397" i="7"/>
  <c r="G386" i="7"/>
  <c r="G378" i="7"/>
  <c r="G370" i="7"/>
  <c r="G362" i="7"/>
  <c r="G354" i="7"/>
  <c r="G287" i="7"/>
  <c r="G283" i="7"/>
  <c r="G304" i="7"/>
  <c r="G302" i="7"/>
  <c r="G280" i="7"/>
  <c r="G492" i="7"/>
  <c r="G484" i="7"/>
  <c r="G476" i="7"/>
  <c r="G468" i="7"/>
  <c r="G460" i="7"/>
  <c r="G452" i="7"/>
  <c r="G448" i="7"/>
  <c r="G446" i="7"/>
  <c r="G433" i="7"/>
  <c r="G431" i="7"/>
  <c r="G420" i="7"/>
  <c r="G416" i="7"/>
  <c r="G412" i="7"/>
  <c r="G408" i="7"/>
  <c r="G406" i="7"/>
  <c r="G393" i="7"/>
  <c r="G391" i="7"/>
  <c r="G380" i="7"/>
  <c r="G372" i="7"/>
  <c r="G364" i="7"/>
  <c r="G356" i="7"/>
  <c r="G348" i="7"/>
  <c r="G344" i="7"/>
  <c r="G342" i="7"/>
  <c r="G336" i="7"/>
  <c r="G334" i="7"/>
  <c r="G312" i="7"/>
  <c r="G310" i="7"/>
  <c r="G297" i="7"/>
  <c r="G293" i="7"/>
  <c r="G527" i="7"/>
  <c r="G523" i="7"/>
  <c r="G519" i="7"/>
  <c r="G515" i="7"/>
  <c r="G511" i="7"/>
  <c r="G507" i="7"/>
  <c r="G503" i="7"/>
  <c r="G499" i="7"/>
  <c r="G495" i="7"/>
  <c r="G473" i="7"/>
  <c r="G471" i="7"/>
  <c r="G465" i="7"/>
  <c r="G463" i="7"/>
  <c r="G450" i="7"/>
  <c r="G435" i="7"/>
  <c r="G429" i="7"/>
  <c r="G418" i="7"/>
  <c r="G410" i="7"/>
  <c r="G395" i="7"/>
  <c r="G389" i="7"/>
  <c r="G346" i="7"/>
  <c r="G338" i="7"/>
  <c r="G330" i="7"/>
  <c r="G322" i="7"/>
  <c r="G314" i="7"/>
  <c r="G306" i="7"/>
  <c r="G295" i="7"/>
  <c r="G291" i="7"/>
  <c r="G521" i="7"/>
  <c r="G517" i="7"/>
  <c r="G513" i="7"/>
  <c r="G509" i="7"/>
  <c r="G505" i="7"/>
  <c r="G501" i="7"/>
  <c r="G497" i="7"/>
  <c r="G489" i="7"/>
  <c r="G487" i="7"/>
  <c r="G493" i="7"/>
  <c r="G485" i="7"/>
  <c r="G477" i="7"/>
  <c r="G469" i="7"/>
  <c r="G461" i="7"/>
  <c r="G453" i="7"/>
  <c r="G442" i="7"/>
  <c r="G427" i="7"/>
  <c r="G421" i="7"/>
  <c r="G413" i="7"/>
  <c r="G402" i="7"/>
  <c r="G387" i="7"/>
  <c r="G381" i="7"/>
  <c r="G373" i="7"/>
  <c r="G365" i="7"/>
  <c r="G357" i="7"/>
  <c r="G349" i="7"/>
  <c r="G298" i="7"/>
  <c r="G286" i="7"/>
  <c r="G491" i="7"/>
  <c r="G483" i="7"/>
  <c r="G475" i="7"/>
  <c r="G467" i="7"/>
  <c r="G459" i="7"/>
  <c r="G449" i="7"/>
  <c r="G447" i="7"/>
  <c r="G436" i="7"/>
  <c r="G432" i="7"/>
  <c r="G430" i="7"/>
  <c r="G417" i="7"/>
  <c r="G415" i="7"/>
  <c r="G409" i="7"/>
  <c r="G407" i="7"/>
  <c r="G396" i="7"/>
  <c r="G392" i="7"/>
  <c r="G390" i="7"/>
  <c r="G379" i="7"/>
  <c r="G371" i="7"/>
  <c r="G363" i="7"/>
  <c r="G355" i="7"/>
  <c r="G345" i="7"/>
  <c r="G343" i="7"/>
  <c r="G337" i="7"/>
  <c r="G335" i="7"/>
  <c r="G329" i="7"/>
  <c r="G327" i="7"/>
  <c r="G321" i="7"/>
  <c r="G319" i="7"/>
  <c r="G313" i="7"/>
  <c r="G311" i="7"/>
  <c r="G305" i="7"/>
  <c r="G303" i="7"/>
  <c r="G294" i="7"/>
  <c r="G292" i="7"/>
  <c r="G288" i="7"/>
  <c r="G284" i="7"/>
  <c r="G438" i="7"/>
  <c r="G369" i="7"/>
  <c r="G351" i="7"/>
  <c r="G290" i="7"/>
  <c r="G423" i="7"/>
  <c r="G375" i="7"/>
  <c r="G324" i="7"/>
  <c r="G309" i="7"/>
  <c r="G282" i="7"/>
  <c r="G440" i="7"/>
  <c r="G404" i="7"/>
  <c r="G353" i="7"/>
  <c r="G341" i="7"/>
  <c r="G278" i="7"/>
  <c r="G445" i="7"/>
  <c r="G425" i="7"/>
  <c r="G398" i="7"/>
  <c r="G377" i="7"/>
  <c r="G359" i="7"/>
  <c r="G347" i="7"/>
  <c r="G451" i="7"/>
  <c r="G434" i="7"/>
  <c r="G419" i="7"/>
  <c r="G383" i="7"/>
  <c r="G332" i="7"/>
  <c r="G317" i="7"/>
  <c r="G300" i="7"/>
  <c r="G400" i="7"/>
  <c r="G361" i="7"/>
  <c r="G340" i="7"/>
  <c r="G325" i="7"/>
  <c r="G308" i="7"/>
  <c r="G405" i="7"/>
  <c r="G385" i="7"/>
  <c r="G367" i="7"/>
  <c r="G444" i="7"/>
  <c r="G411" i="7"/>
  <c r="G394" i="7"/>
  <c r="G296" i="7"/>
  <c r="G281" i="7"/>
  <c r="G333" i="7"/>
  <c r="G316" i="7"/>
  <c r="G301" i="7"/>
  <c r="F249" i="7"/>
  <c r="G249" i="7"/>
  <c r="F217" i="7"/>
  <c r="G217" i="7"/>
  <c r="F185" i="7"/>
  <c r="G185" i="7"/>
  <c r="F155" i="7"/>
  <c r="G155" i="7"/>
  <c r="F113" i="7"/>
  <c r="G113" i="7"/>
  <c r="F42" i="7"/>
  <c r="G42" i="7"/>
  <c r="F258" i="7"/>
  <c r="G258" i="7"/>
  <c r="F250" i="7"/>
  <c r="G250" i="7"/>
  <c r="F242" i="7"/>
  <c r="G242" i="7"/>
  <c r="F234" i="7"/>
  <c r="G234" i="7"/>
  <c r="F226" i="7"/>
  <c r="G226" i="7"/>
  <c r="F218" i="7"/>
  <c r="G218" i="7"/>
  <c r="F210" i="7"/>
  <c r="G210" i="7"/>
  <c r="F202" i="7"/>
  <c r="G202" i="7"/>
  <c r="F194" i="7"/>
  <c r="G194" i="7"/>
  <c r="F186" i="7"/>
  <c r="G186" i="7"/>
  <c r="F178" i="7"/>
  <c r="G178" i="7"/>
  <c r="F168" i="7"/>
  <c r="G168" i="7"/>
  <c r="F156" i="7"/>
  <c r="G156" i="7"/>
  <c r="F146" i="7"/>
  <c r="G146" i="7"/>
  <c r="F136" i="7"/>
  <c r="G136" i="7"/>
  <c r="F124" i="7"/>
  <c r="G124" i="7"/>
  <c r="F114" i="7"/>
  <c r="G114" i="7"/>
  <c r="F103" i="7"/>
  <c r="G103" i="7"/>
  <c r="F90" i="7"/>
  <c r="G90" i="7"/>
  <c r="F75" i="7"/>
  <c r="G75" i="7"/>
  <c r="F59" i="7"/>
  <c r="G59" i="7"/>
  <c r="F43" i="7"/>
  <c r="G43" i="7"/>
  <c r="F25" i="7"/>
  <c r="G25" i="7"/>
  <c r="F257" i="7"/>
  <c r="G257" i="7"/>
  <c r="F58" i="7"/>
  <c r="G58" i="7"/>
  <c r="F256" i="7"/>
  <c r="G256" i="7"/>
  <c r="F248" i="7"/>
  <c r="G248" i="7"/>
  <c r="F240" i="7"/>
  <c r="G240" i="7"/>
  <c r="F232" i="7"/>
  <c r="G232" i="7"/>
  <c r="F224" i="7"/>
  <c r="G224" i="7"/>
  <c r="F216" i="7"/>
  <c r="G216" i="7"/>
  <c r="F208" i="7"/>
  <c r="G208" i="7"/>
  <c r="F200" i="7"/>
  <c r="G200" i="7"/>
  <c r="F192" i="7"/>
  <c r="G192" i="7"/>
  <c r="F184" i="7"/>
  <c r="G184" i="7"/>
  <c r="F176" i="7"/>
  <c r="G176" i="7"/>
  <c r="F164" i="7"/>
  <c r="G164" i="7"/>
  <c r="F154" i="7"/>
  <c r="G154" i="7"/>
  <c r="F144" i="7"/>
  <c r="G144" i="7"/>
  <c r="F132" i="7"/>
  <c r="G132" i="7"/>
  <c r="F122" i="7"/>
  <c r="G122" i="7"/>
  <c r="F112" i="7"/>
  <c r="G112" i="7"/>
  <c r="F99" i="7"/>
  <c r="G99" i="7"/>
  <c r="F87" i="7"/>
  <c r="G87" i="7"/>
  <c r="F73" i="7"/>
  <c r="G73" i="7"/>
  <c r="F57" i="7"/>
  <c r="G57" i="7"/>
  <c r="F41" i="7"/>
  <c r="G41" i="7"/>
  <c r="F263" i="7"/>
  <c r="F13" i="7"/>
  <c r="G13" i="7"/>
  <c r="F21" i="7"/>
  <c r="G21" i="7"/>
  <c r="F29" i="7"/>
  <c r="G29" i="7"/>
  <c r="F37" i="7"/>
  <c r="G37" i="7"/>
  <c r="F45" i="7"/>
  <c r="G45" i="7"/>
  <c r="F53" i="7"/>
  <c r="G53" i="7"/>
  <c r="F61" i="7"/>
  <c r="G61" i="7"/>
  <c r="F69" i="7"/>
  <c r="G69" i="7"/>
  <c r="F77" i="7"/>
  <c r="G77" i="7"/>
  <c r="F85" i="7"/>
  <c r="G85" i="7"/>
  <c r="F93" i="7"/>
  <c r="G93" i="7"/>
  <c r="F101" i="7"/>
  <c r="G101" i="7"/>
  <c r="F109" i="7"/>
  <c r="G109" i="7"/>
  <c r="F117" i="7"/>
  <c r="G117" i="7"/>
  <c r="F125" i="7"/>
  <c r="G125" i="7"/>
  <c r="F133" i="7"/>
  <c r="G133" i="7"/>
  <c r="F141" i="7"/>
  <c r="G141" i="7"/>
  <c r="F149" i="7"/>
  <c r="G149" i="7"/>
  <c r="F157" i="7"/>
  <c r="G157" i="7"/>
  <c r="F165" i="7"/>
  <c r="G165" i="7"/>
  <c r="F173" i="7"/>
  <c r="G173" i="7"/>
  <c r="F264" i="7"/>
  <c r="F14" i="7"/>
  <c r="G14" i="7"/>
  <c r="F22" i="7"/>
  <c r="G22" i="7"/>
  <c r="F30" i="7"/>
  <c r="G30" i="7"/>
  <c r="F38" i="7"/>
  <c r="G38" i="7"/>
  <c r="F46" i="7"/>
  <c r="G46" i="7"/>
  <c r="F54" i="7"/>
  <c r="G54" i="7"/>
  <c r="F62" i="7"/>
  <c r="G62" i="7"/>
  <c r="F70" i="7"/>
  <c r="G70" i="7"/>
  <c r="F78" i="7"/>
  <c r="G78" i="7"/>
  <c r="F86" i="7"/>
  <c r="G86" i="7"/>
  <c r="F94" i="7"/>
  <c r="G94" i="7"/>
  <c r="F102" i="7"/>
  <c r="G102" i="7"/>
  <c r="F110" i="7"/>
  <c r="G110" i="7"/>
  <c r="F118" i="7"/>
  <c r="G118" i="7"/>
  <c r="F126" i="7"/>
  <c r="G126" i="7"/>
  <c r="F134" i="7"/>
  <c r="G134" i="7"/>
  <c r="F142" i="7"/>
  <c r="G142" i="7"/>
  <c r="F150" i="7"/>
  <c r="G150" i="7"/>
  <c r="F158" i="7"/>
  <c r="G158" i="7"/>
  <c r="F166" i="7"/>
  <c r="G166" i="7"/>
  <c r="F174" i="7"/>
  <c r="G174" i="7"/>
  <c r="F265" i="7"/>
  <c r="F15" i="7"/>
  <c r="G15" i="7"/>
  <c r="F23" i="7"/>
  <c r="G23" i="7"/>
  <c r="F31" i="7"/>
  <c r="G31" i="7"/>
  <c r="F39" i="7"/>
  <c r="G39" i="7"/>
  <c r="F47" i="7"/>
  <c r="G47" i="7"/>
  <c r="F55" i="7"/>
  <c r="G55" i="7"/>
  <c r="F63" i="7"/>
  <c r="G63" i="7"/>
  <c r="F71" i="7"/>
  <c r="G71" i="7"/>
  <c r="F79" i="7"/>
  <c r="G79" i="7"/>
  <c r="F266" i="7"/>
  <c r="F16" i="7"/>
  <c r="G16" i="7"/>
  <c r="F24" i="7"/>
  <c r="G24" i="7"/>
  <c r="F32" i="7"/>
  <c r="G32" i="7"/>
  <c r="F40" i="7"/>
  <c r="G40" i="7"/>
  <c r="F48" i="7"/>
  <c r="G48" i="7"/>
  <c r="F56" i="7"/>
  <c r="G56" i="7"/>
  <c r="F64" i="7"/>
  <c r="G64" i="7"/>
  <c r="F72" i="7"/>
  <c r="G72" i="7"/>
  <c r="F80" i="7"/>
  <c r="G80" i="7"/>
  <c r="F88" i="7"/>
  <c r="G88" i="7"/>
  <c r="F96" i="7"/>
  <c r="G96" i="7"/>
  <c r="F104" i="7"/>
  <c r="G104" i="7"/>
  <c r="F18" i="7"/>
  <c r="G18" i="7"/>
  <c r="F26" i="7"/>
  <c r="G26" i="7"/>
  <c r="F34" i="7"/>
  <c r="G34" i="7"/>
  <c r="F262" i="7"/>
  <c r="F225" i="7"/>
  <c r="G225" i="7"/>
  <c r="F177" i="7"/>
  <c r="G177" i="7"/>
  <c r="F167" i="7"/>
  <c r="G167" i="7"/>
  <c r="F123" i="7"/>
  <c r="G123" i="7"/>
  <c r="F74" i="7"/>
  <c r="G74" i="7"/>
  <c r="F255" i="7"/>
  <c r="G255" i="7"/>
  <c r="F247" i="7"/>
  <c r="G247" i="7"/>
  <c r="F239" i="7"/>
  <c r="G239" i="7"/>
  <c r="F231" i="7"/>
  <c r="G231" i="7"/>
  <c r="F223" i="7"/>
  <c r="G223" i="7"/>
  <c r="F215" i="7"/>
  <c r="G215" i="7"/>
  <c r="F207" i="7"/>
  <c r="G207" i="7"/>
  <c r="F199" i="7"/>
  <c r="G199" i="7"/>
  <c r="F191" i="7"/>
  <c r="G191" i="7"/>
  <c r="F183" i="7"/>
  <c r="G183" i="7"/>
  <c r="F175" i="7"/>
  <c r="G175" i="7"/>
  <c r="F163" i="7"/>
  <c r="G163" i="7"/>
  <c r="F153" i="7"/>
  <c r="G153" i="7"/>
  <c r="F143" i="7"/>
  <c r="G143" i="7"/>
  <c r="F131" i="7"/>
  <c r="G131" i="7"/>
  <c r="F121" i="7"/>
  <c r="G121" i="7"/>
  <c r="F111" i="7"/>
  <c r="G111" i="7"/>
  <c r="F98" i="7"/>
  <c r="G98" i="7"/>
  <c r="F84" i="7"/>
  <c r="G84" i="7"/>
  <c r="F68" i="7"/>
  <c r="G68" i="7"/>
  <c r="F52" i="7"/>
  <c r="G52" i="7"/>
  <c r="F36" i="7"/>
  <c r="G36" i="7"/>
  <c r="F17" i="7"/>
  <c r="G17" i="7"/>
  <c r="F209" i="7"/>
  <c r="G209" i="7"/>
  <c r="F100" i="7"/>
  <c r="G100" i="7"/>
  <c r="G10" i="7"/>
  <c r="F254" i="7"/>
  <c r="G254" i="7"/>
  <c r="F246" i="7"/>
  <c r="G246" i="7"/>
  <c r="F238" i="7"/>
  <c r="G238" i="7"/>
  <c r="F230" i="7"/>
  <c r="G230" i="7"/>
  <c r="F222" i="7"/>
  <c r="G222" i="7"/>
  <c r="F214" i="7"/>
  <c r="G214" i="7"/>
  <c r="F206" i="7"/>
  <c r="G206" i="7"/>
  <c r="F198" i="7"/>
  <c r="G198" i="7"/>
  <c r="F190" i="7"/>
  <c r="G190" i="7"/>
  <c r="F182" i="7"/>
  <c r="G182" i="7"/>
  <c r="F172" i="7"/>
  <c r="G172" i="7"/>
  <c r="F162" i="7"/>
  <c r="G162" i="7"/>
  <c r="F152" i="7"/>
  <c r="G152" i="7"/>
  <c r="F140" i="7"/>
  <c r="G140" i="7"/>
  <c r="F130" i="7"/>
  <c r="G130" i="7"/>
  <c r="F120" i="7"/>
  <c r="G120" i="7"/>
  <c r="F108" i="7"/>
  <c r="G108" i="7"/>
  <c r="F97" i="7"/>
  <c r="G97" i="7"/>
  <c r="F83" i="7"/>
  <c r="G83" i="7"/>
  <c r="F67" i="7"/>
  <c r="G67" i="7"/>
  <c r="F51" i="7"/>
  <c r="G51" i="7"/>
  <c r="F35" i="7"/>
  <c r="G35" i="7"/>
  <c r="F12" i="7"/>
  <c r="G12" i="7"/>
  <c r="F201" i="7"/>
  <c r="G201" i="7"/>
  <c r="F145" i="7"/>
  <c r="G145" i="7"/>
  <c r="F20" i="7"/>
  <c r="G20" i="7"/>
  <c r="F261" i="7"/>
  <c r="G261" i="7"/>
  <c r="F253" i="7"/>
  <c r="G253" i="7"/>
  <c r="F245" i="7"/>
  <c r="G245" i="7"/>
  <c r="F237" i="7"/>
  <c r="G237" i="7"/>
  <c r="F229" i="7"/>
  <c r="G229" i="7"/>
  <c r="F221" i="7"/>
  <c r="G221" i="7"/>
  <c r="F213" i="7"/>
  <c r="G213" i="7"/>
  <c r="F205" i="7"/>
  <c r="G205" i="7"/>
  <c r="F197" i="7"/>
  <c r="G197" i="7"/>
  <c r="F189" i="7"/>
  <c r="G189" i="7"/>
  <c r="F181" i="7"/>
  <c r="G181" i="7"/>
  <c r="F171" i="7"/>
  <c r="G171" i="7"/>
  <c r="F161" i="7"/>
  <c r="G161" i="7"/>
  <c r="F151" i="7"/>
  <c r="G151" i="7"/>
  <c r="F139" i="7"/>
  <c r="G139" i="7"/>
  <c r="F129" i="7"/>
  <c r="G129" i="7"/>
  <c r="F119" i="7"/>
  <c r="G119" i="7"/>
  <c r="F107" i="7"/>
  <c r="G107" i="7"/>
  <c r="F95" i="7"/>
  <c r="G95" i="7"/>
  <c r="F82" i="7"/>
  <c r="G82" i="7"/>
  <c r="F66" i="7"/>
  <c r="G66" i="7"/>
  <c r="F50" i="7"/>
  <c r="G50" i="7"/>
  <c r="F33" i="7"/>
  <c r="G33" i="7"/>
  <c r="F11" i="7"/>
  <c r="G11" i="7"/>
  <c r="F233" i="7"/>
  <c r="G233" i="7"/>
  <c r="F89" i="7"/>
  <c r="G89" i="7"/>
  <c r="F260" i="7"/>
  <c r="G260" i="7"/>
  <c r="F252" i="7"/>
  <c r="G252" i="7"/>
  <c r="F244" i="7"/>
  <c r="G244" i="7"/>
  <c r="F236" i="7"/>
  <c r="G236" i="7"/>
  <c r="F228" i="7"/>
  <c r="G228" i="7"/>
  <c r="F220" i="7"/>
  <c r="G220" i="7"/>
  <c r="F212" i="7"/>
  <c r="G212" i="7"/>
  <c r="F204" i="7"/>
  <c r="G204" i="7"/>
  <c r="F196" i="7"/>
  <c r="G196" i="7"/>
  <c r="F188" i="7"/>
  <c r="G188" i="7"/>
  <c r="F180" i="7"/>
  <c r="G180" i="7"/>
  <c r="F170" i="7"/>
  <c r="G170" i="7"/>
  <c r="F160" i="7"/>
  <c r="G160" i="7"/>
  <c r="F148" i="7"/>
  <c r="G148" i="7"/>
  <c r="F138" i="7"/>
  <c r="G138" i="7"/>
  <c r="F128" i="7"/>
  <c r="G128" i="7"/>
  <c r="F116" i="7"/>
  <c r="G116" i="7"/>
  <c r="F106" i="7"/>
  <c r="G106" i="7"/>
  <c r="F92" i="7"/>
  <c r="G92" i="7"/>
  <c r="F81" i="7"/>
  <c r="G81" i="7"/>
  <c r="F65" i="7"/>
  <c r="G65" i="7"/>
  <c r="F49" i="7"/>
  <c r="G49" i="7"/>
  <c r="F28" i="7"/>
  <c r="G28" i="7"/>
  <c r="F241" i="7"/>
  <c r="G241" i="7"/>
  <c r="F193" i="7"/>
  <c r="G193" i="7"/>
  <c r="F135" i="7"/>
  <c r="G135" i="7"/>
  <c r="F259" i="7"/>
  <c r="G259" i="7"/>
  <c r="F251" i="7"/>
  <c r="G251" i="7"/>
  <c r="F243" i="7"/>
  <c r="G243" i="7"/>
  <c r="F235" i="7"/>
  <c r="G235" i="7"/>
  <c r="F227" i="7"/>
  <c r="G227" i="7"/>
  <c r="F219" i="7"/>
  <c r="G219" i="7"/>
  <c r="F211" i="7"/>
  <c r="G211" i="7"/>
  <c r="F203" i="7"/>
  <c r="G203" i="7"/>
  <c r="F195" i="7"/>
  <c r="G195" i="7"/>
  <c r="F187" i="7"/>
  <c r="G187" i="7"/>
  <c r="F179" i="7"/>
  <c r="G179" i="7"/>
  <c r="F169" i="7"/>
  <c r="G169" i="7"/>
  <c r="F159" i="7"/>
  <c r="G159" i="7"/>
  <c r="F147" i="7"/>
  <c r="G147" i="7"/>
  <c r="F137" i="7"/>
  <c r="G137" i="7"/>
  <c r="F127" i="7"/>
  <c r="G127" i="7"/>
  <c r="F115" i="7"/>
  <c r="G115" i="7"/>
  <c r="F105" i="7"/>
  <c r="G105" i="7"/>
  <c r="F91" i="7"/>
  <c r="G91" i="7"/>
  <c r="F76" i="7"/>
  <c r="G76" i="7"/>
  <c r="F60" i="7"/>
  <c r="G60" i="7"/>
  <c r="F44" i="7"/>
  <c r="G44" i="7"/>
  <c r="F27" i="7"/>
  <c r="G27" i="7"/>
  <c r="K139" i="6"/>
  <c r="L139" i="6"/>
  <c r="K115" i="6"/>
  <c r="L115" i="6"/>
  <c r="K260" i="6"/>
  <c r="L260" i="6"/>
  <c r="K241" i="6"/>
  <c r="L241" i="6"/>
  <c r="K219" i="6"/>
  <c r="L219" i="6"/>
  <c r="K196" i="6"/>
  <c r="L196" i="6"/>
  <c r="K177" i="6"/>
  <c r="L177" i="6"/>
  <c r="K155" i="6"/>
  <c r="L155" i="6"/>
  <c r="K132" i="6"/>
  <c r="L132" i="6"/>
  <c r="K113" i="6"/>
  <c r="L113" i="6"/>
  <c r="K259" i="6"/>
  <c r="L259" i="6"/>
  <c r="K236" i="6"/>
  <c r="L236" i="6"/>
  <c r="K217" i="6"/>
  <c r="L217" i="6"/>
  <c r="K195" i="6"/>
  <c r="L195" i="6"/>
  <c r="K172" i="6"/>
  <c r="L172" i="6"/>
  <c r="K153" i="6"/>
  <c r="L153" i="6"/>
  <c r="K131" i="6"/>
  <c r="L131" i="6"/>
  <c r="K257" i="6"/>
  <c r="L257" i="6"/>
  <c r="K235" i="6"/>
  <c r="L235" i="6"/>
  <c r="K212" i="6"/>
  <c r="L212" i="6"/>
  <c r="K193" i="6"/>
  <c r="L193" i="6"/>
  <c r="K171" i="6"/>
  <c r="L171" i="6"/>
  <c r="K148" i="6"/>
  <c r="L148" i="6"/>
  <c r="K129" i="6"/>
  <c r="L129" i="6"/>
  <c r="K225" i="6"/>
  <c r="L225" i="6"/>
  <c r="K180" i="6"/>
  <c r="L180" i="6"/>
  <c r="K116" i="6"/>
  <c r="L116" i="6"/>
  <c r="K220" i="6"/>
  <c r="L220" i="6"/>
  <c r="K252" i="6"/>
  <c r="L252" i="6"/>
  <c r="K233" i="6"/>
  <c r="L233" i="6"/>
  <c r="K211" i="6"/>
  <c r="L211" i="6"/>
  <c r="K188" i="6"/>
  <c r="L188" i="6"/>
  <c r="K169" i="6"/>
  <c r="L169" i="6"/>
  <c r="K147" i="6"/>
  <c r="L147" i="6"/>
  <c r="K124" i="6"/>
  <c r="L124" i="6"/>
  <c r="K251" i="6"/>
  <c r="L251" i="6"/>
  <c r="K228" i="6"/>
  <c r="L228" i="6"/>
  <c r="K209" i="6"/>
  <c r="L209" i="6"/>
  <c r="K187" i="6"/>
  <c r="L187" i="6"/>
  <c r="K164" i="6"/>
  <c r="L164" i="6"/>
  <c r="K145" i="6"/>
  <c r="L145" i="6"/>
  <c r="K123" i="6"/>
  <c r="L123" i="6"/>
  <c r="K244" i="6"/>
  <c r="L244" i="6"/>
  <c r="K203" i="6"/>
  <c r="L203" i="6"/>
  <c r="K161" i="6"/>
  <c r="L161" i="6"/>
  <c r="K243" i="6"/>
  <c r="L243" i="6"/>
  <c r="K201" i="6"/>
  <c r="L201" i="6"/>
  <c r="K179" i="6"/>
  <c r="L179" i="6"/>
  <c r="K156" i="6"/>
  <c r="L156" i="6"/>
  <c r="K137" i="6"/>
  <c r="L137" i="6"/>
  <c r="K249" i="6"/>
  <c r="L249" i="6"/>
  <c r="K227" i="6"/>
  <c r="L227" i="6"/>
  <c r="K204" i="6"/>
  <c r="L204" i="6"/>
  <c r="K185" i="6"/>
  <c r="L185" i="6"/>
  <c r="K163" i="6"/>
  <c r="L163" i="6"/>
  <c r="K140" i="6"/>
  <c r="L140" i="6"/>
  <c r="K121" i="6"/>
  <c r="L121" i="6"/>
  <c r="K256" i="6"/>
  <c r="L256" i="6"/>
  <c r="K248" i="6"/>
  <c r="L248" i="6"/>
  <c r="K240" i="6"/>
  <c r="L240" i="6"/>
  <c r="K232" i="6"/>
  <c r="L232" i="6"/>
  <c r="K224" i="6"/>
  <c r="L224" i="6"/>
  <c r="K216" i="6"/>
  <c r="L216" i="6"/>
  <c r="K208" i="6"/>
  <c r="L208" i="6"/>
  <c r="K200" i="6"/>
  <c r="L200" i="6"/>
  <c r="K192" i="6"/>
  <c r="L192" i="6"/>
  <c r="K184" i="6"/>
  <c r="L184" i="6"/>
  <c r="K176" i="6"/>
  <c r="L176" i="6"/>
  <c r="K168" i="6"/>
  <c r="L168" i="6"/>
  <c r="K160" i="6"/>
  <c r="L160" i="6"/>
  <c r="K152" i="6"/>
  <c r="L152" i="6"/>
  <c r="K144" i="6"/>
  <c r="L144" i="6"/>
  <c r="K136" i="6"/>
  <c r="L136" i="6"/>
  <c r="K128" i="6"/>
  <c r="L128" i="6"/>
  <c r="K120" i="6"/>
  <c r="L120" i="6"/>
  <c r="K112" i="6"/>
  <c r="L112" i="6"/>
  <c r="K255" i="6"/>
  <c r="L255" i="6"/>
  <c r="K247" i="6"/>
  <c r="L247" i="6"/>
  <c r="K239" i="6"/>
  <c r="L239" i="6"/>
  <c r="K231" i="6"/>
  <c r="L231" i="6"/>
  <c r="K223" i="6"/>
  <c r="L223" i="6"/>
  <c r="K215" i="6"/>
  <c r="L215" i="6"/>
  <c r="K207" i="6"/>
  <c r="L207" i="6"/>
  <c r="K199" i="6"/>
  <c r="L199" i="6"/>
  <c r="K191" i="6"/>
  <c r="L191" i="6"/>
  <c r="K183" i="6"/>
  <c r="L183" i="6"/>
  <c r="K175" i="6"/>
  <c r="L175" i="6"/>
  <c r="K167" i="6"/>
  <c r="L167" i="6"/>
  <c r="K159" i="6"/>
  <c r="L159" i="6"/>
  <c r="K151" i="6"/>
  <c r="L151" i="6"/>
  <c r="K143" i="6"/>
  <c r="L143" i="6"/>
  <c r="K135" i="6"/>
  <c r="L135" i="6"/>
  <c r="K127" i="6"/>
  <c r="L127" i="6"/>
  <c r="K119" i="6"/>
  <c r="L119" i="6"/>
  <c r="K111" i="6"/>
  <c r="L111" i="6"/>
  <c r="K262" i="6"/>
  <c r="L262" i="6"/>
  <c r="K254" i="6"/>
  <c r="L254" i="6"/>
  <c r="K246" i="6"/>
  <c r="L246" i="6"/>
  <c r="K238" i="6"/>
  <c r="L238" i="6"/>
  <c r="K230" i="6"/>
  <c r="L230" i="6"/>
  <c r="K222" i="6"/>
  <c r="L222" i="6"/>
  <c r="K214" i="6"/>
  <c r="L214" i="6"/>
  <c r="K206" i="6"/>
  <c r="L206" i="6"/>
  <c r="K198" i="6"/>
  <c r="L198" i="6"/>
  <c r="K190" i="6"/>
  <c r="L190" i="6"/>
  <c r="K182" i="6"/>
  <c r="L182" i="6"/>
  <c r="K174" i="6"/>
  <c r="L174" i="6"/>
  <c r="K166" i="6"/>
  <c r="L166" i="6"/>
  <c r="K158" i="6"/>
  <c r="L158" i="6"/>
  <c r="K150" i="6"/>
  <c r="L150" i="6"/>
  <c r="K142" i="6"/>
  <c r="L142" i="6"/>
  <c r="K134" i="6"/>
  <c r="L134" i="6"/>
  <c r="K126" i="6"/>
  <c r="L126" i="6"/>
  <c r="K118" i="6"/>
  <c r="L118" i="6"/>
  <c r="K110" i="6"/>
  <c r="L110" i="6"/>
  <c r="K261" i="6"/>
  <c r="L261" i="6"/>
  <c r="K253" i="6"/>
  <c r="L253" i="6"/>
  <c r="K245" i="6"/>
  <c r="L245" i="6"/>
  <c r="K237" i="6"/>
  <c r="L237" i="6"/>
  <c r="K229" i="6"/>
  <c r="L229" i="6"/>
  <c r="K221" i="6"/>
  <c r="L221" i="6"/>
  <c r="K213" i="6"/>
  <c r="L213" i="6"/>
  <c r="K205" i="6"/>
  <c r="L205" i="6"/>
  <c r="K197" i="6"/>
  <c r="L197" i="6"/>
  <c r="K189" i="6"/>
  <c r="L189" i="6"/>
  <c r="K181" i="6"/>
  <c r="L181" i="6"/>
  <c r="K173" i="6"/>
  <c r="L173" i="6"/>
  <c r="K165" i="6"/>
  <c r="L165" i="6"/>
  <c r="K157" i="6"/>
  <c r="L157" i="6"/>
  <c r="K149" i="6"/>
  <c r="L149" i="6"/>
  <c r="K141" i="6"/>
  <c r="L141" i="6"/>
  <c r="K133" i="6"/>
  <c r="L133" i="6"/>
  <c r="K125" i="6"/>
  <c r="L125" i="6"/>
  <c r="K117" i="6"/>
  <c r="L117" i="6"/>
  <c r="K109" i="6"/>
  <c r="L109" i="6"/>
  <c r="L264" i="6"/>
  <c r="K108" i="6"/>
  <c r="L108" i="6"/>
  <c r="K107" i="6"/>
  <c r="L107" i="6"/>
  <c r="K258" i="6"/>
  <c r="L258" i="6"/>
  <c r="K250" i="6"/>
  <c r="L250" i="6"/>
  <c r="K242" i="6"/>
  <c r="L242" i="6"/>
  <c r="K234" i="6"/>
  <c r="L234" i="6"/>
  <c r="K226" i="6"/>
  <c r="L226" i="6"/>
  <c r="K218" i="6"/>
  <c r="L218" i="6"/>
  <c r="K210" i="6"/>
  <c r="L210" i="6"/>
  <c r="K202" i="6"/>
  <c r="L202" i="6"/>
  <c r="K194" i="6"/>
  <c r="L194" i="6"/>
  <c r="K186" i="6"/>
  <c r="L186" i="6"/>
  <c r="K178" i="6"/>
  <c r="L178" i="6"/>
  <c r="K170" i="6"/>
  <c r="L170" i="6"/>
  <c r="K162" i="6"/>
  <c r="L162" i="6"/>
  <c r="K154" i="6"/>
  <c r="L154" i="6"/>
  <c r="K146" i="6"/>
  <c r="L146" i="6"/>
  <c r="K138" i="6"/>
  <c r="L138" i="6"/>
  <c r="K130" i="6"/>
  <c r="L130" i="6"/>
  <c r="K122" i="6"/>
  <c r="L122" i="6"/>
  <c r="K114" i="6"/>
  <c r="L114" i="6"/>
  <c r="E106" i="6"/>
  <c r="F106" i="6"/>
  <c r="E169" i="6"/>
  <c r="F169" i="6"/>
  <c r="E233" i="6"/>
  <c r="F233" i="6"/>
  <c r="E113" i="6"/>
  <c r="F113" i="6"/>
  <c r="E177" i="6"/>
  <c r="F177" i="6"/>
  <c r="E241" i="6"/>
  <c r="F241" i="6"/>
  <c r="E161" i="6"/>
  <c r="F161" i="6"/>
  <c r="E121" i="6"/>
  <c r="F121" i="6"/>
  <c r="E185" i="6"/>
  <c r="F185" i="6"/>
  <c r="E249" i="6"/>
  <c r="F249" i="6"/>
  <c r="E129" i="6"/>
  <c r="F129" i="6"/>
  <c r="E193" i="6"/>
  <c r="F193" i="6"/>
  <c r="E257" i="6"/>
  <c r="F257" i="6"/>
  <c r="E137" i="6"/>
  <c r="F137" i="6"/>
  <c r="E201" i="6"/>
  <c r="F201" i="6"/>
  <c r="E225" i="6"/>
  <c r="F225" i="6"/>
  <c r="E145" i="6"/>
  <c r="F145" i="6"/>
  <c r="E209" i="6"/>
  <c r="F209" i="6"/>
  <c r="E153" i="6"/>
  <c r="F153" i="6"/>
  <c r="E217" i="6"/>
  <c r="F217" i="6"/>
  <c r="E256" i="6"/>
  <c r="F256" i="6"/>
  <c r="E248" i="6"/>
  <c r="F248" i="6"/>
  <c r="E240" i="6"/>
  <c r="F240" i="6"/>
  <c r="E232" i="6"/>
  <c r="F232" i="6"/>
  <c r="E224" i="6"/>
  <c r="F224" i="6"/>
  <c r="E216" i="6"/>
  <c r="F216" i="6"/>
  <c r="E208" i="6"/>
  <c r="F208" i="6"/>
  <c r="E200" i="6"/>
  <c r="F200" i="6"/>
  <c r="E192" i="6"/>
  <c r="F192" i="6"/>
  <c r="E184" i="6"/>
  <c r="F184" i="6"/>
  <c r="E176" i="6"/>
  <c r="F176" i="6"/>
  <c r="E168" i="6"/>
  <c r="F168" i="6"/>
  <c r="E160" i="6"/>
  <c r="F160" i="6"/>
  <c r="E152" i="6"/>
  <c r="F152" i="6"/>
  <c r="E144" i="6"/>
  <c r="F144" i="6"/>
  <c r="E136" i="6"/>
  <c r="F136" i="6"/>
  <c r="E128" i="6"/>
  <c r="F128" i="6"/>
  <c r="E120" i="6"/>
  <c r="F120" i="6"/>
  <c r="E112" i="6"/>
  <c r="F112" i="6"/>
  <c r="E255" i="6"/>
  <c r="F255" i="6"/>
  <c r="E247" i="6"/>
  <c r="F247" i="6"/>
  <c r="E239" i="6"/>
  <c r="F239" i="6"/>
  <c r="E231" i="6"/>
  <c r="F231" i="6"/>
  <c r="E223" i="6"/>
  <c r="F223" i="6"/>
  <c r="E215" i="6"/>
  <c r="F215" i="6"/>
  <c r="E207" i="6"/>
  <c r="F207" i="6"/>
  <c r="E199" i="6"/>
  <c r="F199" i="6"/>
  <c r="E191" i="6"/>
  <c r="F191" i="6"/>
  <c r="E183" i="6"/>
  <c r="F183" i="6"/>
  <c r="E175" i="6"/>
  <c r="F175" i="6"/>
  <c r="E167" i="6"/>
  <c r="F167" i="6"/>
  <c r="E159" i="6"/>
  <c r="F159" i="6"/>
  <c r="E151" i="6"/>
  <c r="F151" i="6"/>
  <c r="E143" i="6"/>
  <c r="F143" i="6"/>
  <c r="E135" i="6"/>
  <c r="F135" i="6"/>
  <c r="E127" i="6"/>
  <c r="F127" i="6"/>
  <c r="E119" i="6"/>
  <c r="F119" i="6"/>
  <c r="E111" i="6"/>
  <c r="F111" i="6"/>
  <c r="E262" i="6"/>
  <c r="F262" i="6"/>
  <c r="E254" i="6"/>
  <c r="F254" i="6"/>
  <c r="E246" i="6"/>
  <c r="F246" i="6"/>
  <c r="E238" i="6"/>
  <c r="F238" i="6"/>
  <c r="E230" i="6"/>
  <c r="F230" i="6"/>
  <c r="E222" i="6"/>
  <c r="F222" i="6"/>
  <c r="E214" i="6"/>
  <c r="F214" i="6"/>
  <c r="E206" i="6"/>
  <c r="F206" i="6"/>
  <c r="E198" i="6"/>
  <c r="F198" i="6"/>
  <c r="E190" i="6"/>
  <c r="F190" i="6"/>
  <c r="E182" i="6"/>
  <c r="F182" i="6"/>
  <c r="E174" i="6"/>
  <c r="F174" i="6"/>
  <c r="E166" i="6"/>
  <c r="F166" i="6"/>
  <c r="E158" i="6"/>
  <c r="F158" i="6"/>
  <c r="E150" i="6"/>
  <c r="F150" i="6"/>
  <c r="E142" i="6"/>
  <c r="F142" i="6"/>
  <c r="E134" i="6"/>
  <c r="F134" i="6"/>
  <c r="E126" i="6"/>
  <c r="F126" i="6"/>
  <c r="E118" i="6"/>
  <c r="F118" i="6"/>
  <c r="E110" i="6"/>
  <c r="F110" i="6"/>
  <c r="E261" i="6"/>
  <c r="F261" i="6"/>
  <c r="E253" i="6"/>
  <c r="F253" i="6"/>
  <c r="E245" i="6"/>
  <c r="F245" i="6"/>
  <c r="E237" i="6"/>
  <c r="F237" i="6"/>
  <c r="E229" i="6"/>
  <c r="F229" i="6"/>
  <c r="E221" i="6"/>
  <c r="F221" i="6"/>
  <c r="E213" i="6"/>
  <c r="F213" i="6"/>
  <c r="E205" i="6"/>
  <c r="F205" i="6"/>
  <c r="E197" i="6"/>
  <c r="F197" i="6"/>
  <c r="E189" i="6"/>
  <c r="F189" i="6"/>
  <c r="E181" i="6"/>
  <c r="F181" i="6"/>
  <c r="E173" i="6"/>
  <c r="F173" i="6"/>
  <c r="E165" i="6"/>
  <c r="F165" i="6"/>
  <c r="E157" i="6"/>
  <c r="F157" i="6"/>
  <c r="E149" i="6"/>
  <c r="F149" i="6"/>
  <c r="E141" i="6"/>
  <c r="F141" i="6"/>
  <c r="E133" i="6"/>
  <c r="F133" i="6"/>
  <c r="E125" i="6"/>
  <c r="F125" i="6"/>
  <c r="E117" i="6"/>
  <c r="F117" i="6"/>
  <c r="E109" i="6"/>
  <c r="F109" i="6"/>
  <c r="E260" i="6"/>
  <c r="F260" i="6"/>
  <c r="E252" i="6"/>
  <c r="F252" i="6"/>
  <c r="E244" i="6"/>
  <c r="F244" i="6"/>
  <c r="E236" i="6"/>
  <c r="F236" i="6"/>
  <c r="E228" i="6"/>
  <c r="F228" i="6"/>
  <c r="E220" i="6"/>
  <c r="F220" i="6"/>
  <c r="E212" i="6"/>
  <c r="F212" i="6"/>
  <c r="E204" i="6"/>
  <c r="F204" i="6"/>
  <c r="E196" i="6"/>
  <c r="F196" i="6"/>
  <c r="E188" i="6"/>
  <c r="F188" i="6"/>
  <c r="E180" i="6"/>
  <c r="F180" i="6"/>
  <c r="E172" i="6"/>
  <c r="F172" i="6"/>
  <c r="E164" i="6"/>
  <c r="F164" i="6"/>
  <c r="E156" i="6"/>
  <c r="F156" i="6"/>
  <c r="E148" i="6"/>
  <c r="F148" i="6"/>
  <c r="E140" i="6"/>
  <c r="F140" i="6"/>
  <c r="E132" i="6"/>
  <c r="F132" i="6"/>
  <c r="E124" i="6"/>
  <c r="F124" i="6"/>
  <c r="E116" i="6"/>
  <c r="F116" i="6"/>
  <c r="E108" i="6"/>
  <c r="F108" i="6"/>
  <c r="E259" i="6"/>
  <c r="F259" i="6"/>
  <c r="E251" i="6"/>
  <c r="F251" i="6"/>
  <c r="E243" i="6"/>
  <c r="F243" i="6"/>
  <c r="E235" i="6"/>
  <c r="F235" i="6"/>
  <c r="E227" i="6"/>
  <c r="F227" i="6"/>
  <c r="E219" i="6"/>
  <c r="F219" i="6"/>
  <c r="E211" i="6"/>
  <c r="F211" i="6"/>
  <c r="E203" i="6"/>
  <c r="F203" i="6"/>
  <c r="E195" i="6"/>
  <c r="F195" i="6"/>
  <c r="E187" i="6"/>
  <c r="F187" i="6"/>
  <c r="E179" i="6"/>
  <c r="F179" i="6"/>
  <c r="E171" i="6"/>
  <c r="F171" i="6"/>
  <c r="E163" i="6"/>
  <c r="F163" i="6"/>
  <c r="E155" i="6"/>
  <c r="F155" i="6"/>
  <c r="E147" i="6"/>
  <c r="F147" i="6"/>
  <c r="E139" i="6"/>
  <c r="F139" i="6"/>
  <c r="E131" i="6"/>
  <c r="F131" i="6"/>
  <c r="E123" i="6"/>
  <c r="F123" i="6"/>
  <c r="E115" i="6"/>
  <c r="F115" i="6"/>
  <c r="E107" i="6"/>
  <c r="F107" i="6"/>
  <c r="F264" i="6"/>
  <c r="E258" i="6"/>
  <c r="F258" i="6"/>
  <c r="E250" i="6"/>
  <c r="F250" i="6"/>
  <c r="E242" i="6"/>
  <c r="F242" i="6"/>
  <c r="E234" i="6"/>
  <c r="F234" i="6"/>
  <c r="E226" i="6"/>
  <c r="F226" i="6"/>
  <c r="E218" i="6"/>
  <c r="F218" i="6"/>
  <c r="E210" i="6"/>
  <c r="F210" i="6"/>
  <c r="E202" i="6"/>
  <c r="F202" i="6"/>
  <c r="E194" i="6"/>
  <c r="F194" i="6"/>
  <c r="E186" i="6"/>
  <c r="F186" i="6"/>
  <c r="E178" i="6"/>
  <c r="F178" i="6"/>
  <c r="E170" i="6"/>
  <c r="F170" i="6"/>
  <c r="E162" i="6"/>
  <c r="F162" i="6"/>
  <c r="E154" i="6"/>
  <c r="F154" i="6"/>
  <c r="E146" i="6"/>
  <c r="F146" i="6"/>
  <c r="E138" i="6"/>
  <c r="F138" i="6"/>
  <c r="E130" i="6"/>
  <c r="F130" i="6"/>
  <c r="E122" i="6"/>
  <c r="F122" i="6"/>
  <c r="E114" i="6"/>
  <c r="F114" i="6"/>
  <c r="N566" i="5"/>
  <c r="H568" i="5"/>
  <c r="I568" i="5"/>
  <c r="J567" i="5"/>
  <c r="K567" i="5"/>
  <c r="N567" i="5"/>
  <c r="O567" i="5"/>
  <c r="L568" i="5"/>
  <c r="M568" i="5"/>
  <c r="P568" i="5"/>
  <c r="Q568" i="5"/>
  <c r="R567" i="5"/>
  <c r="S567" i="5"/>
  <c r="R566" i="5"/>
  <c r="D567" i="5"/>
  <c r="E567" i="5"/>
  <c r="J566" i="5"/>
  <c r="N38" i="5"/>
  <c r="O37" i="5"/>
  <c r="E301" i="5"/>
  <c r="D302" i="5"/>
  <c r="F301" i="5"/>
  <c r="G301" i="5"/>
  <c r="J38" i="5"/>
  <c r="K37" i="5"/>
  <c r="U36" i="5"/>
  <c r="T37" i="5"/>
  <c r="Q36" i="5"/>
  <c r="P37" i="5"/>
  <c r="D37" i="5"/>
  <c r="E36" i="5"/>
  <c r="Q569" i="5"/>
  <c r="I300" i="5"/>
  <c r="J300" i="5"/>
  <c r="K300" i="5"/>
  <c r="H301" i="5"/>
  <c r="R37" i="5"/>
  <c r="S36" i="5"/>
  <c r="M301" i="5"/>
  <c r="L302" i="5"/>
  <c r="I36" i="5"/>
  <c r="H37" i="5"/>
  <c r="P302" i="5"/>
  <c r="Q301" i="5"/>
  <c r="Q302" i="5"/>
  <c r="G36" i="5"/>
  <c r="F37" i="5"/>
  <c r="B291" i="7"/>
  <c r="B292" i="7"/>
  <c r="X281" i="7"/>
  <c r="X14" i="7"/>
  <c r="P569" i="5"/>
  <c r="R568" i="5"/>
  <c r="S568" i="5"/>
  <c r="N568" i="5"/>
  <c r="O568" i="5"/>
  <c r="L569" i="5"/>
  <c r="M569" i="5"/>
  <c r="F567" i="5"/>
  <c r="G567" i="5"/>
  <c r="D568" i="5"/>
  <c r="E568" i="5"/>
  <c r="H569" i="5"/>
  <c r="I569" i="5"/>
  <c r="J568" i="5"/>
  <c r="K568" i="5"/>
  <c r="AC275" i="7"/>
  <c r="AC276" i="7"/>
  <c r="AD276" i="7"/>
  <c r="AC277" i="7"/>
  <c r="AD277" i="7"/>
  <c r="AC278" i="7"/>
  <c r="AD278" i="7"/>
  <c r="AE278" i="7"/>
  <c r="AC279" i="7"/>
  <c r="AD279" i="7"/>
  <c r="AC280" i="7"/>
  <c r="AD280" i="7"/>
  <c r="AC281" i="7"/>
  <c r="AD281" i="7"/>
  <c r="AE281" i="7"/>
  <c r="AC282" i="7"/>
  <c r="AD282" i="7"/>
  <c r="AE282" i="7"/>
  <c r="AC283" i="7"/>
  <c r="AD283" i="7"/>
  <c r="AC284" i="7"/>
  <c r="AD284" i="7"/>
  <c r="AC285" i="7"/>
  <c r="AD285" i="7"/>
  <c r="AE285" i="7"/>
  <c r="AC286" i="7"/>
  <c r="AD286" i="7"/>
  <c r="AE286" i="7"/>
  <c r="AC287" i="7"/>
  <c r="AD287" i="7"/>
  <c r="AE287" i="7"/>
  <c r="AC288" i="7"/>
  <c r="AD288" i="7"/>
  <c r="AE288" i="7"/>
  <c r="AC289" i="7"/>
  <c r="AD289" i="7"/>
  <c r="AE289" i="7"/>
  <c r="M302" i="5"/>
  <c r="N39" i="5"/>
  <c r="O38" i="5"/>
  <c r="J39" i="5"/>
  <c r="K38" i="5"/>
  <c r="G37" i="5"/>
  <c r="F38" i="5"/>
  <c r="I37" i="5"/>
  <c r="H38" i="5"/>
  <c r="S37" i="5"/>
  <c r="R38" i="5"/>
  <c r="E37" i="5"/>
  <c r="D38" i="5"/>
  <c r="P303" i="5"/>
  <c r="Q303" i="5"/>
  <c r="R302" i="5"/>
  <c r="S302" i="5"/>
  <c r="Q37" i="5"/>
  <c r="P38" i="5"/>
  <c r="D303" i="5"/>
  <c r="N301" i="5"/>
  <c r="O301" i="5"/>
  <c r="E302" i="5"/>
  <c r="E303" i="5"/>
  <c r="R301" i="5"/>
  <c r="S301" i="5"/>
  <c r="L303" i="5"/>
  <c r="M303" i="5"/>
  <c r="N302" i="5"/>
  <c r="O302" i="5"/>
  <c r="H302" i="5"/>
  <c r="I301" i="5"/>
  <c r="T38" i="5"/>
  <c r="U37" i="5"/>
  <c r="AE276" i="7"/>
  <c r="AE277" i="7"/>
  <c r="AE279" i="7"/>
  <c r="AE280" i="7"/>
  <c r="AE283" i="7"/>
  <c r="AE284" i="7"/>
  <c r="AC8" i="7"/>
  <c r="AD8" i="7"/>
  <c r="AC9" i="7"/>
  <c r="AD9" i="7"/>
  <c r="AE9" i="7"/>
  <c r="AC10" i="7"/>
  <c r="AD10" i="7"/>
  <c r="AE10" i="7"/>
  <c r="AC11" i="7"/>
  <c r="AD11" i="7"/>
  <c r="AE11" i="7"/>
  <c r="AC12" i="7"/>
  <c r="AD12" i="7"/>
  <c r="AE12" i="7"/>
  <c r="AC13" i="7"/>
  <c r="AD13" i="7"/>
  <c r="AE13" i="7"/>
  <c r="AC14" i="7"/>
  <c r="AD14" i="7"/>
  <c r="AE14" i="7"/>
  <c r="AC15" i="7"/>
  <c r="AD15" i="7"/>
  <c r="AE15" i="7"/>
  <c r="AC16" i="7"/>
  <c r="AD16" i="7"/>
  <c r="AE16" i="7"/>
  <c r="AC17" i="7"/>
  <c r="AD17" i="7"/>
  <c r="AE17" i="7"/>
  <c r="AC18" i="7"/>
  <c r="AD18" i="7"/>
  <c r="AE18" i="7"/>
  <c r="AC19" i="7"/>
  <c r="AD19" i="7"/>
  <c r="AE19" i="7"/>
  <c r="AC20" i="7"/>
  <c r="AD20" i="7"/>
  <c r="AE20" i="7"/>
  <c r="AC21" i="7"/>
  <c r="AD21" i="7"/>
  <c r="AE21" i="7"/>
  <c r="AC22" i="7"/>
  <c r="AD22" i="7"/>
  <c r="AE22" i="7"/>
  <c r="H570" i="5"/>
  <c r="I570" i="5"/>
  <c r="J569" i="5"/>
  <c r="K569" i="5"/>
  <c r="F568" i="5"/>
  <c r="G568" i="5"/>
  <c r="D569" i="5"/>
  <c r="E569" i="5"/>
  <c r="P570" i="5"/>
  <c r="Q570" i="5"/>
  <c r="R569" i="5"/>
  <c r="S569" i="5"/>
  <c r="N569" i="5"/>
  <c r="O569" i="5"/>
  <c r="L570" i="5"/>
  <c r="M570" i="5"/>
  <c r="AD275" i="7"/>
  <c r="AC290" i="7"/>
  <c r="I302" i="5"/>
  <c r="N40" i="5"/>
  <c r="O39" i="5"/>
  <c r="H39" i="5"/>
  <c r="I38" i="5"/>
  <c r="F39" i="5"/>
  <c r="G38" i="5"/>
  <c r="T39" i="5"/>
  <c r="U38" i="5"/>
  <c r="P304" i="5"/>
  <c r="R303" i="5"/>
  <c r="S303" i="5"/>
  <c r="J301" i="5"/>
  <c r="K301" i="5"/>
  <c r="H303" i="5"/>
  <c r="I303" i="5"/>
  <c r="J302" i="5"/>
  <c r="K302" i="5"/>
  <c r="D304" i="5"/>
  <c r="F303" i="5"/>
  <c r="G303" i="5"/>
  <c r="D39" i="5"/>
  <c r="E38" i="5"/>
  <c r="F302" i="5"/>
  <c r="G302" i="5"/>
  <c r="J40" i="5"/>
  <c r="K39" i="5"/>
  <c r="L304" i="5"/>
  <c r="N303" i="5"/>
  <c r="O303" i="5"/>
  <c r="P39" i="5"/>
  <c r="Q38" i="5"/>
  <c r="R39" i="5"/>
  <c r="S38" i="5"/>
  <c r="AE8" i="7"/>
  <c r="AG7" i="7"/>
  <c r="AG8" i="7"/>
  <c r="AD23" i="7"/>
  <c r="AC23" i="7"/>
  <c r="N570" i="5"/>
  <c r="O570" i="5"/>
  <c r="L571" i="5"/>
  <c r="M571" i="5"/>
  <c r="H571" i="5"/>
  <c r="I571" i="5"/>
  <c r="J570" i="5"/>
  <c r="K570" i="5"/>
  <c r="P571" i="5"/>
  <c r="Q571" i="5"/>
  <c r="R570" i="5"/>
  <c r="S570" i="5"/>
  <c r="F569" i="5"/>
  <c r="G569" i="5"/>
  <c r="D570" i="5"/>
  <c r="E570" i="5"/>
  <c r="N41" i="5"/>
  <c r="O40" i="5"/>
  <c r="L305" i="5"/>
  <c r="P305" i="5"/>
  <c r="P40" i="5"/>
  <c r="Q39" i="5"/>
  <c r="D305" i="5"/>
  <c r="Q304" i="5"/>
  <c r="H40" i="5"/>
  <c r="I39" i="5"/>
  <c r="D40" i="5"/>
  <c r="E39" i="5"/>
  <c r="T40" i="5"/>
  <c r="U39" i="5"/>
  <c r="J41" i="5"/>
  <c r="K40" i="5"/>
  <c r="H304" i="5"/>
  <c r="I304" i="5"/>
  <c r="J303" i="5"/>
  <c r="K303" i="5"/>
  <c r="E304" i="5"/>
  <c r="E305" i="5"/>
  <c r="M304" i="5"/>
  <c r="M305" i="5"/>
  <c r="R40" i="5"/>
  <c r="S39" i="5"/>
  <c r="F40" i="5"/>
  <c r="G39" i="5"/>
  <c r="AE275" i="7"/>
  <c r="AG274" i="7"/>
  <c r="AG275" i="7"/>
  <c r="AD290" i="7"/>
  <c r="N571" i="5"/>
  <c r="O571" i="5"/>
  <c r="L572" i="5"/>
  <c r="M572" i="5"/>
  <c r="H572" i="5"/>
  <c r="I572" i="5"/>
  <c r="J571" i="5"/>
  <c r="K571" i="5"/>
  <c r="P572" i="5"/>
  <c r="Q572" i="5"/>
  <c r="R571" i="5"/>
  <c r="S571" i="5"/>
  <c r="F570" i="5"/>
  <c r="G570" i="5"/>
  <c r="D571" i="5"/>
  <c r="E571" i="5"/>
  <c r="Q305" i="5"/>
  <c r="N42" i="5"/>
  <c r="O41" i="5"/>
  <c r="F41" i="5"/>
  <c r="G40" i="5"/>
  <c r="F304" i="5"/>
  <c r="G304" i="5"/>
  <c r="P306" i="5"/>
  <c r="R305" i="5"/>
  <c r="S305" i="5"/>
  <c r="H41" i="5"/>
  <c r="I40" i="5"/>
  <c r="J42" i="5"/>
  <c r="K41" i="5"/>
  <c r="R304" i="5"/>
  <c r="S304" i="5"/>
  <c r="R41" i="5"/>
  <c r="S40" i="5"/>
  <c r="T41" i="5"/>
  <c r="U40" i="5"/>
  <c r="D306" i="5"/>
  <c r="E306" i="5"/>
  <c r="F305" i="5"/>
  <c r="G305" i="5"/>
  <c r="N304" i="5"/>
  <c r="O304" i="5"/>
  <c r="H305" i="5"/>
  <c r="I305" i="5"/>
  <c r="J304" i="5"/>
  <c r="K304" i="5"/>
  <c r="Q306" i="5"/>
  <c r="L306" i="5"/>
  <c r="N305" i="5"/>
  <c r="O305" i="5"/>
  <c r="D41" i="5"/>
  <c r="E40" i="5"/>
  <c r="P41" i="5"/>
  <c r="Q40" i="5"/>
  <c r="F571" i="5"/>
  <c r="G571" i="5"/>
  <c r="D572" i="5"/>
  <c r="E572" i="5"/>
  <c r="H573" i="5"/>
  <c r="I573" i="5"/>
  <c r="J572" i="5"/>
  <c r="K572" i="5"/>
  <c r="N572" i="5"/>
  <c r="O572" i="5"/>
  <c r="L573" i="5"/>
  <c r="M573" i="5"/>
  <c r="P573" i="5"/>
  <c r="Q573" i="5"/>
  <c r="R572" i="5"/>
  <c r="S572" i="5"/>
  <c r="N43" i="5"/>
  <c r="O42" i="5"/>
  <c r="H42" i="5"/>
  <c r="I41" i="5"/>
  <c r="T42" i="5"/>
  <c r="U41" i="5"/>
  <c r="P307" i="5"/>
  <c r="R306" i="5"/>
  <c r="S306" i="5"/>
  <c r="D42" i="5"/>
  <c r="E41" i="5"/>
  <c r="D307" i="5"/>
  <c r="E307" i="5"/>
  <c r="F306" i="5"/>
  <c r="G306" i="5"/>
  <c r="H306" i="5"/>
  <c r="J305" i="5"/>
  <c r="K305" i="5"/>
  <c r="L307" i="5"/>
  <c r="M306" i="5"/>
  <c r="M307" i="5"/>
  <c r="R42" i="5"/>
  <c r="S41" i="5"/>
  <c r="P42" i="5"/>
  <c r="Q41" i="5"/>
  <c r="F42" i="5"/>
  <c r="G41" i="5"/>
  <c r="J43" i="5"/>
  <c r="K42" i="5"/>
  <c r="H574" i="5"/>
  <c r="I574" i="5"/>
  <c r="J573" i="5"/>
  <c r="K573" i="5"/>
  <c r="F572" i="5"/>
  <c r="G572" i="5"/>
  <c r="D573" i="5"/>
  <c r="E573" i="5"/>
  <c r="P574" i="5"/>
  <c r="Q574" i="5"/>
  <c r="R573" i="5"/>
  <c r="S573" i="5"/>
  <c r="N573" i="5"/>
  <c r="O573" i="5"/>
  <c r="L574" i="5"/>
  <c r="M574" i="5"/>
  <c r="N44" i="5"/>
  <c r="O43" i="5"/>
  <c r="H43" i="5"/>
  <c r="I42" i="5"/>
  <c r="L308" i="5"/>
  <c r="N307" i="5"/>
  <c r="O307" i="5"/>
  <c r="P308" i="5"/>
  <c r="J44" i="5"/>
  <c r="K43" i="5"/>
  <c r="Q307" i="5"/>
  <c r="N306" i="5"/>
  <c r="O306" i="5"/>
  <c r="F43" i="5"/>
  <c r="G42" i="5"/>
  <c r="H307" i="5"/>
  <c r="T43" i="5"/>
  <c r="U42" i="5"/>
  <c r="I306" i="5"/>
  <c r="D43" i="5"/>
  <c r="E42" i="5"/>
  <c r="P43" i="5"/>
  <c r="Q42" i="5"/>
  <c r="D308" i="5"/>
  <c r="F307" i="5"/>
  <c r="G307" i="5"/>
  <c r="R43" i="5"/>
  <c r="S42" i="5"/>
  <c r="P575" i="5"/>
  <c r="Q575" i="5"/>
  <c r="R574" i="5"/>
  <c r="S574" i="5"/>
  <c r="F573" i="5"/>
  <c r="G573" i="5"/>
  <c r="D574" i="5"/>
  <c r="E574" i="5"/>
  <c r="N574" i="5"/>
  <c r="O574" i="5"/>
  <c r="L575" i="5"/>
  <c r="M575" i="5"/>
  <c r="H575" i="5"/>
  <c r="I575" i="5"/>
  <c r="J574" i="5"/>
  <c r="K574" i="5"/>
  <c r="Q308" i="5"/>
  <c r="I307" i="5"/>
  <c r="O44" i="5"/>
  <c r="N45" i="5"/>
  <c r="I576" i="5"/>
  <c r="Q576" i="5"/>
  <c r="D44" i="5"/>
  <c r="E43" i="5"/>
  <c r="H44" i="5"/>
  <c r="I43" i="5"/>
  <c r="D309" i="5"/>
  <c r="J306" i="5"/>
  <c r="K306" i="5"/>
  <c r="J45" i="5"/>
  <c r="K44" i="5"/>
  <c r="L309" i="5"/>
  <c r="T44" i="5"/>
  <c r="U43" i="5"/>
  <c r="H308" i="5"/>
  <c r="I308" i="5"/>
  <c r="J307" i="5"/>
  <c r="K307" i="5"/>
  <c r="E308" i="5"/>
  <c r="M308" i="5"/>
  <c r="M309" i="5"/>
  <c r="P44" i="5"/>
  <c r="Q43" i="5"/>
  <c r="R307" i="5"/>
  <c r="S307" i="5"/>
  <c r="R44" i="5"/>
  <c r="S43" i="5"/>
  <c r="F44" i="5"/>
  <c r="G43" i="5"/>
  <c r="P309" i="5"/>
  <c r="Q309" i="5"/>
  <c r="R308" i="5"/>
  <c r="S308" i="5"/>
  <c r="P576" i="5"/>
  <c r="R575" i="5"/>
  <c r="S575" i="5"/>
  <c r="N575" i="5"/>
  <c r="O575" i="5"/>
  <c r="L576" i="5"/>
  <c r="M576" i="5"/>
  <c r="F574" i="5"/>
  <c r="G574" i="5"/>
  <c r="D575" i="5"/>
  <c r="E575" i="5"/>
  <c r="H576" i="5"/>
  <c r="J575" i="5"/>
  <c r="K575" i="5"/>
  <c r="E309" i="5"/>
  <c r="N46" i="5"/>
  <c r="O45" i="5"/>
  <c r="F45" i="5"/>
  <c r="G44" i="5"/>
  <c r="J46" i="5"/>
  <c r="K45" i="5"/>
  <c r="R45" i="5"/>
  <c r="S44" i="5"/>
  <c r="H309" i="5"/>
  <c r="J308" i="5"/>
  <c r="K308" i="5"/>
  <c r="F308" i="5"/>
  <c r="G308" i="5"/>
  <c r="D45" i="5"/>
  <c r="E44" i="5"/>
  <c r="D310" i="5"/>
  <c r="E310" i="5"/>
  <c r="F309" i="5"/>
  <c r="G309" i="5"/>
  <c r="T45" i="5"/>
  <c r="U44" i="5"/>
  <c r="Q310" i="5"/>
  <c r="H45" i="5"/>
  <c r="I44" i="5"/>
  <c r="N308" i="5"/>
  <c r="O308" i="5"/>
  <c r="P310" i="5"/>
  <c r="R309" i="5"/>
  <c r="S309" i="5"/>
  <c r="P45" i="5"/>
  <c r="Q44" i="5"/>
  <c r="L310" i="5"/>
  <c r="M310" i="5"/>
  <c r="N309" i="5"/>
  <c r="O309" i="5"/>
  <c r="N576" i="5"/>
  <c r="O576" i="5"/>
  <c r="L577" i="5"/>
  <c r="M577" i="5"/>
  <c r="H577" i="5"/>
  <c r="I577" i="5"/>
  <c r="J576" i="5"/>
  <c r="K576" i="5"/>
  <c r="F575" i="5"/>
  <c r="G575" i="5"/>
  <c r="D576" i="5"/>
  <c r="E576" i="5"/>
  <c r="P577" i="5"/>
  <c r="Q577" i="5"/>
  <c r="R576" i="5"/>
  <c r="S576" i="5"/>
  <c r="N47" i="5"/>
  <c r="O46" i="5"/>
  <c r="P46" i="5"/>
  <c r="Q45" i="5"/>
  <c r="H46" i="5"/>
  <c r="I45" i="5"/>
  <c r="J47" i="5"/>
  <c r="K46" i="5"/>
  <c r="P311" i="5"/>
  <c r="R310" i="5"/>
  <c r="S310" i="5"/>
  <c r="T46" i="5"/>
  <c r="U45" i="5"/>
  <c r="D46" i="5"/>
  <c r="E45" i="5"/>
  <c r="H310" i="5"/>
  <c r="D311" i="5"/>
  <c r="F310" i="5"/>
  <c r="G310" i="5"/>
  <c r="Q311" i="5"/>
  <c r="F46" i="5"/>
  <c r="G45" i="5"/>
  <c r="L311" i="5"/>
  <c r="N310" i="5"/>
  <c r="O310" i="5"/>
  <c r="R46" i="5"/>
  <c r="S45" i="5"/>
  <c r="I309" i="5"/>
  <c r="N577" i="5"/>
  <c r="O577" i="5"/>
  <c r="L578" i="5"/>
  <c r="M578" i="5"/>
  <c r="P578" i="5"/>
  <c r="Q578" i="5"/>
  <c r="R577" i="5"/>
  <c r="S577" i="5"/>
  <c r="H578" i="5"/>
  <c r="I578" i="5"/>
  <c r="J577" i="5"/>
  <c r="K577" i="5"/>
  <c r="F576" i="5"/>
  <c r="G576" i="5"/>
  <c r="D577" i="5"/>
  <c r="E577" i="5"/>
  <c r="I310" i="5"/>
  <c r="N48" i="5"/>
  <c r="O47" i="5"/>
  <c r="H47" i="5"/>
  <c r="I46" i="5"/>
  <c r="R47" i="5"/>
  <c r="S46" i="5"/>
  <c r="P47" i="5"/>
  <c r="Q46" i="5"/>
  <c r="D47" i="5"/>
  <c r="E46" i="5"/>
  <c r="T47" i="5"/>
  <c r="U46" i="5"/>
  <c r="P312" i="5"/>
  <c r="Q312" i="5"/>
  <c r="R311" i="5"/>
  <c r="S311" i="5"/>
  <c r="L312" i="5"/>
  <c r="J309" i="5"/>
  <c r="K309" i="5"/>
  <c r="M311" i="5"/>
  <c r="M312" i="5"/>
  <c r="H311" i="5"/>
  <c r="J310" i="5"/>
  <c r="K310" i="5"/>
  <c r="J48" i="5"/>
  <c r="K47" i="5"/>
  <c r="D312" i="5"/>
  <c r="E311" i="5"/>
  <c r="E312" i="5"/>
  <c r="F47" i="5"/>
  <c r="G46" i="5"/>
  <c r="H579" i="5"/>
  <c r="I579" i="5"/>
  <c r="J578" i="5"/>
  <c r="K578" i="5"/>
  <c r="P579" i="5"/>
  <c r="Q579" i="5"/>
  <c r="R578" i="5"/>
  <c r="S578" i="5"/>
  <c r="N578" i="5"/>
  <c r="O578" i="5"/>
  <c r="L579" i="5"/>
  <c r="M579" i="5"/>
  <c r="F577" i="5"/>
  <c r="G577" i="5"/>
  <c r="D578" i="5"/>
  <c r="E578" i="5"/>
  <c r="N49" i="5"/>
  <c r="O48" i="5"/>
  <c r="H312" i="5"/>
  <c r="F311" i="5"/>
  <c r="G311" i="5"/>
  <c r="D313" i="5"/>
  <c r="E313" i="5"/>
  <c r="F312" i="5"/>
  <c r="G312" i="5"/>
  <c r="N311" i="5"/>
  <c r="O311" i="5"/>
  <c r="T48" i="5"/>
  <c r="U47" i="5"/>
  <c r="H48" i="5"/>
  <c r="I47" i="5"/>
  <c r="I311" i="5"/>
  <c r="I312" i="5"/>
  <c r="L313" i="5"/>
  <c r="M313" i="5"/>
  <c r="N312" i="5"/>
  <c r="O312" i="5"/>
  <c r="D48" i="5"/>
  <c r="E47" i="5"/>
  <c r="R48" i="5"/>
  <c r="S47" i="5"/>
  <c r="F48" i="5"/>
  <c r="G47" i="5"/>
  <c r="J49" i="5"/>
  <c r="K48" i="5"/>
  <c r="P313" i="5"/>
  <c r="R312" i="5"/>
  <c r="S312" i="5"/>
  <c r="P48" i="5"/>
  <c r="Q47" i="5"/>
  <c r="P580" i="5"/>
  <c r="Q580" i="5"/>
  <c r="R579" i="5"/>
  <c r="S579" i="5"/>
  <c r="F578" i="5"/>
  <c r="G578" i="5"/>
  <c r="D579" i="5"/>
  <c r="E579" i="5"/>
  <c r="N579" i="5"/>
  <c r="O579" i="5"/>
  <c r="L580" i="5"/>
  <c r="M580" i="5"/>
  <c r="H580" i="5"/>
  <c r="I580" i="5"/>
  <c r="J579" i="5"/>
  <c r="K579" i="5"/>
  <c r="N50" i="5"/>
  <c r="O49" i="5"/>
  <c r="P314" i="5"/>
  <c r="M314" i="5"/>
  <c r="D49" i="5"/>
  <c r="E48" i="5"/>
  <c r="H313" i="5"/>
  <c r="I313" i="5"/>
  <c r="J312" i="5"/>
  <c r="K312" i="5"/>
  <c r="R49" i="5"/>
  <c r="S48" i="5"/>
  <c r="J50" i="5"/>
  <c r="K49" i="5"/>
  <c r="Q313" i="5"/>
  <c r="Q314" i="5"/>
  <c r="T49" i="5"/>
  <c r="U48" i="5"/>
  <c r="J311" i="5"/>
  <c r="K311" i="5"/>
  <c r="H49" i="5"/>
  <c r="I48" i="5"/>
  <c r="P49" i="5"/>
  <c r="Q48" i="5"/>
  <c r="F49" i="5"/>
  <c r="G48" i="5"/>
  <c r="L314" i="5"/>
  <c r="N313" i="5"/>
  <c r="O313" i="5"/>
  <c r="D314" i="5"/>
  <c r="F313" i="5"/>
  <c r="G313" i="5"/>
  <c r="F579" i="5"/>
  <c r="G579" i="5"/>
  <c r="D580" i="5"/>
  <c r="E580" i="5"/>
  <c r="H581" i="5"/>
  <c r="I581" i="5"/>
  <c r="J580" i="5"/>
  <c r="K580" i="5"/>
  <c r="N580" i="5"/>
  <c r="O580" i="5"/>
  <c r="L581" i="5"/>
  <c r="M581" i="5"/>
  <c r="P581" i="5"/>
  <c r="Q581" i="5"/>
  <c r="R580" i="5"/>
  <c r="S580" i="5"/>
  <c r="N51" i="5"/>
  <c r="O50" i="5"/>
  <c r="D315" i="5"/>
  <c r="L315" i="5"/>
  <c r="M315" i="5"/>
  <c r="N314" i="5"/>
  <c r="O314" i="5"/>
  <c r="R50" i="5"/>
  <c r="S49" i="5"/>
  <c r="R313" i="5"/>
  <c r="S313" i="5"/>
  <c r="T50" i="5"/>
  <c r="U49" i="5"/>
  <c r="P315" i="5"/>
  <c r="Q315" i="5"/>
  <c r="R314" i="5"/>
  <c r="S314" i="5"/>
  <c r="J51" i="5"/>
  <c r="K50" i="5"/>
  <c r="H314" i="5"/>
  <c r="I314" i="5"/>
  <c r="J313" i="5"/>
  <c r="K313" i="5"/>
  <c r="D50" i="5"/>
  <c r="E49" i="5"/>
  <c r="H50" i="5"/>
  <c r="I49" i="5"/>
  <c r="F50" i="5"/>
  <c r="G49" i="5"/>
  <c r="P50" i="5"/>
  <c r="Q49" i="5"/>
  <c r="E314" i="5"/>
  <c r="E315" i="5"/>
  <c r="H582" i="5"/>
  <c r="I582" i="5"/>
  <c r="J581" i="5"/>
  <c r="K581" i="5"/>
  <c r="F580" i="5"/>
  <c r="G580" i="5"/>
  <c r="D581" i="5"/>
  <c r="E581" i="5"/>
  <c r="P582" i="5"/>
  <c r="Q582" i="5"/>
  <c r="R581" i="5"/>
  <c r="S581" i="5"/>
  <c r="N581" i="5"/>
  <c r="O581" i="5"/>
  <c r="L582" i="5"/>
  <c r="M582" i="5"/>
  <c r="N52" i="5"/>
  <c r="O51" i="5"/>
  <c r="D51" i="5"/>
  <c r="E50" i="5"/>
  <c r="L316" i="5"/>
  <c r="M316" i="5"/>
  <c r="N315" i="5"/>
  <c r="O315" i="5"/>
  <c r="P51" i="5"/>
  <c r="Q50" i="5"/>
  <c r="F314" i="5"/>
  <c r="G314" i="5"/>
  <c r="T51" i="5"/>
  <c r="U50" i="5"/>
  <c r="D316" i="5"/>
  <c r="E316" i="5"/>
  <c r="F315" i="5"/>
  <c r="G315" i="5"/>
  <c r="F51" i="5"/>
  <c r="G50" i="5"/>
  <c r="H315" i="5"/>
  <c r="J314" i="5"/>
  <c r="K314" i="5"/>
  <c r="P316" i="5"/>
  <c r="R315" i="5"/>
  <c r="S315" i="5"/>
  <c r="H51" i="5"/>
  <c r="I50" i="5"/>
  <c r="R51" i="5"/>
  <c r="S50" i="5"/>
  <c r="I315" i="5"/>
  <c r="J52" i="5"/>
  <c r="K51" i="5"/>
  <c r="P583" i="5"/>
  <c r="Q583" i="5"/>
  <c r="R582" i="5"/>
  <c r="S582" i="5"/>
  <c r="N582" i="5"/>
  <c r="O582" i="5"/>
  <c r="L583" i="5"/>
  <c r="M583" i="5"/>
  <c r="F581" i="5"/>
  <c r="G581" i="5"/>
  <c r="D582" i="5"/>
  <c r="E582" i="5"/>
  <c r="H583" i="5"/>
  <c r="I583" i="5"/>
  <c r="J582" i="5"/>
  <c r="K582" i="5"/>
  <c r="O52" i="5"/>
  <c r="N53" i="5"/>
  <c r="J53" i="5"/>
  <c r="K52" i="5"/>
  <c r="P317" i="5"/>
  <c r="T52" i="5"/>
  <c r="U51" i="5"/>
  <c r="R52" i="5"/>
  <c r="S51" i="5"/>
  <c r="P52" i="5"/>
  <c r="Q51" i="5"/>
  <c r="D52" i="5"/>
  <c r="E51" i="5"/>
  <c r="H316" i="5"/>
  <c r="J315" i="5"/>
  <c r="K315" i="5"/>
  <c r="Q316" i="5"/>
  <c r="H52" i="5"/>
  <c r="I51" i="5"/>
  <c r="F52" i="5"/>
  <c r="G51" i="5"/>
  <c r="L317" i="5"/>
  <c r="M317" i="5"/>
  <c r="N316" i="5"/>
  <c r="O316" i="5"/>
  <c r="I316" i="5"/>
  <c r="D317" i="5"/>
  <c r="E317" i="5"/>
  <c r="F316" i="5"/>
  <c r="G316" i="5"/>
  <c r="N583" i="5"/>
  <c r="O583" i="5"/>
  <c r="L584" i="5"/>
  <c r="M584" i="5"/>
  <c r="H584" i="5"/>
  <c r="I584" i="5"/>
  <c r="J583" i="5"/>
  <c r="K583" i="5"/>
  <c r="F582" i="5"/>
  <c r="G582" i="5"/>
  <c r="D583" i="5"/>
  <c r="E583" i="5"/>
  <c r="P584" i="5"/>
  <c r="Q584" i="5"/>
  <c r="R583" i="5"/>
  <c r="S583" i="5"/>
  <c r="Q317" i="5"/>
  <c r="N54" i="5"/>
  <c r="O53" i="5"/>
  <c r="R53" i="5"/>
  <c r="S52" i="5"/>
  <c r="J54" i="5"/>
  <c r="K53" i="5"/>
  <c r="T53" i="5"/>
  <c r="U52" i="5"/>
  <c r="I317" i="5"/>
  <c r="D53" i="5"/>
  <c r="E52" i="5"/>
  <c r="R316" i="5"/>
  <c r="S316" i="5"/>
  <c r="H53" i="5"/>
  <c r="I52" i="5"/>
  <c r="H317" i="5"/>
  <c r="J316" i="5"/>
  <c r="K316" i="5"/>
  <c r="F53" i="5"/>
  <c r="G52" i="5"/>
  <c r="P318" i="5"/>
  <c r="Q318" i="5"/>
  <c r="R317" i="5"/>
  <c r="S317" i="5"/>
  <c r="D318" i="5"/>
  <c r="E318" i="5"/>
  <c r="F317" i="5"/>
  <c r="G317" i="5"/>
  <c r="L318" i="5"/>
  <c r="N317" i="5"/>
  <c r="O317" i="5"/>
  <c r="P53" i="5"/>
  <c r="Q52" i="5"/>
  <c r="H585" i="5"/>
  <c r="I585" i="5"/>
  <c r="J584" i="5"/>
  <c r="K584" i="5"/>
  <c r="P585" i="5"/>
  <c r="Q585" i="5"/>
  <c r="R584" i="5"/>
  <c r="S584" i="5"/>
  <c r="N584" i="5"/>
  <c r="O584" i="5"/>
  <c r="L585" i="5"/>
  <c r="M585" i="5"/>
  <c r="F583" i="5"/>
  <c r="G583" i="5"/>
  <c r="D584" i="5"/>
  <c r="E584" i="5"/>
  <c r="N55" i="5"/>
  <c r="O54" i="5"/>
  <c r="F54" i="5"/>
  <c r="G53" i="5"/>
  <c r="R54" i="5"/>
  <c r="S53" i="5"/>
  <c r="P54" i="5"/>
  <c r="Q53" i="5"/>
  <c r="H318" i="5"/>
  <c r="J317" i="5"/>
  <c r="K317" i="5"/>
  <c r="D319" i="5"/>
  <c r="F318" i="5"/>
  <c r="G318" i="5"/>
  <c r="H54" i="5"/>
  <c r="I53" i="5"/>
  <c r="I318" i="5"/>
  <c r="L319" i="5"/>
  <c r="T54" i="5"/>
  <c r="U53" i="5"/>
  <c r="P319" i="5"/>
  <c r="Q319" i="5"/>
  <c r="R318" i="5"/>
  <c r="S318" i="5"/>
  <c r="J55" i="5"/>
  <c r="K54" i="5"/>
  <c r="D54" i="5"/>
  <c r="E53" i="5"/>
  <c r="M318" i="5"/>
  <c r="M319" i="5"/>
  <c r="F584" i="5"/>
  <c r="G584" i="5"/>
  <c r="D585" i="5"/>
  <c r="E585" i="5"/>
  <c r="P586" i="5"/>
  <c r="Q586" i="5"/>
  <c r="R585" i="5"/>
  <c r="S585" i="5"/>
  <c r="N585" i="5"/>
  <c r="O585" i="5"/>
  <c r="L586" i="5"/>
  <c r="M586" i="5"/>
  <c r="H586" i="5"/>
  <c r="I586" i="5"/>
  <c r="J585" i="5"/>
  <c r="K585" i="5"/>
  <c r="O55" i="5"/>
  <c r="N56" i="5"/>
  <c r="R55" i="5"/>
  <c r="S54" i="5"/>
  <c r="D55" i="5"/>
  <c r="E54" i="5"/>
  <c r="D320" i="5"/>
  <c r="F319" i="5"/>
  <c r="G319" i="5"/>
  <c r="H319" i="5"/>
  <c r="J318" i="5"/>
  <c r="K318" i="5"/>
  <c r="T55" i="5"/>
  <c r="U54" i="5"/>
  <c r="N318" i="5"/>
  <c r="O318" i="5"/>
  <c r="J56" i="5"/>
  <c r="K55" i="5"/>
  <c r="M320" i="5"/>
  <c r="F55" i="5"/>
  <c r="G54" i="5"/>
  <c r="I319" i="5"/>
  <c r="P55" i="5"/>
  <c r="Q54" i="5"/>
  <c r="E319" i="5"/>
  <c r="L320" i="5"/>
  <c r="N319" i="5"/>
  <c r="O319" i="5"/>
  <c r="P320" i="5"/>
  <c r="Q320" i="5"/>
  <c r="R319" i="5"/>
  <c r="S319" i="5"/>
  <c r="H55" i="5"/>
  <c r="I54" i="5"/>
  <c r="P587" i="5"/>
  <c r="Q587" i="5"/>
  <c r="R586" i="5"/>
  <c r="S586" i="5"/>
  <c r="F585" i="5"/>
  <c r="G585" i="5"/>
  <c r="D586" i="5"/>
  <c r="E586" i="5"/>
  <c r="H587" i="5"/>
  <c r="I587" i="5"/>
  <c r="J586" i="5"/>
  <c r="K586" i="5"/>
  <c r="N586" i="5"/>
  <c r="O586" i="5"/>
  <c r="L587" i="5"/>
  <c r="M587" i="5"/>
  <c r="E320" i="5"/>
  <c r="N57" i="5"/>
  <c r="O56" i="5"/>
  <c r="P321" i="5"/>
  <c r="R320" i="5"/>
  <c r="S320" i="5"/>
  <c r="T56" i="5"/>
  <c r="U55" i="5"/>
  <c r="D56" i="5"/>
  <c r="E55" i="5"/>
  <c r="R56" i="5"/>
  <c r="S55" i="5"/>
  <c r="P56" i="5"/>
  <c r="Q55" i="5"/>
  <c r="F56" i="5"/>
  <c r="G55" i="5"/>
  <c r="H320" i="5"/>
  <c r="I320" i="5"/>
  <c r="J319" i="5"/>
  <c r="K319" i="5"/>
  <c r="H56" i="5"/>
  <c r="I55" i="5"/>
  <c r="L321" i="5"/>
  <c r="M321" i="5"/>
  <c r="N320" i="5"/>
  <c r="O320" i="5"/>
  <c r="D321" i="5"/>
  <c r="F320" i="5"/>
  <c r="G320" i="5"/>
  <c r="E321" i="5"/>
  <c r="J57" i="5"/>
  <c r="K56" i="5"/>
  <c r="F586" i="5"/>
  <c r="G586" i="5"/>
  <c r="D587" i="5"/>
  <c r="E587" i="5"/>
  <c r="N587" i="5"/>
  <c r="O587" i="5"/>
  <c r="L588" i="5"/>
  <c r="M588" i="5"/>
  <c r="H588" i="5"/>
  <c r="I588" i="5"/>
  <c r="J587" i="5"/>
  <c r="K587" i="5"/>
  <c r="P588" i="5"/>
  <c r="Q588" i="5"/>
  <c r="R587" i="5"/>
  <c r="S587" i="5"/>
  <c r="N58" i="5"/>
  <c r="O57" i="5"/>
  <c r="H57" i="5"/>
  <c r="I56" i="5"/>
  <c r="P322" i="5"/>
  <c r="R57" i="5"/>
  <c r="S56" i="5"/>
  <c r="Q321" i="5"/>
  <c r="Q322" i="5"/>
  <c r="D322" i="5"/>
  <c r="F321" i="5"/>
  <c r="G321" i="5"/>
  <c r="J58" i="5"/>
  <c r="K57" i="5"/>
  <c r="P57" i="5"/>
  <c r="Q56" i="5"/>
  <c r="H321" i="5"/>
  <c r="J320" i="5"/>
  <c r="K320" i="5"/>
  <c r="F57" i="5"/>
  <c r="G56" i="5"/>
  <c r="D57" i="5"/>
  <c r="E56" i="5"/>
  <c r="L322" i="5"/>
  <c r="M322" i="5"/>
  <c r="N321" i="5"/>
  <c r="O321" i="5"/>
  <c r="T57" i="5"/>
  <c r="U56" i="5"/>
  <c r="H589" i="5"/>
  <c r="I589" i="5"/>
  <c r="J588" i="5"/>
  <c r="K588" i="5"/>
  <c r="F587" i="5"/>
  <c r="G587" i="5"/>
  <c r="D588" i="5"/>
  <c r="E588" i="5"/>
  <c r="N588" i="5"/>
  <c r="O588" i="5"/>
  <c r="L589" i="5"/>
  <c r="M589" i="5"/>
  <c r="P589" i="5"/>
  <c r="Q589" i="5"/>
  <c r="R588" i="5"/>
  <c r="S588" i="5"/>
  <c r="N59" i="5"/>
  <c r="O58" i="5"/>
  <c r="P323" i="5"/>
  <c r="R322" i="5"/>
  <c r="S322" i="5"/>
  <c r="H322" i="5"/>
  <c r="I321" i="5"/>
  <c r="F58" i="5"/>
  <c r="G57" i="5"/>
  <c r="D323" i="5"/>
  <c r="H58" i="5"/>
  <c r="I57" i="5"/>
  <c r="R58" i="5"/>
  <c r="S57" i="5"/>
  <c r="T58" i="5"/>
  <c r="U57" i="5"/>
  <c r="E322" i="5"/>
  <c r="E323" i="5"/>
  <c r="L323" i="5"/>
  <c r="M323" i="5"/>
  <c r="N322" i="5"/>
  <c r="O322" i="5"/>
  <c r="P58" i="5"/>
  <c r="Q57" i="5"/>
  <c r="D58" i="5"/>
  <c r="E57" i="5"/>
  <c r="J59" i="5"/>
  <c r="K58" i="5"/>
  <c r="R321" i="5"/>
  <c r="S321" i="5"/>
  <c r="F588" i="5"/>
  <c r="G588" i="5"/>
  <c r="D589" i="5"/>
  <c r="E589" i="5"/>
  <c r="P590" i="5"/>
  <c r="Q590" i="5"/>
  <c r="R589" i="5"/>
  <c r="S589" i="5"/>
  <c r="N589" i="5"/>
  <c r="O589" i="5"/>
  <c r="L590" i="5"/>
  <c r="M590" i="5"/>
  <c r="H590" i="5"/>
  <c r="I590" i="5"/>
  <c r="J589" i="5"/>
  <c r="K589" i="5"/>
  <c r="N60" i="5"/>
  <c r="O59" i="5"/>
  <c r="D324" i="5"/>
  <c r="E324" i="5"/>
  <c r="F323" i="5"/>
  <c r="G323" i="5"/>
  <c r="T59" i="5"/>
  <c r="U58" i="5"/>
  <c r="F59" i="5"/>
  <c r="G58" i="5"/>
  <c r="P324" i="5"/>
  <c r="I322" i="5"/>
  <c r="J322" i="5"/>
  <c r="K322" i="5"/>
  <c r="J60" i="5"/>
  <c r="K59" i="5"/>
  <c r="D59" i="5"/>
  <c r="E58" i="5"/>
  <c r="R59" i="5"/>
  <c r="S58" i="5"/>
  <c r="Q323" i="5"/>
  <c r="Q324" i="5"/>
  <c r="P59" i="5"/>
  <c r="Q58" i="5"/>
  <c r="J321" i="5"/>
  <c r="K321" i="5"/>
  <c r="H59" i="5"/>
  <c r="I58" i="5"/>
  <c r="H323" i="5"/>
  <c r="L324" i="5"/>
  <c r="M324" i="5"/>
  <c r="N323" i="5"/>
  <c r="O323" i="5"/>
  <c r="F322" i="5"/>
  <c r="G322" i="5"/>
  <c r="P591" i="5"/>
  <c r="Q591" i="5"/>
  <c r="R590" i="5"/>
  <c r="S590" i="5"/>
  <c r="H591" i="5"/>
  <c r="I591" i="5"/>
  <c r="J590" i="5"/>
  <c r="K590" i="5"/>
  <c r="F589" i="5"/>
  <c r="G589" i="5"/>
  <c r="D590" i="5"/>
  <c r="E590" i="5"/>
  <c r="N590" i="5"/>
  <c r="O590" i="5"/>
  <c r="L591" i="5"/>
  <c r="M591" i="5"/>
  <c r="O60" i="5"/>
  <c r="N61" i="5"/>
  <c r="R323" i="5"/>
  <c r="S323" i="5"/>
  <c r="H324" i="5"/>
  <c r="F60" i="5"/>
  <c r="G59" i="5"/>
  <c r="D60" i="5"/>
  <c r="E59" i="5"/>
  <c r="D325" i="5"/>
  <c r="E325" i="5"/>
  <c r="F324" i="5"/>
  <c r="G324" i="5"/>
  <c r="T60" i="5"/>
  <c r="U59" i="5"/>
  <c r="L325" i="5"/>
  <c r="M325" i="5"/>
  <c r="N324" i="5"/>
  <c r="O324" i="5"/>
  <c r="H60" i="5"/>
  <c r="I59" i="5"/>
  <c r="J61" i="5"/>
  <c r="K60" i="5"/>
  <c r="P325" i="5"/>
  <c r="Q325" i="5"/>
  <c r="R324" i="5"/>
  <c r="S324" i="5"/>
  <c r="R60" i="5"/>
  <c r="S59" i="5"/>
  <c r="P60" i="5"/>
  <c r="Q59" i="5"/>
  <c r="I323" i="5"/>
  <c r="N591" i="5"/>
  <c r="O591" i="5"/>
  <c r="L592" i="5"/>
  <c r="M592" i="5"/>
  <c r="H592" i="5"/>
  <c r="I592" i="5"/>
  <c r="J591" i="5"/>
  <c r="K591" i="5"/>
  <c r="F590" i="5"/>
  <c r="G590" i="5"/>
  <c r="D591" i="5"/>
  <c r="E591" i="5"/>
  <c r="P592" i="5"/>
  <c r="Q592" i="5"/>
  <c r="R591" i="5"/>
  <c r="S591" i="5"/>
  <c r="I324" i="5"/>
  <c r="N62" i="5"/>
  <c r="O61" i="5"/>
  <c r="Q593" i="5"/>
  <c r="J62" i="5"/>
  <c r="K61" i="5"/>
  <c r="P61" i="5"/>
  <c r="Q60" i="5"/>
  <c r="H61" i="5"/>
  <c r="I60" i="5"/>
  <c r="D61" i="5"/>
  <c r="E60" i="5"/>
  <c r="Q326" i="5"/>
  <c r="R61" i="5"/>
  <c r="S60" i="5"/>
  <c r="L326" i="5"/>
  <c r="M326" i="5"/>
  <c r="N325" i="5"/>
  <c r="O325" i="5"/>
  <c r="F61" i="5"/>
  <c r="G60" i="5"/>
  <c r="D326" i="5"/>
  <c r="F325" i="5"/>
  <c r="G325" i="5"/>
  <c r="J323" i="5"/>
  <c r="K323" i="5"/>
  <c r="P326" i="5"/>
  <c r="R325" i="5"/>
  <c r="S325" i="5"/>
  <c r="T61" i="5"/>
  <c r="U60" i="5"/>
  <c r="H325" i="5"/>
  <c r="J324" i="5"/>
  <c r="K324" i="5"/>
  <c r="H593" i="5"/>
  <c r="I593" i="5"/>
  <c r="J592" i="5"/>
  <c r="K592" i="5"/>
  <c r="P593" i="5"/>
  <c r="R592" i="5"/>
  <c r="S592" i="5"/>
  <c r="N592" i="5"/>
  <c r="O592" i="5"/>
  <c r="L593" i="5"/>
  <c r="M593" i="5"/>
  <c r="F591" i="5"/>
  <c r="G591" i="5"/>
  <c r="D592" i="5"/>
  <c r="E592" i="5"/>
  <c r="O62" i="5"/>
  <c r="N63" i="5"/>
  <c r="H326" i="5"/>
  <c r="J63" i="5"/>
  <c r="K62" i="5"/>
  <c r="D62" i="5"/>
  <c r="E61" i="5"/>
  <c r="P327" i="5"/>
  <c r="R326" i="5"/>
  <c r="S326" i="5"/>
  <c r="F62" i="5"/>
  <c r="G61" i="5"/>
  <c r="R62" i="5"/>
  <c r="S61" i="5"/>
  <c r="I325" i="5"/>
  <c r="J325" i="5"/>
  <c r="K325" i="5"/>
  <c r="H62" i="5"/>
  <c r="I61" i="5"/>
  <c r="D327" i="5"/>
  <c r="Q327" i="5"/>
  <c r="T62" i="5"/>
  <c r="U61" i="5"/>
  <c r="L327" i="5"/>
  <c r="N326" i="5"/>
  <c r="O326" i="5"/>
  <c r="P62" i="5"/>
  <c r="Q61" i="5"/>
  <c r="E326" i="5"/>
  <c r="E327" i="5"/>
  <c r="F592" i="5"/>
  <c r="G592" i="5"/>
  <c r="D593" i="5"/>
  <c r="E593" i="5"/>
  <c r="P594" i="5"/>
  <c r="Q594" i="5"/>
  <c r="R593" i="5"/>
  <c r="S593" i="5"/>
  <c r="N593" i="5"/>
  <c r="O593" i="5"/>
  <c r="L594" i="5"/>
  <c r="M594" i="5"/>
  <c r="J593" i="5"/>
  <c r="K593" i="5"/>
  <c r="H594" i="5"/>
  <c r="I594" i="5"/>
  <c r="N64" i="5"/>
  <c r="O63" i="5"/>
  <c r="R63" i="5"/>
  <c r="S62" i="5"/>
  <c r="J64" i="5"/>
  <c r="K63" i="5"/>
  <c r="D328" i="5"/>
  <c r="E328" i="5"/>
  <c r="F327" i="5"/>
  <c r="G327" i="5"/>
  <c r="P328" i="5"/>
  <c r="R327" i="5"/>
  <c r="S327" i="5"/>
  <c r="F326" i="5"/>
  <c r="G326" i="5"/>
  <c r="H327" i="5"/>
  <c r="L328" i="5"/>
  <c r="H63" i="5"/>
  <c r="I62" i="5"/>
  <c r="P63" i="5"/>
  <c r="Q62" i="5"/>
  <c r="F63" i="5"/>
  <c r="G62" i="5"/>
  <c r="T63" i="5"/>
  <c r="U62" i="5"/>
  <c r="I326" i="5"/>
  <c r="D63" i="5"/>
  <c r="E62" i="5"/>
  <c r="M327" i="5"/>
  <c r="P595" i="5"/>
  <c r="Q595" i="5"/>
  <c r="R594" i="5"/>
  <c r="S594" i="5"/>
  <c r="H595" i="5"/>
  <c r="I595" i="5"/>
  <c r="J594" i="5"/>
  <c r="K594" i="5"/>
  <c r="F593" i="5"/>
  <c r="G593" i="5"/>
  <c r="D594" i="5"/>
  <c r="E594" i="5"/>
  <c r="L595" i="5"/>
  <c r="M595" i="5"/>
  <c r="N594" i="5"/>
  <c r="O594" i="5"/>
  <c r="M328" i="5"/>
  <c r="I327" i="5"/>
  <c r="N65" i="5"/>
  <c r="O64" i="5"/>
  <c r="J65" i="5"/>
  <c r="K64" i="5"/>
  <c r="H64" i="5"/>
  <c r="I63" i="5"/>
  <c r="R64" i="5"/>
  <c r="S63" i="5"/>
  <c r="N327" i="5"/>
  <c r="O327" i="5"/>
  <c r="E329" i="5"/>
  <c r="M329" i="5"/>
  <c r="P64" i="5"/>
  <c r="Q63" i="5"/>
  <c r="D64" i="5"/>
  <c r="E63" i="5"/>
  <c r="T64" i="5"/>
  <c r="U63" i="5"/>
  <c r="L329" i="5"/>
  <c r="N328" i="5"/>
  <c r="O328" i="5"/>
  <c r="J326" i="5"/>
  <c r="K326" i="5"/>
  <c r="D329" i="5"/>
  <c r="F328" i="5"/>
  <c r="G328" i="5"/>
  <c r="P329" i="5"/>
  <c r="Q328" i="5"/>
  <c r="Q329" i="5"/>
  <c r="F64" i="5"/>
  <c r="G63" i="5"/>
  <c r="H328" i="5"/>
  <c r="I328" i="5"/>
  <c r="J327" i="5"/>
  <c r="K327" i="5"/>
  <c r="H596" i="5"/>
  <c r="I596" i="5"/>
  <c r="J595" i="5"/>
  <c r="K595" i="5"/>
  <c r="N595" i="5"/>
  <c r="O595" i="5"/>
  <c r="L596" i="5"/>
  <c r="M596" i="5"/>
  <c r="F594" i="5"/>
  <c r="G594" i="5"/>
  <c r="D595" i="5"/>
  <c r="E595" i="5"/>
  <c r="P596" i="5"/>
  <c r="Q596" i="5"/>
  <c r="R595" i="5"/>
  <c r="S595" i="5"/>
  <c r="N66" i="5"/>
  <c r="O65" i="5"/>
  <c r="P65" i="5"/>
  <c r="Q64" i="5"/>
  <c r="J66" i="5"/>
  <c r="K65" i="5"/>
  <c r="L330" i="5"/>
  <c r="N329" i="5"/>
  <c r="O329" i="5"/>
  <c r="P330" i="5"/>
  <c r="Q330" i="5"/>
  <c r="R329" i="5"/>
  <c r="S329" i="5"/>
  <c r="T65" i="5"/>
  <c r="U64" i="5"/>
  <c r="F65" i="5"/>
  <c r="G64" i="5"/>
  <c r="R65" i="5"/>
  <c r="S64" i="5"/>
  <c r="M330" i="5"/>
  <c r="D330" i="5"/>
  <c r="F329" i="5"/>
  <c r="G329" i="5"/>
  <c r="D65" i="5"/>
  <c r="E64" i="5"/>
  <c r="R328" i="5"/>
  <c r="S328" i="5"/>
  <c r="H329" i="5"/>
  <c r="I329" i="5"/>
  <c r="J328" i="5"/>
  <c r="K328" i="5"/>
  <c r="H65" i="5"/>
  <c r="I64" i="5"/>
  <c r="N596" i="5"/>
  <c r="O596" i="5"/>
  <c r="L597" i="5"/>
  <c r="M597" i="5"/>
  <c r="P597" i="5"/>
  <c r="Q597" i="5"/>
  <c r="R596" i="5"/>
  <c r="S596" i="5"/>
  <c r="D596" i="5"/>
  <c r="E596" i="5"/>
  <c r="F595" i="5"/>
  <c r="G595" i="5"/>
  <c r="H597" i="5"/>
  <c r="I597" i="5"/>
  <c r="J596" i="5"/>
  <c r="K596" i="5"/>
  <c r="N67" i="5"/>
  <c r="O66" i="5"/>
  <c r="H66" i="5"/>
  <c r="I65" i="5"/>
  <c r="D331" i="5"/>
  <c r="P66" i="5"/>
  <c r="Q65" i="5"/>
  <c r="R66" i="5"/>
  <c r="S65" i="5"/>
  <c r="L331" i="5"/>
  <c r="M331" i="5"/>
  <c r="N330" i="5"/>
  <c r="O330" i="5"/>
  <c r="E330" i="5"/>
  <c r="P331" i="5"/>
  <c r="Q331" i="5"/>
  <c r="R330" i="5"/>
  <c r="S330" i="5"/>
  <c r="F66" i="5"/>
  <c r="G65" i="5"/>
  <c r="D66" i="5"/>
  <c r="E65" i="5"/>
  <c r="H330" i="5"/>
  <c r="I330" i="5"/>
  <c r="J329" i="5"/>
  <c r="K329" i="5"/>
  <c r="T66" i="5"/>
  <c r="U65" i="5"/>
  <c r="J67" i="5"/>
  <c r="K66" i="5"/>
  <c r="P598" i="5"/>
  <c r="Q598" i="5"/>
  <c r="R597" i="5"/>
  <c r="S597" i="5"/>
  <c r="F596" i="5"/>
  <c r="G596" i="5"/>
  <c r="D597" i="5"/>
  <c r="E597" i="5"/>
  <c r="N597" i="5"/>
  <c r="O597" i="5"/>
  <c r="L598" i="5"/>
  <c r="M598" i="5"/>
  <c r="H598" i="5"/>
  <c r="I598" i="5"/>
  <c r="J597" i="5"/>
  <c r="K597" i="5"/>
  <c r="E331" i="5"/>
  <c r="N68" i="5"/>
  <c r="O67" i="5"/>
  <c r="D67" i="5"/>
  <c r="E66" i="5"/>
  <c r="J68" i="5"/>
  <c r="K67" i="5"/>
  <c r="T67" i="5"/>
  <c r="U66" i="5"/>
  <c r="R67" i="5"/>
  <c r="S66" i="5"/>
  <c r="F67" i="5"/>
  <c r="G66" i="5"/>
  <c r="P67" i="5"/>
  <c r="Q66" i="5"/>
  <c r="H67" i="5"/>
  <c r="I66" i="5"/>
  <c r="H331" i="5"/>
  <c r="J330" i="5"/>
  <c r="K330" i="5"/>
  <c r="P332" i="5"/>
  <c r="Q332" i="5"/>
  <c r="R331" i="5"/>
  <c r="S331" i="5"/>
  <c r="F330" i="5"/>
  <c r="G330" i="5"/>
  <c r="L332" i="5"/>
  <c r="M332" i="5"/>
  <c r="N331" i="5"/>
  <c r="O331" i="5"/>
  <c r="D332" i="5"/>
  <c r="F331" i="5"/>
  <c r="G331" i="5"/>
  <c r="F597" i="5"/>
  <c r="G597" i="5"/>
  <c r="D598" i="5"/>
  <c r="E598" i="5"/>
  <c r="H599" i="5"/>
  <c r="I599" i="5"/>
  <c r="J598" i="5"/>
  <c r="K598" i="5"/>
  <c r="N598" i="5"/>
  <c r="O598" i="5"/>
  <c r="L599" i="5"/>
  <c r="M599" i="5"/>
  <c r="P599" i="5"/>
  <c r="Q599" i="5"/>
  <c r="R598" i="5"/>
  <c r="S598" i="5"/>
  <c r="N69" i="5"/>
  <c r="O68" i="5"/>
  <c r="D68" i="5"/>
  <c r="E67" i="5"/>
  <c r="F68" i="5"/>
  <c r="G67" i="5"/>
  <c r="L333" i="5"/>
  <c r="M333" i="5"/>
  <c r="N332" i="5"/>
  <c r="O332" i="5"/>
  <c r="H68" i="5"/>
  <c r="I67" i="5"/>
  <c r="R68" i="5"/>
  <c r="S67" i="5"/>
  <c r="H332" i="5"/>
  <c r="T68" i="5"/>
  <c r="U67" i="5"/>
  <c r="P333" i="5"/>
  <c r="R332" i="5"/>
  <c r="S332" i="5"/>
  <c r="P68" i="5"/>
  <c r="Q67" i="5"/>
  <c r="J69" i="5"/>
  <c r="K68" i="5"/>
  <c r="D333" i="5"/>
  <c r="E332" i="5"/>
  <c r="E333" i="5"/>
  <c r="I331" i="5"/>
  <c r="H600" i="5"/>
  <c r="I600" i="5"/>
  <c r="J599" i="5"/>
  <c r="K599" i="5"/>
  <c r="P600" i="5"/>
  <c r="Q600" i="5"/>
  <c r="R599" i="5"/>
  <c r="S599" i="5"/>
  <c r="F598" i="5"/>
  <c r="G598" i="5"/>
  <c r="D599" i="5"/>
  <c r="E599" i="5"/>
  <c r="N599" i="5"/>
  <c r="O599" i="5"/>
  <c r="L600" i="5"/>
  <c r="M600" i="5"/>
  <c r="I332" i="5"/>
  <c r="J332" i="5"/>
  <c r="K332" i="5"/>
  <c r="O69" i="5"/>
  <c r="N70" i="5"/>
  <c r="D334" i="5"/>
  <c r="E334" i="5"/>
  <c r="F333" i="5"/>
  <c r="G333" i="5"/>
  <c r="T69" i="5"/>
  <c r="U68" i="5"/>
  <c r="D69" i="5"/>
  <c r="E68" i="5"/>
  <c r="J331" i="5"/>
  <c r="K331" i="5"/>
  <c r="I333" i="5"/>
  <c r="P334" i="5"/>
  <c r="J70" i="5"/>
  <c r="K69" i="5"/>
  <c r="H333" i="5"/>
  <c r="L334" i="5"/>
  <c r="N333" i="5"/>
  <c r="O333" i="5"/>
  <c r="M334" i="5"/>
  <c r="Q333" i="5"/>
  <c r="F332" i="5"/>
  <c r="G332" i="5"/>
  <c r="H69" i="5"/>
  <c r="I68" i="5"/>
  <c r="P69" i="5"/>
  <c r="Q68" i="5"/>
  <c r="R69" i="5"/>
  <c r="S68" i="5"/>
  <c r="F69" i="5"/>
  <c r="G68" i="5"/>
  <c r="N600" i="5"/>
  <c r="O600" i="5"/>
  <c r="L601" i="5"/>
  <c r="M601" i="5"/>
  <c r="P601" i="5"/>
  <c r="Q601" i="5"/>
  <c r="R600" i="5"/>
  <c r="S600" i="5"/>
  <c r="F599" i="5"/>
  <c r="G599" i="5"/>
  <c r="D600" i="5"/>
  <c r="E600" i="5"/>
  <c r="H601" i="5"/>
  <c r="I601" i="5"/>
  <c r="J600" i="5"/>
  <c r="K600" i="5"/>
  <c r="O70" i="5"/>
  <c r="N71" i="5"/>
  <c r="P335" i="5"/>
  <c r="T70" i="5"/>
  <c r="U69" i="5"/>
  <c r="L335" i="5"/>
  <c r="M335" i="5"/>
  <c r="N334" i="5"/>
  <c r="O334" i="5"/>
  <c r="D335" i="5"/>
  <c r="F334" i="5"/>
  <c r="G334" i="5"/>
  <c r="P70" i="5"/>
  <c r="Q69" i="5"/>
  <c r="H334" i="5"/>
  <c r="I334" i="5"/>
  <c r="J333" i="5"/>
  <c r="K333" i="5"/>
  <c r="D70" i="5"/>
  <c r="E69" i="5"/>
  <c r="R70" i="5"/>
  <c r="S69" i="5"/>
  <c r="H70" i="5"/>
  <c r="I69" i="5"/>
  <c r="J71" i="5"/>
  <c r="K70" i="5"/>
  <c r="F70" i="5"/>
  <c r="G69" i="5"/>
  <c r="Q334" i="5"/>
  <c r="Q335" i="5"/>
  <c r="R333" i="5"/>
  <c r="S333" i="5"/>
  <c r="P602" i="5"/>
  <c r="Q602" i="5"/>
  <c r="R601" i="5"/>
  <c r="S601" i="5"/>
  <c r="H602" i="5"/>
  <c r="I602" i="5"/>
  <c r="J601" i="5"/>
  <c r="K601" i="5"/>
  <c r="N601" i="5"/>
  <c r="O601" i="5"/>
  <c r="L602" i="5"/>
  <c r="M602" i="5"/>
  <c r="F600" i="5"/>
  <c r="G600" i="5"/>
  <c r="D601" i="5"/>
  <c r="E601" i="5"/>
  <c r="O71" i="5"/>
  <c r="N72" i="5"/>
  <c r="H71" i="5"/>
  <c r="I70" i="5"/>
  <c r="P71" i="5"/>
  <c r="Q70" i="5"/>
  <c r="R334" i="5"/>
  <c r="S334" i="5"/>
  <c r="F71" i="5"/>
  <c r="G70" i="5"/>
  <c r="P336" i="5"/>
  <c r="Q336" i="5"/>
  <c r="R335" i="5"/>
  <c r="S335" i="5"/>
  <c r="D336" i="5"/>
  <c r="D71" i="5"/>
  <c r="E70" i="5"/>
  <c r="T71" i="5"/>
  <c r="U70" i="5"/>
  <c r="R71" i="5"/>
  <c r="S70" i="5"/>
  <c r="J72" i="5"/>
  <c r="K71" i="5"/>
  <c r="L336" i="5"/>
  <c r="M336" i="5"/>
  <c r="N335" i="5"/>
  <c r="O335" i="5"/>
  <c r="E335" i="5"/>
  <c r="E336" i="5"/>
  <c r="H335" i="5"/>
  <c r="J334" i="5"/>
  <c r="K334" i="5"/>
  <c r="F601" i="5"/>
  <c r="G601" i="5"/>
  <c r="D602" i="5"/>
  <c r="E602" i="5"/>
  <c r="H603" i="5"/>
  <c r="I603" i="5"/>
  <c r="J602" i="5"/>
  <c r="K602" i="5"/>
  <c r="N602" i="5"/>
  <c r="O602" i="5"/>
  <c r="L603" i="5"/>
  <c r="M603" i="5"/>
  <c r="P603" i="5"/>
  <c r="Q603" i="5"/>
  <c r="R602" i="5"/>
  <c r="S602" i="5"/>
  <c r="N73" i="5"/>
  <c r="O72" i="5"/>
  <c r="D337" i="5"/>
  <c r="E337" i="5"/>
  <c r="F336" i="5"/>
  <c r="G336" i="5"/>
  <c r="H72" i="5"/>
  <c r="I71" i="5"/>
  <c r="P72" i="5"/>
  <c r="Q71" i="5"/>
  <c r="T72" i="5"/>
  <c r="U71" i="5"/>
  <c r="H336" i="5"/>
  <c r="R72" i="5"/>
  <c r="S71" i="5"/>
  <c r="J73" i="5"/>
  <c r="K72" i="5"/>
  <c r="D72" i="5"/>
  <c r="E71" i="5"/>
  <c r="I335" i="5"/>
  <c r="F72" i="5"/>
  <c r="G71" i="5"/>
  <c r="P337" i="5"/>
  <c r="R336" i="5"/>
  <c r="S336" i="5"/>
  <c r="L337" i="5"/>
  <c r="N336" i="5"/>
  <c r="O336" i="5"/>
  <c r="F335" i="5"/>
  <c r="G335" i="5"/>
  <c r="H604" i="5"/>
  <c r="I604" i="5"/>
  <c r="J603" i="5"/>
  <c r="K603" i="5"/>
  <c r="P604" i="5"/>
  <c r="Q604" i="5"/>
  <c r="R603" i="5"/>
  <c r="S603" i="5"/>
  <c r="F602" i="5"/>
  <c r="G602" i="5"/>
  <c r="D603" i="5"/>
  <c r="E603" i="5"/>
  <c r="N603" i="5"/>
  <c r="O603" i="5"/>
  <c r="L604" i="5"/>
  <c r="M604" i="5"/>
  <c r="I336" i="5"/>
  <c r="O73" i="5"/>
  <c r="N74" i="5"/>
  <c r="H337" i="5"/>
  <c r="J336" i="5"/>
  <c r="K336" i="5"/>
  <c r="L338" i="5"/>
  <c r="P338" i="5"/>
  <c r="Q337" i="5"/>
  <c r="D338" i="5"/>
  <c r="F337" i="5"/>
  <c r="G337" i="5"/>
  <c r="D73" i="5"/>
  <c r="E72" i="5"/>
  <c r="T73" i="5"/>
  <c r="U72" i="5"/>
  <c r="J74" i="5"/>
  <c r="K73" i="5"/>
  <c r="P73" i="5"/>
  <c r="Q72" i="5"/>
  <c r="R73" i="5"/>
  <c r="S72" i="5"/>
  <c r="M337" i="5"/>
  <c r="F73" i="5"/>
  <c r="G72" i="5"/>
  <c r="J335" i="5"/>
  <c r="K335" i="5"/>
  <c r="H73" i="5"/>
  <c r="I72" i="5"/>
  <c r="N604" i="5"/>
  <c r="O604" i="5"/>
  <c r="L605" i="5"/>
  <c r="M605" i="5"/>
  <c r="P605" i="5"/>
  <c r="Q605" i="5"/>
  <c r="R604" i="5"/>
  <c r="S604" i="5"/>
  <c r="F603" i="5"/>
  <c r="G603" i="5"/>
  <c r="D604" i="5"/>
  <c r="E604" i="5"/>
  <c r="H605" i="5"/>
  <c r="I605" i="5"/>
  <c r="J604" i="5"/>
  <c r="K604" i="5"/>
  <c r="Q338" i="5"/>
  <c r="N75" i="5"/>
  <c r="O74" i="5"/>
  <c r="H74" i="5"/>
  <c r="I73" i="5"/>
  <c r="P74" i="5"/>
  <c r="Q73" i="5"/>
  <c r="D339" i="5"/>
  <c r="L339" i="5"/>
  <c r="H338" i="5"/>
  <c r="I337" i="5"/>
  <c r="I338" i="5"/>
  <c r="J75" i="5"/>
  <c r="K74" i="5"/>
  <c r="M338" i="5"/>
  <c r="M339" i="5"/>
  <c r="T74" i="5"/>
  <c r="U73" i="5"/>
  <c r="R337" i="5"/>
  <c r="S337" i="5"/>
  <c r="P339" i="5"/>
  <c r="Q339" i="5"/>
  <c r="R338" i="5"/>
  <c r="S338" i="5"/>
  <c r="E338" i="5"/>
  <c r="E339" i="5"/>
  <c r="F74" i="5"/>
  <c r="G73" i="5"/>
  <c r="R74" i="5"/>
  <c r="S73" i="5"/>
  <c r="D74" i="5"/>
  <c r="E73" i="5"/>
  <c r="N337" i="5"/>
  <c r="O337" i="5"/>
  <c r="P606" i="5"/>
  <c r="Q606" i="5"/>
  <c r="R605" i="5"/>
  <c r="S605" i="5"/>
  <c r="N605" i="5"/>
  <c r="O605" i="5"/>
  <c r="L606" i="5"/>
  <c r="M606" i="5"/>
  <c r="H606" i="5"/>
  <c r="I606" i="5"/>
  <c r="J605" i="5"/>
  <c r="K605" i="5"/>
  <c r="F604" i="5"/>
  <c r="G604" i="5"/>
  <c r="D605" i="5"/>
  <c r="E605" i="5"/>
  <c r="N76" i="5"/>
  <c r="O75" i="5"/>
  <c r="P75" i="5"/>
  <c r="Q74" i="5"/>
  <c r="J337" i="5"/>
  <c r="K337" i="5"/>
  <c r="H339" i="5"/>
  <c r="I339" i="5"/>
  <c r="J338" i="5"/>
  <c r="K338" i="5"/>
  <c r="H75" i="5"/>
  <c r="I74" i="5"/>
  <c r="D75" i="5"/>
  <c r="E74" i="5"/>
  <c r="R75" i="5"/>
  <c r="S74" i="5"/>
  <c r="F75" i="5"/>
  <c r="G74" i="5"/>
  <c r="T75" i="5"/>
  <c r="U74" i="5"/>
  <c r="N338" i="5"/>
  <c r="O338" i="5"/>
  <c r="L340" i="5"/>
  <c r="M340" i="5"/>
  <c r="N339" i="5"/>
  <c r="O339" i="5"/>
  <c r="F338" i="5"/>
  <c r="G338" i="5"/>
  <c r="P340" i="5"/>
  <c r="Q340" i="5"/>
  <c r="R339" i="5"/>
  <c r="S339" i="5"/>
  <c r="J76" i="5"/>
  <c r="K75" i="5"/>
  <c r="D340" i="5"/>
  <c r="F339" i="5"/>
  <c r="G339" i="5"/>
  <c r="F605" i="5"/>
  <c r="G605" i="5"/>
  <c r="D606" i="5"/>
  <c r="E606" i="5"/>
  <c r="H607" i="5"/>
  <c r="I607" i="5"/>
  <c r="J606" i="5"/>
  <c r="K606" i="5"/>
  <c r="N606" i="5"/>
  <c r="O606" i="5"/>
  <c r="L607" i="5"/>
  <c r="M607" i="5"/>
  <c r="P607" i="5"/>
  <c r="Q607" i="5"/>
  <c r="R606" i="5"/>
  <c r="S606" i="5"/>
  <c r="O76" i="5"/>
  <c r="N77" i="5"/>
  <c r="D76" i="5"/>
  <c r="E75" i="5"/>
  <c r="H76" i="5"/>
  <c r="I75" i="5"/>
  <c r="J77" i="5"/>
  <c r="K76" i="5"/>
  <c r="P76" i="5"/>
  <c r="Q75" i="5"/>
  <c r="L341" i="5"/>
  <c r="N340" i="5"/>
  <c r="O340" i="5"/>
  <c r="F76" i="5"/>
  <c r="G75" i="5"/>
  <c r="H340" i="5"/>
  <c r="J339" i="5"/>
  <c r="K339" i="5"/>
  <c r="P341" i="5"/>
  <c r="R340" i="5"/>
  <c r="S340" i="5"/>
  <c r="T76" i="5"/>
  <c r="U75" i="5"/>
  <c r="D341" i="5"/>
  <c r="I340" i="5"/>
  <c r="E340" i="5"/>
  <c r="R76" i="5"/>
  <c r="S75" i="5"/>
  <c r="P608" i="5"/>
  <c r="Q608" i="5"/>
  <c r="R607" i="5"/>
  <c r="S607" i="5"/>
  <c r="H608" i="5"/>
  <c r="I608" i="5"/>
  <c r="J607" i="5"/>
  <c r="K607" i="5"/>
  <c r="F606" i="5"/>
  <c r="G606" i="5"/>
  <c r="D607" i="5"/>
  <c r="E607" i="5"/>
  <c r="N607" i="5"/>
  <c r="O607" i="5"/>
  <c r="L608" i="5"/>
  <c r="M608" i="5"/>
  <c r="N78" i="5"/>
  <c r="O77" i="5"/>
  <c r="E341" i="5"/>
  <c r="F341" i="5"/>
  <c r="G341" i="5"/>
  <c r="L342" i="5"/>
  <c r="H77" i="5"/>
  <c r="I76" i="5"/>
  <c r="P77" i="5"/>
  <c r="Q76" i="5"/>
  <c r="D77" i="5"/>
  <c r="E76" i="5"/>
  <c r="T77" i="5"/>
  <c r="U76" i="5"/>
  <c r="E342" i="5"/>
  <c r="H341" i="5"/>
  <c r="I341" i="5"/>
  <c r="J340" i="5"/>
  <c r="K340" i="5"/>
  <c r="J78" i="5"/>
  <c r="K77" i="5"/>
  <c r="R77" i="5"/>
  <c r="S76" i="5"/>
  <c r="F340" i="5"/>
  <c r="G340" i="5"/>
  <c r="P342" i="5"/>
  <c r="M341" i="5"/>
  <c r="N341" i="5"/>
  <c r="O341" i="5"/>
  <c r="D342" i="5"/>
  <c r="F77" i="5"/>
  <c r="G76" i="5"/>
  <c r="Q341" i="5"/>
  <c r="Q342" i="5"/>
  <c r="N608" i="5"/>
  <c r="O608" i="5"/>
  <c r="L609" i="5"/>
  <c r="M609" i="5"/>
  <c r="H609" i="5"/>
  <c r="I609" i="5"/>
  <c r="J608" i="5"/>
  <c r="K608" i="5"/>
  <c r="F607" i="5"/>
  <c r="G607" i="5"/>
  <c r="D608" i="5"/>
  <c r="E608" i="5"/>
  <c r="P609" i="5"/>
  <c r="Q609" i="5"/>
  <c r="R608" i="5"/>
  <c r="S608" i="5"/>
  <c r="N79" i="5"/>
  <c r="O78" i="5"/>
  <c r="P343" i="5"/>
  <c r="Q343" i="5"/>
  <c r="R342" i="5"/>
  <c r="S342" i="5"/>
  <c r="H78" i="5"/>
  <c r="I77" i="5"/>
  <c r="F78" i="5"/>
  <c r="G77" i="5"/>
  <c r="R78" i="5"/>
  <c r="S77" i="5"/>
  <c r="T78" i="5"/>
  <c r="U77" i="5"/>
  <c r="L343" i="5"/>
  <c r="J79" i="5"/>
  <c r="K78" i="5"/>
  <c r="D78" i="5"/>
  <c r="E77" i="5"/>
  <c r="D343" i="5"/>
  <c r="E343" i="5"/>
  <c r="F342" i="5"/>
  <c r="G342" i="5"/>
  <c r="M342" i="5"/>
  <c r="M343" i="5"/>
  <c r="R341" i="5"/>
  <c r="S341" i="5"/>
  <c r="H342" i="5"/>
  <c r="J341" i="5"/>
  <c r="K341" i="5"/>
  <c r="P78" i="5"/>
  <c r="Q77" i="5"/>
  <c r="H610" i="5"/>
  <c r="I610" i="5"/>
  <c r="J609" i="5"/>
  <c r="K609" i="5"/>
  <c r="P610" i="5"/>
  <c r="Q610" i="5"/>
  <c r="R609" i="5"/>
  <c r="S609" i="5"/>
  <c r="N609" i="5"/>
  <c r="O609" i="5"/>
  <c r="L610" i="5"/>
  <c r="M610" i="5"/>
  <c r="F608" i="5"/>
  <c r="G608" i="5"/>
  <c r="D609" i="5"/>
  <c r="E609" i="5"/>
  <c r="N80" i="5"/>
  <c r="O79" i="5"/>
  <c r="H343" i="5"/>
  <c r="R79" i="5"/>
  <c r="S78" i="5"/>
  <c r="P344" i="5"/>
  <c r="Q344" i="5"/>
  <c r="R343" i="5"/>
  <c r="S343" i="5"/>
  <c r="T79" i="5"/>
  <c r="U78" i="5"/>
  <c r="D79" i="5"/>
  <c r="E78" i="5"/>
  <c r="J80" i="5"/>
  <c r="K79" i="5"/>
  <c r="I342" i="5"/>
  <c r="I343" i="5"/>
  <c r="P79" i="5"/>
  <c r="Q78" i="5"/>
  <c r="F79" i="5"/>
  <c r="G78" i="5"/>
  <c r="L344" i="5"/>
  <c r="N343" i="5"/>
  <c r="O343" i="5"/>
  <c r="H79" i="5"/>
  <c r="I78" i="5"/>
  <c r="N342" i="5"/>
  <c r="O342" i="5"/>
  <c r="D344" i="5"/>
  <c r="F343" i="5"/>
  <c r="G343" i="5"/>
  <c r="P611" i="5"/>
  <c r="Q611" i="5"/>
  <c r="R610" i="5"/>
  <c r="S610" i="5"/>
  <c r="F609" i="5"/>
  <c r="G609" i="5"/>
  <c r="D610" i="5"/>
  <c r="E610" i="5"/>
  <c r="N610" i="5"/>
  <c r="O610" i="5"/>
  <c r="L611" i="5"/>
  <c r="M611" i="5"/>
  <c r="H611" i="5"/>
  <c r="I611" i="5"/>
  <c r="J610" i="5"/>
  <c r="K610" i="5"/>
  <c r="O80" i="5"/>
  <c r="N81" i="5"/>
  <c r="D345" i="5"/>
  <c r="L345" i="5"/>
  <c r="M344" i="5"/>
  <c r="N344" i="5"/>
  <c r="O344" i="5"/>
  <c r="E344" i="5"/>
  <c r="F344" i="5"/>
  <c r="G344" i="5"/>
  <c r="J81" i="5"/>
  <c r="K80" i="5"/>
  <c r="R80" i="5"/>
  <c r="S79" i="5"/>
  <c r="J342" i="5"/>
  <c r="K342" i="5"/>
  <c r="D80" i="5"/>
  <c r="E79" i="5"/>
  <c r="H344" i="5"/>
  <c r="J343" i="5"/>
  <c r="K343" i="5"/>
  <c r="I344" i="5"/>
  <c r="P345" i="5"/>
  <c r="R344" i="5"/>
  <c r="S344" i="5"/>
  <c r="H80" i="5"/>
  <c r="I79" i="5"/>
  <c r="T80" i="5"/>
  <c r="U79" i="5"/>
  <c r="F80" i="5"/>
  <c r="G79" i="5"/>
  <c r="P80" i="5"/>
  <c r="Q79" i="5"/>
  <c r="F610" i="5"/>
  <c r="G610" i="5"/>
  <c r="D611" i="5"/>
  <c r="E611" i="5"/>
  <c r="H612" i="5"/>
  <c r="I612" i="5"/>
  <c r="J611" i="5"/>
  <c r="K611" i="5"/>
  <c r="N611" i="5"/>
  <c r="O611" i="5"/>
  <c r="L612" i="5"/>
  <c r="M612" i="5"/>
  <c r="P612" i="5"/>
  <c r="Q612" i="5"/>
  <c r="R611" i="5"/>
  <c r="S611" i="5"/>
  <c r="N82" i="5"/>
  <c r="O81" i="5"/>
  <c r="P81" i="5"/>
  <c r="Q80" i="5"/>
  <c r="L346" i="5"/>
  <c r="F81" i="5"/>
  <c r="G80" i="5"/>
  <c r="R81" i="5"/>
  <c r="S80" i="5"/>
  <c r="D346" i="5"/>
  <c r="P346" i="5"/>
  <c r="R345" i="5"/>
  <c r="S345" i="5"/>
  <c r="H345" i="5"/>
  <c r="I345" i="5"/>
  <c r="J344" i="5"/>
  <c r="K344" i="5"/>
  <c r="J82" i="5"/>
  <c r="K81" i="5"/>
  <c r="Q345" i="5"/>
  <c r="H81" i="5"/>
  <c r="I80" i="5"/>
  <c r="D81" i="5"/>
  <c r="E80" i="5"/>
  <c r="E345" i="5"/>
  <c r="F345" i="5"/>
  <c r="G345" i="5"/>
  <c r="T81" i="5"/>
  <c r="U80" i="5"/>
  <c r="M345" i="5"/>
  <c r="M346" i="5"/>
  <c r="H613" i="5"/>
  <c r="I613" i="5"/>
  <c r="J612" i="5"/>
  <c r="K612" i="5"/>
  <c r="P613" i="5"/>
  <c r="Q613" i="5"/>
  <c r="R612" i="5"/>
  <c r="S612" i="5"/>
  <c r="F611" i="5"/>
  <c r="G611" i="5"/>
  <c r="D612" i="5"/>
  <c r="E612" i="5"/>
  <c r="N612" i="5"/>
  <c r="O612" i="5"/>
  <c r="L613" i="5"/>
  <c r="M613" i="5"/>
  <c r="O82" i="5"/>
  <c r="N83" i="5"/>
  <c r="H82" i="5"/>
  <c r="I81" i="5"/>
  <c r="P347" i="5"/>
  <c r="R346" i="5"/>
  <c r="S346" i="5"/>
  <c r="L347" i="5"/>
  <c r="M347" i="5"/>
  <c r="N346" i="5"/>
  <c r="O346" i="5"/>
  <c r="T82" i="5"/>
  <c r="U81" i="5"/>
  <c r="Q346" i="5"/>
  <c r="D347" i="5"/>
  <c r="P82" i="5"/>
  <c r="Q81" i="5"/>
  <c r="N345" i="5"/>
  <c r="O345" i="5"/>
  <c r="E346" i="5"/>
  <c r="E347" i="5"/>
  <c r="J83" i="5"/>
  <c r="K82" i="5"/>
  <c r="R82" i="5"/>
  <c r="S81" i="5"/>
  <c r="D82" i="5"/>
  <c r="E81" i="5"/>
  <c r="H346" i="5"/>
  <c r="J345" i="5"/>
  <c r="K345" i="5"/>
  <c r="F82" i="5"/>
  <c r="G81" i="5"/>
  <c r="P614" i="5"/>
  <c r="Q614" i="5"/>
  <c r="R613" i="5"/>
  <c r="S613" i="5"/>
  <c r="N613" i="5"/>
  <c r="O613" i="5"/>
  <c r="L614" i="5"/>
  <c r="M614" i="5"/>
  <c r="F612" i="5"/>
  <c r="G612" i="5"/>
  <c r="D613" i="5"/>
  <c r="E613" i="5"/>
  <c r="H614" i="5"/>
  <c r="I614" i="5"/>
  <c r="J613" i="5"/>
  <c r="K613" i="5"/>
  <c r="N84" i="5"/>
  <c r="O83" i="5"/>
  <c r="P348" i="5"/>
  <c r="R347" i="5"/>
  <c r="S347" i="5"/>
  <c r="F83" i="5"/>
  <c r="G82" i="5"/>
  <c r="D348" i="5"/>
  <c r="E348" i="5"/>
  <c r="F347" i="5"/>
  <c r="G347" i="5"/>
  <c r="F346" i="5"/>
  <c r="G346" i="5"/>
  <c r="Q347" i="5"/>
  <c r="H83" i="5"/>
  <c r="I82" i="5"/>
  <c r="P83" i="5"/>
  <c r="Q82" i="5"/>
  <c r="H347" i="5"/>
  <c r="D83" i="5"/>
  <c r="E82" i="5"/>
  <c r="T83" i="5"/>
  <c r="U82" i="5"/>
  <c r="R83" i="5"/>
  <c r="S82" i="5"/>
  <c r="J84" i="5"/>
  <c r="K83" i="5"/>
  <c r="I346" i="5"/>
  <c r="L348" i="5"/>
  <c r="N347" i="5"/>
  <c r="O347" i="5"/>
  <c r="N614" i="5"/>
  <c r="O614" i="5"/>
  <c r="L615" i="5"/>
  <c r="M615" i="5"/>
  <c r="H615" i="5"/>
  <c r="I615" i="5"/>
  <c r="J614" i="5"/>
  <c r="K614" i="5"/>
  <c r="F613" i="5"/>
  <c r="G613" i="5"/>
  <c r="D614" i="5"/>
  <c r="E614" i="5"/>
  <c r="P615" i="5"/>
  <c r="Q615" i="5"/>
  <c r="R614" i="5"/>
  <c r="S614" i="5"/>
  <c r="I347" i="5"/>
  <c r="Q348" i="5"/>
  <c r="N85" i="5"/>
  <c r="O84" i="5"/>
  <c r="L349" i="5"/>
  <c r="N348" i="5"/>
  <c r="O348" i="5"/>
  <c r="F84" i="5"/>
  <c r="G83" i="5"/>
  <c r="P349" i="5"/>
  <c r="R348" i="5"/>
  <c r="S348" i="5"/>
  <c r="I348" i="5"/>
  <c r="D84" i="5"/>
  <c r="E83" i="5"/>
  <c r="M348" i="5"/>
  <c r="P84" i="5"/>
  <c r="Q83" i="5"/>
  <c r="J85" i="5"/>
  <c r="K84" i="5"/>
  <c r="J346" i="5"/>
  <c r="K346" i="5"/>
  <c r="T84" i="5"/>
  <c r="U83" i="5"/>
  <c r="H348" i="5"/>
  <c r="J347" i="5"/>
  <c r="K347" i="5"/>
  <c r="H84" i="5"/>
  <c r="I83" i="5"/>
  <c r="R84" i="5"/>
  <c r="S83" i="5"/>
  <c r="D349" i="5"/>
  <c r="F348" i="5"/>
  <c r="G348" i="5"/>
  <c r="H616" i="5"/>
  <c r="I616" i="5"/>
  <c r="J615" i="5"/>
  <c r="K615" i="5"/>
  <c r="N615" i="5"/>
  <c r="O615" i="5"/>
  <c r="L616" i="5"/>
  <c r="M616" i="5"/>
  <c r="P616" i="5"/>
  <c r="Q616" i="5"/>
  <c r="R615" i="5"/>
  <c r="S615" i="5"/>
  <c r="F614" i="5"/>
  <c r="G614" i="5"/>
  <c r="D615" i="5"/>
  <c r="E615" i="5"/>
  <c r="O85" i="5"/>
  <c r="N86" i="5"/>
  <c r="F85" i="5"/>
  <c r="G84" i="5"/>
  <c r="T85" i="5"/>
  <c r="U84" i="5"/>
  <c r="D350" i="5"/>
  <c r="P350" i="5"/>
  <c r="L350" i="5"/>
  <c r="D85" i="5"/>
  <c r="E84" i="5"/>
  <c r="J86" i="5"/>
  <c r="K85" i="5"/>
  <c r="H85" i="5"/>
  <c r="I84" i="5"/>
  <c r="P85" i="5"/>
  <c r="Q84" i="5"/>
  <c r="R85" i="5"/>
  <c r="S84" i="5"/>
  <c r="Q349" i="5"/>
  <c r="M349" i="5"/>
  <c r="N349" i="5"/>
  <c r="O349" i="5"/>
  <c r="H349" i="5"/>
  <c r="I349" i="5"/>
  <c r="J348" i="5"/>
  <c r="K348" i="5"/>
  <c r="E349" i="5"/>
  <c r="N616" i="5"/>
  <c r="O616" i="5"/>
  <c r="L617" i="5"/>
  <c r="M617" i="5"/>
  <c r="P617" i="5"/>
  <c r="Q617" i="5"/>
  <c r="R616" i="5"/>
  <c r="S616" i="5"/>
  <c r="F615" i="5"/>
  <c r="G615" i="5"/>
  <c r="D616" i="5"/>
  <c r="E616" i="5"/>
  <c r="H617" i="5"/>
  <c r="I617" i="5"/>
  <c r="J616" i="5"/>
  <c r="K616" i="5"/>
  <c r="Q350" i="5"/>
  <c r="E350" i="5"/>
  <c r="O86" i="5"/>
  <c r="N87" i="5"/>
  <c r="D86" i="5"/>
  <c r="E85" i="5"/>
  <c r="T86" i="5"/>
  <c r="U85" i="5"/>
  <c r="F86" i="5"/>
  <c r="G85" i="5"/>
  <c r="R86" i="5"/>
  <c r="S85" i="5"/>
  <c r="P86" i="5"/>
  <c r="Q85" i="5"/>
  <c r="M350" i="5"/>
  <c r="R349" i="5"/>
  <c r="S349" i="5"/>
  <c r="D351" i="5"/>
  <c r="F350" i="5"/>
  <c r="G350" i="5"/>
  <c r="H350" i="5"/>
  <c r="I350" i="5"/>
  <c r="J349" i="5"/>
  <c r="K349" i="5"/>
  <c r="H86" i="5"/>
  <c r="I85" i="5"/>
  <c r="J87" i="5"/>
  <c r="K86" i="5"/>
  <c r="P351" i="5"/>
  <c r="R350" i="5"/>
  <c r="S350" i="5"/>
  <c r="L351" i="5"/>
  <c r="F349" i="5"/>
  <c r="G349" i="5"/>
  <c r="P618" i="5"/>
  <c r="Q618" i="5"/>
  <c r="R617" i="5"/>
  <c r="S617" i="5"/>
  <c r="H618" i="5"/>
  <c r="I618" i="5"/>
  <c r="J617" i="5"/>
  <c r="K617" i="5"/>
  <c r="N617" i="5"/>
  <c r="O617" i="5"/>
  <c r="L618" i="5"/>
  <c r="M618" i="5"/>
  <c r="F616" i="5"/>
  <c r="G616" i="5"/>
  <c r="D617" i="5"/>
  <c r="E617" i="5"/>
  <c r="N88" i="5"/>
  <c r="O87" i="5"/>
  <c r="L352" i="5"/>
  <c r="P87" i="5"/>
  <c r="Q86" i="5"/>
  <c r="D352" i="5"/>
  <c r="F351" i="5"/>
  <c r="G351" i="5"/>
  <c r="D87" i="5"/>
  <c r="E86" i="5"/>
  <c r="R87" i="5"/>
  <c r="S86" i="5"/>
  <c r="P352" i="5"/>
  <c r="M351" i="5"/>
  <c r="N351" i="5"/>
  <c r="O351" i="5"/>
  <c r="T87" i="5"/>
  <c r="U86" i="5"/>
  <c r="J88" i="5"/>
  <c r="K87" i="5"/>
  <c r="Q351" i="5"/>
  <c r="F87" i="5"/>
  <c r="G86" i="5"/>
  <c r="H351" i="5"/>
  <c r="I351" i="5"/>
  <c r="J350" i="5"/>
  <c r="K350" i="5"/>
  <c r="N350" i="5"/>
  <c r="O350" i="5"/>
  <c r="H87" i="5"/>
  <c r="I86" i="5"/>
  <c r="E351" i="5"/>
  <c r="H619" i="5"/>
  <c r="I619" i="5"/>
  <c r="J618" i="5"/>
  <c r="K618" i="5"/>
  <c r="F617" i="5"/>
  <c r="G617" i="5"/>
  <c r="D618" i="5"/>
  <c r="E618" i="5"/>
  <c r="N618" i="5"/>
  <c r="O618" i="5"/>
  <c r="L619" i="5"/>
  <c r="M619" i="5"/>
  <c r="P619" i="5"/>
  <c r="Q619" i="5"/>
  <c r="R618" i="5"/>
  <c r="S618" i="5"/>
  <c r="E352" i="5"/>
  <c r="N89" i="5"/>
  <c r="O88" i="5"/>
  <c r="P353" i="5"/>
  <c r="H88" i="5"/>
  <c r="I87" i="5"/>
  <c r="L353" i="5"/>
  <c r="P88" i="5"/>
  <c r="Q87" i="5"/>
  <c r="D88" i="5"/>
  <c r="E87" i="5"/>
  <c r="F88" i="5"/>
  <c r="G87" i="5"/>
  <c r="R88" i="5"/>
  <c r="S87" i="5"/>
  <c r="J89" i="5"/>
  <c r="K88" i="5"/>
  <c r="T88" i="5"/>
  <c r="U87" i="5"/>
  <c r="H352" i="5"/>
  <c r="I352" i="5"/>
  <c r="J351" i="5"/>
  <c r="K351" i="5"/>
  <c r="M352" i="5"/>
  <c r="M353" i="5"/>
  <c r="D353" i="5"/>
  <c r="F352" i="5"/>
  <c r="G352" i="5"/>
  <c r="Q352" i="5"/>
  <c r="Q353" i="5"/>
  <c r="E353" i="5"/>
  <c r="R351" i="5"/>
  <c r="S351" i="5"/>
  <c r="F618" i="5"/>
  <c r="G618" i="5"/>
  <c r="D619" i="5"/>
  <c r="E619" i="5"/>
  <c r="P620" i="5"/>
  <c r="Q620" i="5"/>
  <c r="R619" i="5"/>
  <c r="S619" i="5"/>
  <c r="N619" i="5"/>
  <c r="O619" i="5"/>
  <c r="L620" i="5"/>
  <c r="M620" i="5"/>
  <c r="H620" i="5"/>
  <c r="I620" i="5"/>
  <c r="J619" i="5"/>
  <c r="K619" i="5"/>
  <c r="N90" i="5"/>
  <c r="O89" i="5"/>
  <c r="T89" i="5"/>
  <c r="U88" i="5"/>
  <c r="P354" i="5"/>
  <c r="R353" i="5"/>
  <c r="S353" i="5"/>
  <c r="H89" i="5"/>
  <c r="I88" i="5"/>
  <c r="R352" i="5"/>
  <c r="S352" i="5"/>
  <c r="D89" i="5"/>
  <c r="E88" i="5"/>
  <c r="D354" i="5"/>
  <c r="F353" i="5"/>
  <c r="G353" i="5"/>
  <c r="R89" i="5"/>
  <c r="S88" i="5"/>
  <c r="P89" i="5"/>
  <c r="Q88" i="5"/>
  <c r="F89" i="5"/>
  <c r="G88" i="5"/>
  <c r="J90" i="5"/>
  <c r="K89" i="5"/>
  <c r="L354" i="5"/>
  <c r="N353" i="5"/>
  <c r="O353" i="5"/>
  <c r="N352" i="5"/>
  <c r="O352" i="5"/>
  <c r="H353" i="5"/>
  <c r="I353" i="5"/>
  <c r="J352" i="5"/>
  <c r="K352" i="5"/>
  <c r="F619" i="5"/>
  <c r="G619" i="5"/>
  <c r="D620" i="5"/>
  <c r="E620" i="5"/>
  <c r="P621" i="5"/>
  <c r="Q621" i="5"/>
  <c r="R620" i="5"/>
  <c r="S620" i="5"/>
  <c r="H621" i="5"/>
  <c r="I621" i="5"/>
  <c r="J620" i="5"/>
  <c r="K620" i="5"/>
  <c r="N620" i="5"/>
  <c r="O620" i="5"/>
  <c r="L621" i="5"/>
  <c r="M621" i="5"/>
  <c r="N91" i="5"/>
  <c r="O90" i="5"/>
  <c r="P355" i="5"/>
  <c r="R354" i="5"/>
  <c r="S354" i="5"/>
  <c r="D355" i="5"/>
  <c r="D90" i="5"/>
  <c r="E89" i="5"/>
  <c r="E354" i="5"/>
  <c r="Q354" i="5"/>
  <c r="T90" i="5"/>
  <c r="U89" i="5"/>
  <c r="L355" i="5"/>
  <c r="R90" i="5"/>
  <c r="S89" i="5"/>
  <c r="F90" i="5"/>
  <c r="G89" i="5"/>
  <c r="P90" i="5"/>
  <c r="Q89" i="5"/>
  <c r="M354" i="5"/>
  <c r="H90" i="5"/>
  <c r="I89" i="5"/>
  <c r="H354" i="5"/>
  <c r="I354" i="5"/>
  <c r="J353" i="5"/>
  <c r="K353" i="5"/>
  <c r="J91" i="5"/>
  <c r="K90" i="5"/>
  <c r="H622" i="5"/>
  <c r="I622" i="5"/>
  <c r="J621" i="5"/>
  <c r="K621" i="5"/>
  <c r="N621" i="5"/>
  <c r="O621" i="5"/>
  <c r="L622" i="5"/>
  <c r="M622" i="5"/>
  <c r="P622" i="5"/>
  <c r="Q622" i="5"/>
  <c r="R621" i="5"/>
  <c r="S621" i="5"/>
  <c r="F620" i="5"/>
  <c r="G620" i="5"/>
  <c r="D621" i="5"/>
  <c r="E621" i="5"/>
  <c r="Q355" i="5"/>
  <c r="O91" i="5"/>
  <c r="N92" i="5"/>
  <c r="P91" i="5"/>
  <c r="Q90" i="5"/>
  <c r="D356" i="5"/>
  <c r="L356" i="5"/>
  <c r="F91" i="5"/>
  <c r="G90" i="5"/>
  <c r="T91" i="5"/>
  <c r="U90" i="5"/>
  <c r="P356" i="5"/>
  <c r="R355" i="5"/>
  <c r="S355" i="5"/>
  <c r="E355" i="5"/>
  <c r="H355" i="5"/>
  <c r="J354" i="5"/>
  <c r="K354" i="5"/>
  <c r="H91" i="5"/>
  <c r="I90" i="5"/>
  <c r="M355" i="5"/>
  <c r="D91" i="5"/>
  <c r="E90" i="5"/>
  <c r="J92" i="5"/>
  <c r="K91" i="5"/>
  <c r="R91" i="5"/>
  <c r="S90" i="5"/>
  <c r="N354" i="5"/>
  <c r="O354" i="5"/>
  <c r="F354" i="5"/>
  <c r="G354" i="5"/>
  <c r="N622" i="5"/>
  <c r="O622" i="5"/>
  <c r="L623" i="5"/>
  <c r="M623" i="5"/>
  <c r="F621" i="5"/>
  <c r="G621" i="5"/>
  <c r="D622" i="5"/>
  <c r="E622" i="5"/>
  <c r="P623" i="5"/>
  <c r="Q623" i="5"/>
  <c r="R622" i="5"/>
  <c r="S622" i="5"/>
  <c r="H623" i="5"/>
  <c r="I623" i="5"/>
  <c r="J622" i="5"/>
  <c r="K622" i="5"/>
  <c r="M356" i="5"/>
  <c r="O92" i="5"/>
  <c r="N93" i="5"/>
  <c r="P357" i="5"/>
  <c r="D357" i="5"/>
  <c r="F356" i="5"/>
  <c r="G356" i="5"/>
  <c r="R92" i="5"/>
  <c r="S91" i="5"/>
  <c r="H356" i="5"/>
  <c r="F92" i="5"/>
  <c r="G91" i="5"/>
  <c r="I355" i="5"/>
  <c r="I356" i="5"/>
  <c r="H92" i="5"/>
  <c r="I91" i="5"/>
  <c r="D92" i="5"/>
  <c r="E91" i="5"/>
  <c r="E356" i="5"/>
  <c r="N355" i="5"/>
  <c r="O355" i="5"/>
  <c r="T92" i="5"/>
  <c r="U91" i="5"/>
  <c r="Q356" i="5"/>
  <c r="Q357" i="5"/>
  <c r="L357" i="5"/>
  <c r="N356" i="5"/>
  <c r="O356" i="5"/>
  <c r="P92" i="5"/>
  <c r="Q91" i="5"/>
  <c r="J93" i="5"/>
  <c r="K92" i="5"/>
  <c r="F355" i="5"/>
  <c r="G355" i="5"/>
  <c r="P624" i="5"/>
  <c r="Q624" i="5"/>
  <c r="R623" i="5"/>
  <c r="S623" i="5"/>
  <c r="H624" i="5"/>
  <c r="I624" i="5"/>
  <c r="J623" i="5"/>
  <c r="K623" i="5"/>
  <c r="F622" i="5"/>
  <c r="G622" i="5"/>
  <c r="D623" i="5"/>
  <c r="E623" i="5"/>
  <c r="N623" i="5"/>
  <c r="O623" i="5"/>
  <c r="L624" i="5"/>
  <c r="M624" i="5"/>
  <c r="R356" i="5"/>
  <c r="S356" i="5"/>
  <c r="O93" i="5"/>
  <c r="N94" i="5"/>
  <c r="I357" i="5"/>
  <c r="D358" i="5"/>
  <c r="F357" i="5"/>
  <c r="G357" i="5"/>
  <c r="F93" i="5"/>
  <c r="G92" i="5"/>
  <c r="J94" i="5"/>
  <c r="K93" i="5"/>
  <c r="E357" i="5"/>
  <c r="J355" i="5"/>
  <c r="K355" i="5"/>
  <c r="P358" i="5"/>
  <c r="R357" i="5"/>
  <c r="S357" i="5"/>
  <c r="P93" i="5"/>
  <c r="Q92" i="5"/>
  <c r="H357" i="5"/>
  <c r="J356" i="5"/>
  <c r="K356" i="5"/>
  <c r="D93" i="5"/>
  <c r="E92" i="5"/>
  <c r="T93" i="5"/>
  <c r="U92" i="5"/>
  <c r="L358" i="5"/>
  <c r="R93" i="5"/>
  <c r="S92" i="5"/>
  <c r="Q358" i="5"/>
  <c r="H93" i="5"/>
  <c r="I92" i="5"/>
  <c r="M357" i="5"/>
  <c r="N624" i="5"/>
  <c r="O624" i="5"/>
  <c r="L625" i="5"/>
  <c r="M625" i="5"/>
  <c r="H625" i="5"/>
  <c r="I625" i="5"/>
  <c r="J624" i="5"/>
  <c r="K624" i="5"/>
  <c r="F623" i="5"/>
  <c r="G623" i="5"/>
  <c r="D624" i="5"/>
  <c r="E624" i="5"/>
  <c r="P625" i="5"/>
  <c r="Q625" i="5"/>
  <c r="R624" i="5"/>
  <c r="S624" i="5"/>
  <c r="O94" i="5"/>
  <c r="N95" i="5"/>
  <c r="P94" i="5"/>
  <c r="Q93" i="5"/>
  <c r="F94" i="5"/>
  <c r="G93" i="5"/>
  <c r="T94" i="5"/>
  <c r="U93" i="5"/>
  <c r="P359" i="5"/>
  <c r="R358" i="5"/>
  <c r="S358" i="5"/>
  <c r="D359" i="5"/>
  <c r="L359" i="5"/>
  <c r="D94" i="5"/>
  <c r="E93" i="5"/>
  <c r="E358" i="5"/>
  <c r="E359" i="5"/>
  <c r="H94" i="5"/>
  <c r="I93" i="5"/>
  <c r="R94" i="5"/>
  <c r="S93" i="5"/>
  <c r="H358" i="5"/>
  <c r="I358" i="5"/>
  <c r="J357" i="5"/>
  <c r="K357" i="5"/>
  <c r="J95" i="5"/>
  <c r="K94" i="5"/>
  <c r="M358" i="5"/>
  <c r="N357" i="5"/>
  <c r="O357" i="5"/>
  <c r="H626" i="5"/>
  <c r="I626" i="5"/>
  <c r="J625" i="5"/>
  <c r="K625" i="5"/>
  <c r="N625" i="5"/>
  <c r="O625" i="5"/>
  <c r="L626" i="5"/>
  <c r="M626" i="5"/>
  <c r="P626" i="5"/>
  <c r="Q626" i="5"/>
  <c r="R625" i="5"/>
  <c r="S625" i="5"/>
  <c r="F624" i="5"/>
  <c r="G624" i="5"/>
  <c r="D625" i="5"/>
  <c r="E625" i="5"/>
  <c r="M359" i="5"/>
  <c r="O95" i="5"/>
  <c r="N96" i="5"/>
  <c r="H95" i="5"/>
  <c r="I94" i="5"/>
  <c r="E360" i="5"/>
  <c r="P95" i="5"/>
  <c r="Q94" i="5"/>
  <c r="D360" i="5"/>
  <c r="F359" i="5"/>
  <c r="G359" i="5"/>
  <c r="H359" i="5"/>
  <c r="J358" i="5"/>
  <c r="K358" i="5"/>
  <c r="P360" i="5"/>
  <c r="F95" i="5"/>
  <c r="G94" i="5"/>
  <c r="J96" i="5"/>
  <c r="K95" i="5"/>
  <c r="F358" i="5"/>
  <c r="G358" i="5"/>
  <c r="R95" i="5"/>
  <c r="S94" i="5"/>
  <c r="N358" i="5"/>
  <c r="O358" i="5"/>
  <c r="T95" i="5"/>
  <c r="U94" i="5"/>
  <c r="D95" i="5"/>
  <c r="E94" i="5"/>
  <c r="L360" i="5"/>
  <c r="M360" i="5"/>
  <c r="N359" i="5"/>
  <c r="O359" i="5"/>
  <c r="Q359" i="5"/>
  <c r="F625" i="5"/>
  <c r="G625" i="5"/>
  <c r="D626" i="5"/>
  <c r="E626" i="5"/>
  <c r="P627" i="5"/>
  <c r="Q627" i="5"/>
  <c r="R626" i="5"/>
  <c r="S626" i="5"/>
  <c r="N626" i="5"/>
  <c r="O626" i="5"/>
  <c r="L627" i="5"/>
  <c r="M627" i="5"/>
  <c r="H627" i="5"/>
  <c r="I627" i="5"/>
  <c r="J626" i="5"/>
  <c r="K626" i="5"/>
  <c r="N97" i="5"/>
  <c r="O96" i="5"/>
  <c r="E361" i="5"/>
  <c r="P361" i="5"/>
  <c r="H360" i="5"/>
  <c r="J359" i="5"/>
  <c r="K359" i="5"/>
  <c r="L361" i="5"/>
  <c r="M361" i="5"/>
  <c r="N360" i="5"/>
  <c r="O360" i="5"/>
  <c r="H96" i="5"/>
  <c r="I95" i="5"/>
  <c r="T96" i="5"/>
  <c r="U95" i="5"/>
  <c r="J97" i="5"/>
  <c r="K96" i="5"/>
  <c r="D361" i="5"/>
  <c r="F360" i="5"/>
  <c r="G360" i="5"/>
  <c r="D96" i="5"/>
  <c r="E95" i="5"/>
  <c r="I359" i="5"/>
  <c r="I360" i="5"/>
  <c r="Q360" i="5"/>
  <c r="R360" i="5"/>
  <c r="S360" i="5"/>
  <c r="F96" i="5"/>
  <c r="G95" i="5"/>
  <c r="R96" i="5"/>
  <c r="S95" i="5"/>
  <c r="R359" i="5"/>
  <c r="S359" i="5"/>
  <c r="P96" i="5"/>
  <c r="Q95" i="5"/>
  <c r="R627" i="5"/>
  <c r="S627" i="5"/>
  <c r="P628" i="5"/>
  <c r="Q628" i="5"/>
  <c r="F626" i="5"/>
  <c r="G626" i="5"/>
  <c r="D627" i="5"/>
  <c r="E627" i="5"/>
  <c r="J627" i="5"/>
  <c r="K627" i="5"/>
  <c r="H628" i="5"/>
  <c r="I628" i="5"/>
  <c r="L628" i="5"/>
  <c r="M628" i="5"/>
  <c r="N627" i="5"/>
  <c r="O627" i="5"/>
  <c r="O97" i="5"/>
  <c r="N98" i="5"/>
  <c r="P97" i="5"/>
  <c r="Q96" i="5"/>
  <c r="R97" i="5"/>
  <c r="S96" i="5"/>
  <c r="H97" i="5"/>
  <c r="I96" i="5"/>
  <c r="D362" i="5"/>
  <c r="F361" i="5"/>
  <c r="G361" i="5"/>
  <c r="F97" i="5"/>
  <c r="G96" i="5"/>
  <c r="J98" i="5"/>
  <c r="K97" i="5"/>
  <c r="L362" i="5"/>
  <c r="M362" i="5"/>
  <c r="N361" i="5"/>
  <c r="O361" i="5"/>
  <c r="D97" i="5"/>
  <c r="E96" i="5"/>
  <c r="P362" i="5"/>
  <c r="Q361" i="5"/>
  <c r="Q362" i="5"/>
  <c r="T97" i="5"/>
  <c r="U96" i="5"/>
  <c r="H361" i="5"/>
  <c r="J360" i="5"/>
  <c r="K360" i="5"/>
  <c r="P629" i="5"/>
  <c r="Q629" i="5"/>
  <c r="R628" i="5"/>
  <c r="S628" i="5"/>
  <c r="D628" i="5"/>
  <c r="E628" i="5"/>
  <c r="F627" i="5"/>
  <c r="G627" i="5"/>
  <c r="N628" i="5"/>
  <c r="O628" i="5"/>
  <c r="L629" i="5"/>
  <c r="M629" i="5"/>
  <c r="H629" i="5"/>
  <c r="I629" i="5"/>
  <c r="J628" i="5"/>
  <c r="K628" i="5"/>
  <c r="O98" i="5"/>
  <c r="N99" i="5"/>
  <c r="H362" i="5"/>
  <c r="I361" i="5"/>
  <c r="H98" i="5"/>
  <c r="I97" i="5"/>
  <c r="D363" i="5"/>
  <c r="J99" i="5"/>
  <c r="K98" i="5"/>
  <c r="D98" i="5"/>
  <c r="E97" i="5"/>
  <c r="E362" i="5"/>
  <c r="F362" i="5"/>
  <c r="G362" i="5"/>
  <c r="T98" i="5"/>
  <c r="U97" i="5"/>
  <c r="R361" i="5"/>
  <c r="S361" i="5"/>
  <c r="P98" i="5"/>
  <c r="Q97" i="5"/>
  <c r="L363" i="5"/>
  <c r="N362" i="5"/>
  <c r="O362" i="5"/>
  <c r="P363" i="5"/>
  <c r="R362" i="5"/>
  <c r="S362" i="5"/>
  <c r="F98" i="5"/>
  <c r="G97" i="5"/>
  <c r="R98" i="5"/>
  <c r="S97" i="5"/>
  <c r="D629" i="5"/>
  <c r="E629" i="5"/>
  <c r="F628" i="5"/>
  <c r="G628" i="5"/>
  <c r="H630" i="5"/>
  <c r="I630" i="5"/>
  <c r="J629" i="5"/>
  <c r="K629" i="5"/>
  <c r="N629" i="5"/>
  <c r="O629" i="5"/>
  <c r="L630" i="5"/>
  <c r="M630" i="5"/>
  <c r="P630" i="5"/>
  <c r="Q630" i="5"/>
  <c r="R629" i="5"/>
  <c r="S629" i="5"/>
  <c r="N100" i="5"/>
  <c r="O99" i="5"/>
  <c r="H363" i="5"/>
  <c r="D364" i="5"/>
  <c r="F99" i="5"/>
  <c r="G98" i="5"/>
  <c r="P99" i="5"/>
  <c r="Q98" i="5"/>
  <c r="P364" i="5"/>
  <c r="Q363" i="5"/>
  <c r="Q364" i="5"/>
  <c r="E363" i="5"/>
  <c r="H99" i="5"/>
  <c r="I98" i="5"/>
  <c r="T99" i="5"/>
  <c r="U98" i="5"/>
  <c r="I362" i="5"/>
  <c r="I363" i="5"/>
  <c r="R99" i="5"/>
  <c r="S98" i="5"/>
  <c r="J100" i="5"/>
  <c r="K99" i="5"/>
  <c r="L364" i="5"/>
  <c r="N363" i="5"/>
  <c r="O363" i="5"/>
  <c r="D99" i="5"/>
  <c r="E98" i="5"/>
  <c r="J361" i="5"/>
  <c r="K361" i="5"/>
  <c r="M363" i="5"/>
  <c r="H631" i="5"/>
  <c r="I631" i="5"/>
  <c r="J630" i="5"/>
  <c r="K630" i="5"/>
  <c r="R630" i="5"/>
  <c r="S630" i="5"/>
  <c r="P631" i="5"/>
  <c r="Q631" i="5"/>
  <c r="F629" i="5"/>
  <c r="G629" i="5"/>
  <c r="D630" i="5"/>
  <c r="E630" i="5"/>
  <c r="N630" i="5"/>
  <c r="O630" i="5"/>
  <c r="L631" i="5"/>
  <c r="M631" i="5"/>
  <c r="E364" i="5"/>
  <c r="N101" i="5"/>
  <c r="O100" i="5"/>
  <c r="F363" i="5"/>
  <c r="G363" i="5"/>
  <c r="R363" i="5"/>
  <c r="S363" i="5"/>
  <c r="J362" i="5"/>
  <c r="K362" i="5"/>
  <c r="T100" i="5"/>
  <c r="U99" i="5"/>
  <c r="P365" i="5"/>
  <c r="R364" i="5"/>
  <c r="S364" i="5"/>
  <c r="H364" i="5"/>
  <c r="J363" i="5"/>
  <c r="K363" i="5"/>
  <c r="Q365" i="5"/>
  <c r="L365" i="5"/>
  <c r="D100" i="5"/>
  <c r="E99" i="5"/>
  <c r="P100" i="5"/>
  <c r="Q99" i="5"/>
  <c r="D365" i="5"/>
  <c r="E365" i="5"/>
  <c r="F364" i="5"/>
  <c r="G364" i="5"/>
  <c r="J101" i="5"/>
  <c r="K100" i="5"/>
  <c r="R100" i="5"/>
  <c r="S99" i="5"/>
  <c r="M364" i="5"/>
  <c r="H100" i="5"/>
  <c r="I99" i="5"/>
  <c r="F100" i="5"/>
  <c r="G99" i="5"/>
  <c r="R631" i="5"/>
  <c r="S631" i="5"/>
  <c r="P632" i="5"/>
  <c r="Q632" i="5"/>
  <c r="N631" i="5"/>
  <c r="O631" i="5"/>
  <c r="L632" i="5"/>
  <c r="M632" i="5"/>
  <c r="F630" i="5"/>
  <c r="G630" i="5"/>
  <c r="D631" i="5"/>
  <c r="E631" i="5"/>
  <c r="J631" i="5"/>
  <c r="K631" i="5"/>
  <c r="H632" i="5"/>
  <c r="I632" i="5"/>
  <c r="M365" i="5"/>
  <c r="N102" i="5"/>
  <c r="O101" i="5"/>
  <c r="H365" i="5"/>
  <c r="R101" i="5"/>
  <c r="S100" i="5"/>
  <c r="P366" i="5"/>
  <c r="Q366" i="5"/>
  <c r="R365" i="5"/>
  <c r="S365" i="5"/>
  <c r="H101" i="5"/>
  <c r="I100" i="5"/>
  <c r="D101" i="5"/>
  <c r="E100" i="5"/>
  <c r="P101" i="5"/>
  <c r="Q100" i="5"/>
  <c r="J102" i="5"/>
  <c r="K101" i="5"/>
  <c r="F101" i="5"/>
  <c r="G100" i="5"/>
  <c r="N364" i="5"/>
  <c r="O364" i="5"/>
  <c r="T101" i="5"/>
  <c r="U100" i="5"/>
  <c r="D366" i="5"/>
  <c r="F365" i="5"/>
  <c r="G365" i="5"/>
  <c r="L366" i="5"/>
  <c r="N365" i="5"/>
  <c r="O365" i="5"/>
  <c r="I364" i="5"/>
  <c r="I365" i="5"/>
  <c r="R632" i="5"/>
  <c r="S632" i="5"/>
  <c r="P633" i="5"/>
  <c r="Q633" i="5"/>
  <c r="N632" i="5"/>
  <c r="O632" i="5"/>
  <c r="L633" i="5"/>
  <c r="M633" i="5"/>
  <c r="J632" i="5"/>
  <c r="K632" i="5"/>
  <c r="H633" i="5"/>
  <c r="I633" i="5"/>
  <c r="F631" i="5"/>
  <c r="G631" i="5"/>
  <c r="D632" i="5"/>
  <c r="E632" i="5"/>
  <c r="N103" i="5"/>
  <c r="O102" i="5"/>
  <c r="J364" i="5"/>
  <c r="K364" i="5"/>
  <c r="R102" i="5"/>
  <c r="S101" i="5"/>
  <c r="D367" i="5"/>
  <c r="J103" i="5"/>
  <c r="K102" i="5"/>
  <c r="H366" i="5"/>
  <c r="J365" i="5"/>
  <c r="K365" i="5"/>
  <c r="L367" i="5"/>
  <c r="M366" i="5"/>
  <c r="E366" i="5"/>
  <c r="H102" i="5"/>
  <c r="I101" i="5"/>
  <c r="D102" i="5"/>
  <c r="E101" i="5"/>
  <c r="P102" i="5"/>
  <c r="Q101" i="5"/>
  <c r="F102" i="5"/>
  <c r="G101" i="5"/>
  <c r="T102" i="5"/>
  <c r="U101" i="5"/>
  <c r="P367" i="5"/>
  <c r="Q367" i="5"/>
  <c r="R366" i="5"/>
  <c r="S366" i="5"/>
  <c r="R633" i="5"/>
  <c r="S633" i="5"/>
  <c r="P634" i="5"/>
  <c r="Q634" i="5"/>
  <c r="N633" i="5"/>
  <c r="O633" i="5"/>
  <c r="L634" i="5"/>
  <c r="M634" i="5"/>
  <c r="F632" i="5"/>
  <c r="G632" i="5"/>
  <c r="D633" i="5"/>
  <c r="E633" i="5"/>
  <c r="J633" i="5"/>
  <c r="K633" i="5"/>
  <c r="H634" i="5"/>
  <c r="I634" i="5"/>
  <c r="N104" i="5"/>
  <c r="O103" i="5"/>
  <c r="P103" i="5"/>
  <c r="Q102" i="5"/>
  <c r="R103" i="5"/>
  <c r="S102" i="5"/>
  <c r="T103" i="5"/>
  <c r="U102" i="5"/>
  <c r="H367" i="5"/>
  <c r="H103" i="5"/>
  <c r="I102" i="5"/>
  <c r="J104" i="5"/>
  <c r="K103" i="5"/>
  <c r="E367" i="5"/>
  <c r="F366" i="5"/>
  <c r="G366" i="5"/>
  <c r="L368" i="5"/>
  <c r="F103" i="5"/>
  <c r="G102" i="5"/>
  <c r="D368" i="5"/>
  <c r="P368" i="5"/>
  <c r="R367" i="5"/>
  <c r="S367" i="5"/>
  <c r="D103" i="5"/>
  <c r="E102" i="5"/>
  <c r="M367" i="5"/>
  <c r="I366" i="5"/>
  <c r="I367" i="5"/>
  <c r="N366" i="5"/>
  <c r="O366" i="5"/>
  <c r="N634" i="5"/>
  <c r="O634" i="5"/>
  <c r="L635" i="5"/>
  <c r="M635" i="5"/>
  <c r="R634" i="5"/>
  <c r="S634" i="5"/>
  <c r="P635" i="5"/>
  <c r="Q635" i="5"/>
  <c r="J634" i="5"/>
  <c r="K634" i="5"/>
  <c r="H635" i="5"/>
  <c r="I635" i="5"/>
  <c r="F633" i="5"/>
  <c r="G633" i="5"/>
  <c r="D634" i="5"/>
  <c r="E634" i="5"/>
  <c r="M368" i="5"/>
  <c r="N105" i="5"/>
  <c r="O104" i="5"/>
  <c r="D369" i="5"/>
  <c r="J105" i="5"/>
  <c r="K104" i="5"/>
  <c r="R104" i="5"/>
  <c r="S103" i="5"/>
  <c r="H104" i="5"/>
  <c r="I103" i="5"/>
  <c r="P104" i="5"/>
  <c r="Q103" i="5"/>
  <c r="D104" i="5"/>
  <c r="E103" i="5"/>
  <c r="N367" i="5"/>
  <c r="O367" i="5"/>
  <c r="J366" i="5"/>
  <c r="K366" i="5"/>
  <c r="P369" i="5"/>
  <c r="L369" i="5"/>
  <c r="M369" i="5"/>
  <c r="N368" i="5"/>
  <c r="O368" i="5"/>
  <c r="H368" i="5"/>
  <c r="I368" i="5"/>
  <c r="J367" i="5"/>
  <c r="K367" i="5"/>
  <c r="F104" i="5"/>
  <c r="G103" i="5"/>
  <c r="Q368" i="5"/>
  <c r="Q369" i="5"/>
  <c r="E368" i="5"/>
  <c r="E369" i="5"/>
  <c r="T104" i="5"/>
  <c r="U103" i="5"/>
  <c r="F367" i="5"/>
  <c r="G367" i="5"/>
  <c r="F634" i="5"/>
  <c r="G634" i="5"/>
  <c r="D635" i="5"/>
  <c r="E635" i="5"/>
  <c r="N635" i="5"/>
  <c r="O635" i="5"/>
  <c r="L636" i="5"/>
  <c r="M636" i="5"/>
  <c r="R635" i="5"/>
  <c r="S635" i="5"/>
  <c r="P636" i="5"/>
  <c r="Q636" i="5"/>
  <c r="J635" i="5"/>
  <c r="K635" i="5"/>
  <c r="H636" i="5"/>
  <c r="I636" i="5"/>
  <c r="R368" i="5"/>
  <c r="S368" i="5"/>
  <c r="O105" i="5"/>
  <c r="N106" i="5"/>
  <c r="D105" i="5"/>
  <c r="E104" i="5"/>
  <c r="D370" i="5"/>
  <c r="F369" i="5"/>
  <c r="G369" i="5"/>
  <c r="T105" i="5"/>
  <c r="U104" i="5"/>
  <c r="J106" i="5"/>
  <c r="K105" i="5"/>
  <c r="P105" i="5"/>
  <c r="Q104" i="5"/>
  <c r="L370" i="5"/>
  <c r="M370" i="5"/>
  <c r="N369" i="5"/>
  <c r="O369" i="5"/>
  <c r="P370" i="5"/>
  <c r="Q370" i="5"/>
  <c r="R369" i="5"/>
  <c r="S369" i="5"/>
  <c r="H105" i="5"/>
  <c r="I104" i="5"/>
  <c r="E370" i="5"/>
  <c r="F368" i="5"/>
  <c r="G368" i="5"/>
  <c r="R105" i="5"/>
  <c r="S104" i="5"/>
  <c r="H369" i="5"/>
  <c r="I369" i="5"/>
  <c r="J368" i="5"/>
  <c r="K368" i="5"/>
  <c r="F105" i="5"/>
  <c r="G104" i="5"/>
  <c r="F635" i="5"/>
  <c r="G635" i="5"/>
  <c r="D636" i="5"/>
  <c r="E636" i="5"/>
  <c r="N636" i="5"/>
  <c r="O636" i="5"/>
  <c r="L637" i="5"/>
  <c r="M637" i="5"/>
  <c r="J636" i="5"/>
  <c r="K636" i="5"/>
  <c r="H637" i="5"/>
  <c r="I637" i="5"/>
  <c r="R636" i="5"/>
  <c r="S636" i="5"/>
  <c r="P637" i="5"/>
  <c r="Q637" i="5"/>
  <c r="N107" i="5"/>
  <c r="O106" i="5"/>
  <c r="F106" i="5"/>
  <c r="G105" i="5"/>
  <c r="D106" i="5"/>
  <c r="E105" i="5"/>
  <c r="J107" i="5"/>
  <c r="K106" i="5"/>
  <c r="P371" i="5"/>
  <c r="Q371" i="5"/>
  <c r="R370" i="5"/>
  <c r="S370" i="5"/>
  <c r="R106" i="5"/>
  <c r="S105" i="5"/>
  <c r="H106" i="5"/>
  <c r="I105" i="5"/>
  <c r="L371" i="5"/>
  <c r="N370" i="5"/>
  <c r="O370" i="5"/>
  <c r="T106" i="5"/>
  <c r="U105" i="5"/>
  <c r="E371" i="5"/>
  <c r="P106" i="5"/>
  <c r="Q105" i="5"/>
  <c r="H370" i="5"/>
  <c r="J369" i="5"/>
  <c r="K369" i="5"/>
  <c r="D371" i="5"/>
  <c r="F370" i="5"/>
  <c r="G370" i="5"/>
  <c r="F636" i="5"/>
  <c r="G636" i="5"/>
  <c r="D637" i="5"/>
  <c r="E637" i="5"/>
  <c r="N637" i="5"/>
  <c r="O637" i="5"/>
  <c r="L638" i="5"/>
  <c r="M638" i="5"/>
  <c r="R637" i="5"/>
  <c r="S637" i="5"/>
  <c r="P638" i="5"/>
  <c r="Q638" i="5"/>
  <c r="J637" i="5"/>
  <c r="K637" i="5"/>
  <c r="H638" i="5"/>
  <c r="I638" i="5"/>
  <c r="N108" i="5"/>
  <c r="O107" i="5"/>
  <c r="J108" i="5"/>
  <c r="K107" i="5"/>
  <c r="R107" i="5"/>
  <c r="S106" i="5"/>
  <c r="D372" i="5"/>
  <c r="F371" i="5"/>
  <c r="G371" i="5"/>
  <c r="T107" i="5"/>
  <c r="U106" i="5"/>
  <c r="L372" i="5"/>
  <c r="H371" i="5"/>
  <c r="F107" i="5"/>
  <c r="G106" i="5"/>
  <c r="H107" i="5"/>
  <c r="I106" i="5"/>
  <c r="D107" i="5"/>
  <c r="E106" i="5"/>
  <c r="M371" i="5"/>
  <c r="M372" i="5"/>
  <c r="P372" i="5"/>
  <c r="Q372" i="5"/>
  <c r="R371" i="5"/>
  <c r="S371" i="5"/>
  <c r="P107" i="5"/>
  <c r="Q106" i="5"/>
  <c r="I370" i="5"/>
  <c r="N638" i="5"/>
  <c r="O638" i="5"/>
  <c r="L639" i="5"/>
  <c r="M639" i="5"/>
  <c r="F637" i="5"/>
  <c r="G637" i="5"/>
  <c r="D638" i="5"/>
  <c r="E638" i="5"/>
  <c r="J638" i="5"/>
  <c r="K638" i="5"/>
  <c r="H639" i="5"/>
  <c r="I639" i="5"/>
  <c r="R638" i="5"/>
  <c r="S638" i="5"/>
  <c r="P639" i="5"/>
  <c r="Q639" i="5"/>
  <c r="I371" i="5"/>
  <c r="O108" i="5"/>
  <c r="N109" i="5"/>
  <c r="R108" i="5"/>
  <c r="S107" i="5"/>
  <c r="N371" i="5"/>
  <c r="O371" i="5"/>
  <c r="L373" i="5"/>
  <c r="M373" i="5"/>
  <c r="N372" i="5"/>
  <c r="O372" i="5"/>
  <c r="J109" i="5"/>
  <c r="K108" i="5"/>
  <c r="H108" i="5"/>
  <c r="I107" i="5"/>
  <c r="T108" i="5"/>
  <c r="U107" i="5"/>
  <c r="H372" i="5"/>
  <c r="I372" i="5"/>
  <c r="J371" i="5"/>
  <c r="K371" i="5"/>
  <c r="D108" i="5"/>
  <c r="E107" i="5"/>
  <c r="P373" i="5"/>
  <c r="Q373" i="5"/>
  <c r="R372" i="5"/>
  <c r="S372" i="5"/>
  <c r="F108" i="5"/>
  <c r="G107" i="5"/>
  <c r="D373" i="5"/>
  <c r="P108" i="5"/>
  <c r="Q107" i="5"/>
  <c r="E372" i="5"/>
  <c r="F372" i="5"/>
  <c r="G372" i="5"/>
  <c r="J370" i="5"/>
  <c r="K370" i="5"/>
  <c r="R639" i="5"/>
  <c r="S639" i="5"/>
  <c r="P640" i="5"/>
  <c r="Q640" i="5"/>
  <c r="N639" i="5"/>
  <c r="O639" i="5"/>
  <c r="L640" i="5"/>
  <c r="M640" i="5"/>
  <c r="F638" i="5"/>
  <c r="G638" i="5"/>
  <c r="D639" i="5"/>
  <c r="E639" i="5"/>
  <c r="J639" i="5"/>
  <c r="K639" i="5"/>
  <c r="H640" i="5"/>
  <c r="I640" i="5"/>
  <c r="O109" i="5"/>
  <c r="N110" i="5"/>
  <c r="H109" i="5"/>
  <c r="I108" i="5"/>
  <c r="P109" i="5"/>
  <c r="Q108" i="5"/>
  <c r="D109" i="5"/>
  <c r="E108" i="5"/>
  <c r="R109" i="5"/>
  <c r="S108" i="5"/>
  <c r="D374" i="5"/>
  <c r="H373" i="5"/>
  <c r="J372" i="5"/>
  <c r="K372" i="5"/>
  <c r="F109" i="5"/>
  <c r="G108" i="5"/>
  <c r="J110" i="5"/>
  <c r="K109" i="5"/>
  <c r="T109" i="5"/>
  <c r="U108" i="5"/>
  <c r="E373" i="5"/>
  <c r="P374" i="5"/>
  <c r="R373" i="5"/>
  <c r="S373" i="5"/>
  <c r="L374" i="5"/>
  <c r="M374" i="5"/>
  <c r="N373" i="5"/>
  <c r="O373" i="5"/>
  <c r="N640" i="5"/>
  <c r="O640" i="5"/>
  <c r="L641" i="5"/>
  <c r="M641" i="5"/>
  <c r="R640" i="5"/>
  <c r="S640" i="5"/>
  <c r="P641" i="5"/>
  <c r="Q641" i="5"/>
  <c r="J640" i="5"/>
  <c r="K640" i="5"/>
  <c r="H641" i="5"/>
  <c r="I641" i="5"/>
  <c r="F639" i="5"/>
  <c r="G639" i="5"/>
  <c r="D640" i="5"/>
  <c r="E640" i="5"/>
  <c r="N111" i="5"/>
  <c r="O110" i="5"/>
  <c r="D375" i="5"/>
  <c r="P110" i="5"/>
  <c r="Q109" i="5"/>
  <c r="P375" i="5"/>
  <c r="F110" i="5"/>
  <c r="G109" i="5"/>
  <c r="R110" i="5"/>
  <c r="S109" i="5"/>
  <c r="H110" i="5"/>
  <c r="I109" i="5"/>
  <c r="J111" i="5"/>
  <c r="K110" i="5"/>
  <c r="E374" i="5"/>
  <c r="F374" i="5"/>
  <c r="G374" i="5"/>
  <c r="H374" i="5"/>
  <c r="T110" i="5"/>
  <c r="U109" i="5"/>
  <c r="Q374" i="5"/>
  <c r="L375" i="5"/>
  <c r="N374" i="5"/>
  <c r="O374" i="5"/>
  <c r="I373" i="5"/>
  <c r="I374" i="5"/>
  <c r="F373" i="5"/>
  <c r="G373" i="5"/>
  <c r="D110" i="5"/>
  <c r="E109" i="5"/>
  <c r="N641" i="5"/>
  <c r="O641" i="5"/>
  <c r="L642" i="5"/>
  <c r="M642" i="5"/>
  <c r="R641" i="5"/>
  <c r="S641" i="5"/>
  <c r="P642" i="5"/>
  <c r="Q642" i="5"/>
  <c r="F640" i="5"/>
  <c r="G640" i="5"/>
  <c r="D641" i="5"/>
  <c r="E641" i="5"/>
  <c r="J641" i="5"/>
  <c r="K641" i="5"/>
  <c r="H642" i="5"/>
  <c r="I642" i="5"/>
  <c r="Q375" i="5"/>
  <c r="O111" i="5"/>
  <c r="N112" i="5"/>
  <c r="D111" i="5"/>
  <c r="E110" i="5"/>
  <c r="R111" i="5"/>
  <c r="S110" i="5"/>
  <c r="D376" i="5"/>
  <c r="H111" i="5"/>
  <c r="I110" i="5"/>
  <c r="J373" i="5"/>
  <c r="K373" i="5"/>
  <c r="L376" i="5"/>
  <c r="E375" i="5"/>
  <c r="F111" i="5"/>
  <c r="G110" i="5"/>
  <c r="H375" i="5"/>
  <c r="J374" i="5"/>
  <c r="K374" i="5"/>
  <c r="R374" i="5"/>
  <c r="S374" i="5"/>
  <c r="P111" i="5"/>
  <c r="Q110" i="5"/>
  <c r="J112" i="5"/>
  <c r="K111" i="5"/>
  <c r="P376" i="5"/>
  <c r="R375" i="5"/>
  <c r="S375" i="5"/>
  <c r="T111" i="5"/>
  <c r="U110" i="5"/>
  <c r="M375" i="5"/>
  <c r="J642" i="5"/>
  <c r="K642" i="5"/>
  <c r="H643" i="5"/>
  <c r="I643" i="5"/>
  <c r="N642" i="5"/>
  <c r="O642" i="5"/>
  <c r="L643" i="5"/>
  <c r="M643" i="5"/>
  <c r="R642" i="5"/>
  <c r="S642" i="5"/>
  <c r="P643" i="5"/>
  <c r="Q643" i="5"/>
  <c r="F641" i="5"/>
  <c r="G641" i="5"/>
  <c r="D642" i="5"/>
  <c r="E642" i="5"/>
  <c r="E376" i="5"/>
  <c r="N113" i="5"/>
  <c r="O112" i="5"/>
  <c r="R112" i="5"/>
  <c r="S111" i="5"/>
  <c r="H376" i="5"/>
  <c r="J375" i="5"/>
  <c r="K375" i="5"/>
  <c r="T112" i="5"/>
  <c r="U111" i="5"/>
  <c r="I375" i="5"/>
  <c r="D112" i="5"/>
  <c r="E111" i="5"/>
  <c r="P377" i="5"/>
  <c r="J113" i="5"/>
  <c r="K112" i="5"/>
  <c r="Q376" i="5"/>
  <c r="F112" i="5"/>
  <c r="G111" i="5"/>
  <c r="H112" i="5"/>
  <c r="I111" i="5"/>
  <c r="L377" i="5"/>
  <c r="N376" i="5"/>
  <c r="O376" i="5"/>
  <c r="M376" i="5"/>
  <c r="F375" i="5"/>
  <c r="G375" i="5"/>
  <c r="P112" i="5"/>
  <c r="Q111" i="5"/>
  <c r="N375" i="5"/>
  <c r="O375" i="5"/>
  <c r="D377" i="5"/>
  <c r="E377" i="5"/>
  <c r="F376" i="5"/>
  <c r="G376" i="5"/>
  <c r="J643" i="5"/>
  <c r="K643" i="5"/>
  <c r="H644" i="5"/>
  <c r="I644" i="5"/>
  <c r="N643" i="5"/>
  <c r="O643" i="5"/>
  <c r="L644" i="5"/>
  <c r="M644" i="5"/>
  <c r="F642" i="5"/>
  <c r="G642" i="5"/>
  <c r="D643" i="5"/>
  <c r="E643" i="5"/>
  <c r="R643" i="5"/>
  <c r="S643" i="5"/>
  <c r="P644" i="5"/>
  <c r="Q644" i="5"/>
  <c r="O113" i="5"/>
  <c r="N114" i="5"/>
  <c r="M377" i="5"/>
  <c r="H377" i="5"/>
  <c r="J376" i="5"/>
  <c r="K376" i="5"/>
  <c r="D113" i="5"/>
  <c r="E112" i="5"/>
  <c r="F113" i="5"/>
  <c r="G112" i="5"/>
  <c r="R113" i="5"/>
  <c r="S112" i="5"/>
  <c r="Q377" i="5"/>
  <c r="Q378" i="5"/>
  <c r="P113" i="5"/>
  <c r="Q112" i="5"/>
  <c r="I376" i="5"/>
  <c r="P378" i="5"/>
  <c r="H113" i="5"/>
  <c r="I112" i="5"/>
  <c r="J114" i="5"/>
  <c r="K113" i="5"/>
  <c r="D378" i="5"/>
  <c r="E378" i="5"/>
  <c r="F377" i="5"/>
  <c r="G377" i="5"/>
  <c r="L378" i="5"/>
  <c r="N377" i="5"/>
  <c r="O377" i="5"/>
  <c r="R376" i="5"/>
  <c r="S376" i="5"/>
  <c r="T113" i="5"/>
  <c r="U112" i="5"/>
  <c r="N644" i="5"/>
  <c r="O644" i="5"/>
  <c r="L645" i="5"/>
  <c r="M645" i="5"/>
  <c r="J644" i="5"/>
  <c r="K644" i="5"/>
  <c r="H645" i="5"/>
  <c r="I645" i="5"/>
  <c r="R644" i="5"/>
  <c r="S644" i="5"/>
  <c r="P645" i="5"/>
  <c r="Q645" i="5"/>
  <c r="F643" i="5"/>
  <c r="G643" i="5"/>
  <c r="D644" i="5"/>
  <c r="E644" i="5"/>
  <c r="N115" i="5"/>
  <c r="O114" i="5"/>
  <c r="T114" i="5"/>
  <c r="U113" i="5"/>
  <c r="P379" i="5"/>
  <c r="Q379" i="5"/>
  <c r="R378" i="5"/>
  <c r="S378" i="5"/>
  <c r="H378" i="5"/>
  <c r="I377" i="5"/>
  <c r="I378" i="5"/>
  <c r="D379" i="5"/>
  <c r="F378" i="5"/>
  <c r="G378" i="5"/>
  <c r="D114" i="5"/>
  <c r="E113" i="5"/>
  <c r="R377" i="5"/>
  <c r="S377" i="5"/>
  <c r="L379" i="5"/>
  <c r="R114" i="5"/>
  <c r="S113" i="5"/>
  <c r="H114" i="5"/>
  <c r="I113" i="5"/>
  <c r="M378" i="5"/>
  <c r="N378" i="5"/>
  <c r="O378" i="5"/>
  <c r="J115" i="5"/>
  <c r="K114" i="5"/>
  <c r="P114" i="5"/>
  <c r="Q113" i="5"/>
  <c r="F114" i="5"/>
  <c r="G113" i="5"/>
  <c r="N645" i="5"/>
  <c r="O645" i="5"/>
  <c r="L646" i="5"/>
  <c r="M646" i="5"/>
  <c r="J645" i="5"/>
  <c r="K645" i="5"/>
  <c r="H646" i="5"/>
  <c r="I646" i="5"/>
  <c r="F644" i="5"/>
  <c r="G644" i="5"/>
  <c r="D645" i="5"/>
  <c r="E645" i="5"/>
  <c r="R645" i="5"/>
  <c r="S645" i="5"/>
  <c r="P646" i="5"/>
  <c r="Q646" i="5"/>
  <c r="N116" i="5"/>
  <c r="O115" i="5"/>
  <c r="D380" i="5"/>
  <c r="T115" i="5"/>
  <c r="U114" i="5"/>
  <c r="F115" i="5"/>
  <c r="G114" i="5"/>
  <c r="L380" i="5"/>
  <c r="J377" i="5"/>
  <c r="K377" i="5"/>
  <c r="E379" i="5"/>
  <c r="E380" i="5"/>
  <c r="R115" i="5"/>
  <c r="S114" i="5"/>
  <c r="J116" i="5"/>
  <c r="K115" i="5"/>
  <c r="H379" i="5"/>
  <c r="I379" i="5"/>
  <c r="J378" i="5"/>
  <c r="K378" i="5"/>
  <c r="M379" i="5"/>
  <c r="M380" i="5"/>
  <c r="D115" i="5"/>
  <c r="E114" i="5"/>
  <c r="P380" i="5"/>
  <c r="Q380" i="5"/>
  <c r="R379" i="5"/>
  <c r="S379" i="5"/>
  <c r="P115" i="5"/>
  <c r="Q114" i="5"/>
  <c r="H115" i="5"/>
  <c r="I114" i="5"/>
  <c r="N646" i="5"/>
  <c r="O646" i="5"/>
  <c r="L647" i="5"/>
  <c r="M647" i="5"/>
  <c r="J646" i="5"/>
  <c r="K646" i="5"/>
  <c r="H647" i="5"/>
  <c r="I647" i="5"/>
  <c r="R646" i="5"/>
  <c r="S646" i="5"/>
  <c r="P647" i="5"/>
  <c r="Q647" i="5"/>
  <c r="F645" i="5"/>
  <c r="G645" i="5"/>
  <c r="D646" i="5"/>
  <c r="E646" i="5"/>
  <c r="N117" i="5"/>
  <c r="O116" i="5"/>
  <c r="F379" i="5"/>
  <c r="G379" i="5"/>
  <c r="H116" i="5"/>
  <c r="I115" i="5"/>
  <c r="D381" i="5"/>
  <c r="E381" i="5"/>
  <c r="F380" i="5"/>
  <c r="G380" i="5"/>
  <c r="L381" i="5"/>
  <c r="M381" i="5"/>
  <c r="N380" i="5"/>
  <c r="O380" i="5"/>
  <c r="P116" i="5"/>
  <c r="Q115" i="5"/>
  <c r="N379" i="5"/>
  <c r="O379" i="5"/>
  <c r="H380" i="5"/>
  <c r="J379" i="5"/>
  <c r="K379" i="5"/>
  <c r="J117" i="5"/>
  <c r="K116" i="5"/>
  <c r="F116" i="5"/>
  <c r="G115" i="5"/>
  <c r="P381" i="5"/>
  <c r="Q381" i="5"/>
  <c r="R380" i="5"/>
  <c r="S380" i="5"/>
  <c r="D116" i="5"/>
  <c r="E115" i="5"/>
  <c r="R116" i="5"/>
  <c r="S115" i="5"/>
  <c r="T116" i="5"/>
  <c r="U115" i="5"/>
  <c r="J647" i="5"/>
  <c r="K647" i="5"/>
  <c r="H648" i="5"/>
  <c r="I648" i="5"/>
  <c r="F646" i="5"/>
  <c r="G646" i="5"/>
  <c r="D647" i="5"/>
  <c r="E647" i="5"/>
  <c r="N647" i="5"/>
  <c r="O647" i="5"/>
  <c r="L648" i="5"/>
  <c r="M648" i="5"/>
  <c r="R647" i="5"/>
  <c r="S647" i="5"/>
  <c r="P648" i="5"/>
  <c r="Q648" i="5"/>
  <c r="N118" i="5"/>
  <c r="O117" i="5"/>
  <c r="P117" i="5"/>
  <c r="Q116" i="5"/>
  <c r="F117" i="5"/>
  <c r="G116" i="5"/>
  <c r="M382" i="5"/>
  <c r="J118" i="5"/>
  <c r="K117" i="5"/>
  <c r="D117" i="5"/>
  <c r="E116" i="5"/>
  <c r="L382" i="5"/>
  <c r="N381" i="5"/>
  <c r="O381" i="5"/>
  <c r="H117" i="5"/>
  <c r="I116" i="5"/>
  <c r="H381" i="5"/>
  <c r="R117" i="5"/>
  <c r="S116" i="5"/>
  <c r="T117" i="5"/>
  <c r="U116" i="5"/>
  <c r="P382" i="5"/>
  <c r="R381" i="5"/>
  <c r="S381" i="5"/>
  <c r="D382" i="5"/>
  <c r="F381" i="5"/>
  <c r="G381" i="5"/>
  <c r="I380" i="5"/>
  <c r="I381" i="5"/>
  <c r="J648" i="5"/>
  <c r="K648" i="5"/>
  <c r="H649" i="5"/>
  <c r="I649" i="5"/>
  <c r="F647" i="5"/>
  <c r="G647" i="5"/>
  <c r="D648" i="5"/>
  <c r="E648" i="5"/>
  <c r="R648" i="5"/>
  <c r="S648" i="5"/>
  <c r="P649" i="5"/>
  <c r="Q649" i="5"/>
  <c r="N648" i="5"/>
  <c r="O648" i="5"/>
  <c r="L649" i="5"/>
  <c r="M649" i="5"/>
  <c r="N119" i="5"/>
  <c r="O118" i="5"/>
  <c r="R118" i="5"/>
  <c r="S117" i="5"/>
  <c r="D118" i="5"/>
  <c r="E117" i="5"/>
  <c r="J380" i="5"/>
  <c r="K380" i="5"/>
  <c r="F118" i="5"/>
  <c r="G117" i="5"/>
  <c r="D383" i="5"/>
  <c r="P118" i="5"/>
  <c r="Q117" i="5"/>
  <c r="P383" i="5"/>
  <c r="H118" i="5"/>
  <c r="I117" i="5"/>
  <c r="J119" i="5"/>
  <c r="K118" i="5"/>
  <c r="T118" i="5"/>
  <c r="U117" i="5"/>
  <c r="L383" i="5"/>
  <c r="M383" i="5"/>
  <c r="N382" i="5"/>
  <c r="O382" i="5"/>
  <c r="Q382" i="5"/>
  <c r="H382" i="5"/>
  <c r="J381" i="5"/>
  <c r="K381" i="5"/>
  <c r="E382" i="5"/>
  <c r="E383" i="5"/>
  <c r="N649" i="5"/>
  <c r="O649" i="5"/>
  <c r="L650" i="5"/>
  <c r="M650" i="5"/>
  <c r="F648" i="5"/>
  <c r="G648" i="5"/>
  <c r="D649" i="5"/>
  <c r="E649" i="5"/>
  <c r="J649" i="5"/>
  <c r="K649" i="5"/>
  <c r="H650" i="5"/>
  <c r="I650" i="5"/>
  <c r="R649" i="5"/>
  <c r="S649" i="5"/>
  <c r="P650" i="5"/>
  <c r="Q650" i="5"/>
  <c r="N120" i="5"/>
  <c r="O119" i="5"/>
  <c r="H383" i="5"/>
  <c r="P119" i="5"/>
  <c r="Q118" i="5"/>
  <c r="P384" i="5"/>
  <c r="J120" i="5"/>
  <c r="K119" i="5"/>
  <c r="Q383" i="5"/>
  <c r="F382" i="5"/>
  <c r="G382" i="5"/>
  <c r="R119" i="5"/>
  <c r="S118" i="5"/>
  <c r="D119" i="5"/>
  <c r="E118" i="5"/>
  <c r="D384" i="5"/>
  <c r="F383" i="5"/>
  <c r="G383" i="5"/>
  <c r="I382" i="5"/>
  <c r="I383" i="5"/>
  <c r="E384" i="5"/>
  <c r="L384" i="5"/>
  <c r="M384" i="5"/>
  <c r="N383" i="5"/>
  <c r="O383" i="5"/>
  <c r="H119" i="5"/>
  <c r="I118" i="5"/>
  <c r="F119" i="5"/>
  <c r="G118" i="5"/>
  <c r="T119" i="5"/>
  <c r="U118" i="5"/>
  <c r="R382" i="5"/>
  <c r="S382" i="5"/>
  <c r="F649" i="5"/>
  <c r="G649" i="5"/>
  <c r="D650" i="5"/>
  <c r="E650" i="5"/>
  <c r="N650" i="5"/>
  <c r="O650" i="5"/>
  <c r="L651" i="5"/>
  <c r="M651" i="5"/>
  <c r="R650" i="5"/>
  <c r="S650" i="5"/>
  <c r="P651" i="5"/>
  <c r="Q651" i="5"/>
  <c r="J650" i="5"/>
  <c r="K650" i="5"/>
  <c r="H651" i="5"/>
  <c r="I651" i="5"/>
  <c r="N121" i="5"/>
  <c r="O120" i="5"/>
  <c r="D385" i="5"/>
  <c r="F384" i="5"/>
  <c r="G384" i="5"/>
  <c r="J382" i="5"/>
  <c r="K382" i="5"/>
  <c r="T120" i="5"/>
  <c r="U119" i="5"/>
  <c r="R120" i="5"/>
  <c r="S119" i="5"/>
  <c r="Q384" i="5"/>
  <c r="H384" i="5"/>
  <c r="I384" i="5"/>
  <c r="J383" i="5"/>
  <c r="K383" i="5"/>
  <c r="P385" i="5"/>
  <c r="F120" i="5"/>
  <c r="G119" i="5"/>
  <c r="J121" i="5"/>
  <c r="K120" i="5"/>
  <c r="P120" i="5"/>
  <c r="Q119" i="5"/>
  <c r="H120" i="5"/>
  <c r="I119" i="5"/>
  <c r="L385" i="5"/>
  <c r="N384" i="5"/>
  <c r="O384" i="5"/>
  <c r="D120" i="5"/>
  <c r="E119" i="5"/>
  <c r="R383" i="5"/>
  <c r="S383" i="5"/>
  <c r="N651" i="5"/>
  <c r="O651" i="5"/>
  <c r="L652" i="5"/>
  <c r="M652" i="5"/>
  <c r="F650" i="5"/>
  <c r="G650" i="5"/>
  <c r="D651" i="5"/>
  <c r="E651" i="5"/>
  <c r="J651" i="5"/>
  <c r="K651" i="5"/>
  <c r="H652" i="5"/>
  <c r="I652" i="5"/>
  <c r="R651" i="5"/>
  <c r="S651" i="5"/>
  <c r="P652" i="5"/>
  <c r="Q652" i="5"/>
  <c r="N122" i="5"/>
  <c r="O121" i="5"/>
  <c r="L386" i="5"/>
  <c r="D386" i="5"/>
  <c r="F121" i="5"/>
  <c r="G120" i="5"/>
  <c r="Q385" i="5"/>
  <c r="E385" i="5"/>
  <c r="H121" i="5"/>
  <c r="I120" i="5"/>
  <c r="R121" i="5"/>
  <c r="S120" i="5"/>
  <c r="D121" i="5"/>
  <c r="E120" i="5"/>
  <c r="P386" i="5"/>
  <c r="R385" i="5"/>
  <c r="S385" i="5"/>
  <c r="J122" i="5"/>
  <c r="K121" i="5"/>
  <c r="H385" i="5"/>
  <c r="J384" i="5"/>
  <c r="K384" i="5"/>
  <c r="P121" i="5"/>
  <c r="Q120" i="5"/>
  <c r="M385" i="5"/>
  <c r="R384" i="5"/>
  <c r="S384" i="5"/>
  <c r="T121" i="5"/>
  <c r="U120" i="5"/>
  <c r="F651" i="5"/>
  <c r="G651" i="5"/>
  <c r="D652" i="5"/>
  <c r="E652" i="5"/>
  <c r="N652" i="5"/>
  <c r="O652" i="5"/>
  <c r="L653" i="5"/>
  <c r="M653" i="5"/>
  <c r="R652" i="5"/>
  <c r="S652" i="5"/>
  <c r="P653" i="5"/>
  <c r="Q653" i="5"/>
  <c r="J652" i="5"/>
  <c r="K652" i="5"/>
  <c r="H653" i="5"/>
  <c r="I653" i="5"/>
  <c r="M386" i="5"/>
  <c r="N123" i="5"/>
  <c r="O122" i="5"/>
  <c r="H386" i="5"/>
  <c r="J385" i="5"/>
  <c r="K385" i="5"/>
  <c r="N385" i="5"/>
  <c r="O385" i="5"/>
  <c r="J123" i="5"/>
  <c r="K122" i="5"/>
  <c r="H122" i="5"/>
  <c r="I121" i="5"/>
  <c r="L387" i="5"/>
  <c r="M387" i="5"/>
  <c r="N386" i="5"/>
  <c r="O386" i="5"/>
  <c r="T122" i="5"/>
  <c r="U121" i="5"/>
  <c r="R122" i="5"/>
  <c r="S121" i="5"/>
  <c r="I385" i="5"/>
  <c r="P122" i="5"/>
  <c r="Q121" i="5"/>
  <c r="Q386" i="5"/>
  <c r="Q387" i="5"/>
  <c r="E386" i="5"/>
  <c r="E387" i="5"/>
  <c r="F122" i="5"/>
  <c r="G121" i="5"/>
  <c r="D387" i="5"/>
  <c r="P387" i="5"/>
  <c r="D122" i="5"/>
  <c r="E121" i="5"/>
  <c r="F385" i="5"/>
  <c r="G385" i="5"/>
  <c r="F652" i="5"/>
  <c r="G652" i="5"/>
  <c r="D653" i="5"/>
  <c r="E653" i="5"/>
  <c r="N653" i="5"/>
  <c r="O653" i="5"/>
  <c r="L654" i="5"/>
  <c r="M654" i="5"/>
  <c r="J653" i="5"/>
  <c r="K653" i="5"/>
  <c r="H654" i="5"/>
  <c r="I654" i="5"/>
  <c r="R653" i="5"/>
  <c r="S653" i="5"/>
  <c r="P654" i="5"/>
  <c r="Q654" i="5"/>
  <c r="R386" i="5"/>
  <c r="S386" i="5"/>
  <c r="O123" i="5"/>
  <c r="N124" i="5"/>
  <c r="M388" i="5"/>
  <c r="D123" i="5"/>
  <c r="E122" i="5"/>
  <c r="H387" i="5"/>
  <c r="D388" i="5"/>
  <c r="F387" i="5"/>
  <c r="G387" i="5"/>
  <c r="P123" i="5"/>
  <c r="Q122" i="5"/>
  <c r="E388" i="5"/>
  <c r="P388" i="5"/>
  <c r="R387" i="5"/>
  <c r="S387" i="5"/>
  <c r="F386" i="5"/>
  <c r="G386" i="5"/>
  <c r="I386" i="5"/>
  <c r="I387" i="5"/>
  <c r="H123" i="5"/>
  <c r="I122" i="5"/>
  <c r="Q388" i="5"/>
  <c r="T123" i="5"/>
  <c r="U122" i="5"/>
  <c r="L388" i="5"/>
  <c r="N387" i="5"/>
  <c r="O387" i="5"/>
  <c r="F123" i="5"/>
  <c r="G122" i="5"/>
  <c r="R123" i="5"/>
  <c r="S122" i="5"/>
  <c r="J124" i="5"/>
  <c r="K123" i="5"/>
  <c r="F653" i="5"/>
  <c r="G653" i="5"/>
  <c r="D654" i="5"/>
  <c r="E654" i="5"/>
  <c r="N654" i="5"/>
  <c r="O654" i="5"/>
  <c r="L655" i="5"/>
  <c r="M655" i="5"/>
  <c r="R654" i="5"/>
  <c r="S654" i="5"/>
  <c r="P655" i="5"/>
  <c r="Q655" i="5"/>
  <c r="J654" i="5"/>
  <c r="K654" i="5"/>
  <c r="H655" i="5"/>
  <c r="I655" i="5"/>
  <c r="N125" i="5"/>
  <c r="O124" i="5"/>
  <c r="J125" i="5"/>
  <c r="K124" i="5"/>
  <c r="R124" i="5"/>
  <c r="S123" i="5"/>
  <c r="P124" i="5"/>
  <c r="Q123" i="5"/>
  <c r="D124" i="5"/>
  <c r="E123" i="5"/>
  <c r="D389" i="5"/>
  <c r="E389" i="5"/>
  <c r="F388" i="5"/>
  <c r="G388" i="5"/>
  <c r="J386" i="5"/>
  <c r="K386" i="5"/>
  <c r="T124" i="5"/>
  <c r="U123" i="5"/>
  <c r="H124" i="5"/>
  <c r="I123" i="5"/>
  <c r="I388" i="5"/>
  <c r="L389" i="5"/>
  <c r="M389" i="5"/>
  <c r="N388" i="5"/>
  <c r="O388" i="5"/>
  <c r="H388" i="5"/>
  <c r="J387" i="5"/>
  <c r="K387" i="5"/>
  <c r="I656" i="5"/>
  <c r="F124" i="5"/>
  <c r="G123" i="5"/>
  <c r="P389" i="5"/>
  <c r="R388" i="5"/>
  <c r="S388" i="5"/>
  <c r="F654" i="5"/>
  <c r="G654" i="5"/>
  <c r="D655" i="5"/>
  <c r="E655" i="5"/>
  <c r="H656" i="5"/>
  <c r="J655" i="5"/>
  <c r="K655" i="5"/>
  <c r="N655" i="5"/>
  <c r="O655" i="5"/>
  <c r="L656" i="5"/>
  <c r="M656" i="5"/>
  <c r="R655" i="5"/>
  <c r="S655" i="5"/>
  <c r="P656" i="5"/>
  <c r="Q656" i="5"/>
  <c r="O125" i="5"/>
  <c r="N126" i="5"/>
  <c r="R125" i="5"/>
  <c r="S124" i="5"/>
  <c r="I389" i="5"/>
  <c r="F125" i="5"/>
  <c r="G124" i="5"/>
  <c r="H125" i="5"/>
  <c r="I124" i="5"/>
  <c r="P390" i="5"/>
  <c r="T125" i="5"/>
  <c r="U124" i="5"/>
  <c r="Q389" i="5"/>
  <c r="R389" i="5"/>
  <c r="S389" i="5"/>
  <c r="J126" i="5"/>
  <c r="K125" i="5"/>
  <c r="H389" i="5"/>
  <c r="J388" i="5"/>
  <c r="K388" i="5"/>
  <c r="I657" i="5"/>
  <c r="D125" i="5"/>
  <c r="E124" i="5"/>
  <c r="L390" i="5"/>
  <c r="M390" i="5"/>
  <c r="N389" i="5"/>
  <c r="O389" i="5"/>
  <c r="D390" i="5"/>
  <c r="E390" i="5"/>
  <c r="F389" i="5"/>
  <c r="G389" i="5"/>
  <c r="P125" i="5"/>
  <c r="Q124" i="5"/>
  <c r="F655" i="5"/>
  <c r="G655" i="5"/>
  <c r="D656" i="5"/>
  <c r="E656" i="5"/>
  <c r="J656" i="5"/>
  <c r="K656" i="5"/>
  <c r="H657" i="5"/>
  <c r="R656" i="5"/>
  <c r="S656" i="5"/>
  <c r="P657" i="5"/>
  <c r="Q657" i="5"/>
  <c r="L657" i="5"/>
  <c r="M657" i="5"/>
  <c r="N656" i="5"/>
  <c r="O656" i="5"/>
  <c r="N127" i="5"/>
  <c r="O126" i="5"/>
  <c r="R126" i="5"/>
  <c r="S125" i="5"/>
  <c r="H390" i="5"/>
  <c r="I390" i="5"/>
  <c r="J389" i="5"/>
  <c r="K389" i="5"/>
  <c r="L391" i="5"/>
  <c r="M391" i="5"/>
  <c r="N390" i="5"/>
  <c r="O390" i="5"/>
  <c r="H126" i="5"/>
  <c r="I125" i="5"/>
  <c r="T126" i="5"/>
  <c r="U125" i="5"/>
  <c r="J127" i="5"/>
  <c r="K126" i="5"/>
  <c r="P126" i="5"/>
  <c r="Q125" i="5"/>
  <c r="D391" i="5"/>
  <c r="F390" i="5"/>
  <c r="G390" i="5"/>
  <c r="P391" i="5"/>
  <c r="D126" i="5"/>
  <c r="E125" i="5"/>
  <c r="Q390" i="5"/>
  <c r="F126" i="5"/>
  <c r="G125" i="5"/>
  <c r="J657" i="5"/>
  <c r="K657" i="5"/>
  <c r="H658" i="5"/>
  <c r="I658" i="5"/>
  <c r="N657" i="5"/>
  <c r="O657" i="5"/>
  <c r="L658" i="5"/>
  <c r="M658" i="5"/>
  <c r="D657" i="5"/>
  <c r="E657" i="5"/>
  <c r="F656" i="5"/>
  <c r="G656" i="5"/>
  <c r="R657" i="5"/>
  <c r="S657" i="5"/>
  <c r="P658" i="5"/>
  <c r="Q658" i="5"/>
  <c r="Q391" i="5"/>
  <c r="N128" i="5"/>
  <c r="O127" i="5"/>
  <c r="P127" i="5"/>
  <c r="Q126" i="5"/>
  <c r="H127" i="5"/>
  <c r="I126" i="5"/>
  <c r="D392" i="5"/>
  <c r="F127" i="5"/>
  <c r="G126" i="5"/>
  <c r="E391" i="5"/>
  <c r="F391" i="5"/>
  <c r="G391" i="5"/>
  <c r="R127" i="5"/>
  <c r="S126" i="5"/>
  <c r="J128" i="5"/>
  <c r="K127" i="5"/>
  <c r="R390" i="5"/>
  <c r="S390" i="5"/>
  <c r="D127" i="5"/>
  <c r="E126" i="5"/>
  <c r="L392" i="5"/>
  <c r="M392" i="5"/>
  <c r="N391" i="5"/>
  <c r="O391" i="5"/>
  <c r="P392" i="5"/>
  <c r="Q392" i="5"/>
  <c r="R391" i="5"/>
  <c r="S391" i="5"/>
  <c r="H391" i="5"/>
  <c r="I391" i="5"/>
  <c r="J390" i="5"/>
  <c r="K390" i="5"/>
  <c r="T127" i="5"/>
  <c r="U126" i="5"/>
  <c r="R658" i="5"/>
  <c r="S658" i="5"/>
  <c r="P659" i="5"/>
  <c r="Q659" i="5"/>
  <c r="F657" i="5"/>
  <c r="G657" i="5"/>
  <c r="D658" i="5"/>
  <c r="E658" i="5"/>
  <c r="J658" i="5"/>
  <c r="K658" i="5"/>
  <c r="H659" i="5"/>
  <c r="I659" i="5"/>
  <c r="L659" i="5"/>
  <c r="M659" i="5"/>
  <c r="N658" i="5"/>
  <c r="O658" i="5"/>
  <c r="N129" i="5"/>
  <c r="O128" i="5"/>
  <c r="T128" i="5"/>
  <c r="U127" i="5"/>
  <c r="D128" i="5"/>
  <c r="E127" i="5"/>
  <c r="D393" i="5"/>
  <c r="F128" i="5"/>
  <c r="G127" i="5"/>
  <c r="H392" i="5"/>
  <c r="J391" i="5"/>
  <c r="K391" i="5"/>
  <c r="P128" i="5"/>
  <c r="Q127" i="5"/>
  <c r="J129" i="5"/>
  <c r="K128" i="5"/>
  <c r="R128" i="5"/>
  <c r="S127" i="5"/>
  <c r="L393" i="5"/>
  <c r="N392" i="5"/>
  <c r="O392" i="5"/>
  <c r="E392" i="5"/>
  <c r="H128" i="5"/>
  <c r="I127" i="5"/>
  <c r="P393" i="5"/>
  <c r="Q393" i="5"/>
  <c r="R392" i="5"/>
  <c r="S392" i="5"/>
  <c r="R659" i="5"/>
  <c r="S659" i="5"/>
  <c r="P660" i="5"/>
  <c r="Q660" i="5"/>
  <c r="D659" i="5"/>
  <c r="E659" i="5"/>
  <c r="F658" i="5"/>
  <c r="G658" i="5"/>
  <c r="N659" i="5"/>
  <c r="O659" i="5"/>
  <c r="L660" i="5"/>
  <c r="M660" i="5"/>
  <c r="J659" i="5"/>
  <c r="K659" i="5"/>
  <c r="H660" i="5"/>
  <c r="I660" i="5"/>
  <c r="E393" i="5"/>
  <c r="N130" i="5"/>
  <c r="O129" i="5"/>
  <c r="R129" i="5"/>
  <c r="S128" i="5"/>
  <c r="H393" i="5"/>
  <c r="T129" i="5"/>
  <c r="U128" i="5"/>
  <c r="J130" i="5"/>
  <c r="K129" i="5"/>
  <c r="F129" i="5"/>
  <c r="G128" i="5"/>
  <c r="P394" i="5"/>
  <c r="R393" i="5"/>
  <c r="S393" i="5"/>
  <c r="H129" i="5"/>
  <c r="I128" i="5"/>
  <c r="F392" i="5"/>
  <c r="G392" i="5"/>
  <c r="I392" i="5"/>
  <c r="P129" i="5"/>
  <c r="Q128" i="5"/>
  <c r="D394" i="5"/>
  <c r="E394" i="5"/>
  <c r="F393" i="5"/>
  <c r="G393" i="5"/>
  <c r="L394" i="5"/>
  <c r="D129" i="5"/>
  <c r="E128" i="5"/>
  <c r="M393" i="5"/>
  <c r="N393" i="5"/>
  <c r="O393" i="5"/>
  <c r="F659" i="5"/>
  <c r="G659" i="5"/>
  <c r="D660" i="5"/>
  <c r="E660" i="5"/>
  <c r="J660" i="5"/>
  <c r="K660" i="5"/>
  <c r="H661" i="5"/>
  <c r="I661" i="5"/>
  <c r="R660" i="5"/>
  <c r="S660" i="5"/>
  <c r="P661" i="5"/>
  <c r="Q661" i="5"/>
  <c r="N660" i="5"/>
  <c r="O660" i="5"/>
  <c r="L661" i="5"/>
  <c r="M661" i="5"/>
  <c r="N131" i="5"/>
  <c r="O130" i="5"/>
  <c r="P395" i="5"/>
  <c r="H394" i="5"/>
  <c r="J393" i="5"/>
  <c r="K393" i="5"/>
  <c r="P130" i="5"/>
  <c r="Q129" i="5"/>
  <c r="I393" i="5"/>
  <c r="D130" i="5"/>
  <c r="E129" i="5"/>
  <c r="J131" i="5"/>
  <c r="K130" i="5"/>
  <c r="F130" i="5"/>
  <c r="G129" i="5"/>
  <c r="H130" i="5"/>
  <c r="I129" i="5"/>
  <c r="T130" i="5"/>
  <c r="U129" i="5"/>
  <c r="R130" i="5"/>
  <c r="S129" i="5"/>
  <c r="L395" i="5"/>
  <c r="M394" i="5"/>
  <c r="D395" i="5"/>
  <c r="E395" i="5"/>
  <c r="F394" i="5"/>
  <c r="G394" i="5"/>
  <c r="J392" i="5"/>
  <c r="K392" i="5"/>
  <c r="Q394" i="5"/>
  <c r="Q395" i="5"/>
  <c r="F660" i="5"/>
  <c r="G660" i="5"/>
  <c r="D661" i="5"/>
  <c r="E661" i="5"/>
  <c r="J661" i="5"/>
  <c r="K661" i="5"/>
  <c r="H662" i="5"/>
  <c r="I662" i="5"/>
  <c r="N661" i="5"/>
  <c r="O661" i="5"/>
  <c r="L662" i="5"/>
  <c r="M662" i="5"/>
  <c r="R661" i="5"/>
  <c r="S661" i="5"/>
  <c r="P662" i="5"/>
  <c r="Q662" i="5"/>
  <c r="R394" i="5"/>
  <c r="S394" i="5"/>
  <c r="I394" i="5"/>
  <c r="M395" i="5"/>
  <c r="O131" i="5"/>
  <c r="N132" i="5"/>
  <c r="T131" i="5"/>
  <c r="U130" i="5"/>
  <c r="D131" i="5"/>
  <c r="E130" i="5"/>
  <c r="H395" i="5"/>
  <c r="J394" i="5"/>
  <c r="K394" i="5"/>
  <c r="I395" i="5"/>
  <c r="H131" i="5"/>
  <c r="I130" i="5"/>
  <c r="P396" i="5"/>
  <c r="R395" i="5"/>
  <c r="S395" i="5"/>
  <c r="N394" i="5"/>
  <c r="O394" i="5"/>
  <c r="L396" i="5"/>
  <c r="N395" i="5"/>
  <c r="O395" i="5"/>
  <c r="F131" i="5"/>
  <c r="G130" i="5"/>
  <c r="D396" i="5"/>
  <c r="E396" i="5"/>
  <c r="F395" i="5"/>
  <c r="G395" i="5"/>
  <c r="R131" i="5"/>
  <c r="S130" i="5"/>
  <c r="J132" i="5"/>
  <c r="K131" i="5"/>
  <c r="P131" i="5"/>
  <c r="Q130" i="5"/>
  <c r="F661" i="5"/>
  <c r="G661" i="5"/>
  <c r="D662" i="5"/>
  <c r="E662" i="5"/>
  <c r="J662" i="5"/>
  <c r="K662" i="5"/>
  <c r="H663" i="5"/>
  <c r="I663" i="5"/>
  <c r="R662" i="5"/>
  <c r="S662" i="5"/>
  <c r="P663" i="5"/>
  <c r="Q663" i="5"/>
  <c r="N662" i="5"/>
  <c r="O662" i="5"/>
  <c r="L663" i="5"/>
  <c r="M663" i="5"/>
  <c r="N133" i="5"/>
  <c r="O132" i="5"/>
  <c r="P132" i="5"/>
  <c r="Q131" i="5"/>
  <c r="T132" i="5"/>
  <c r="U131" i="5"/>
  <c r="P397" i="5"/>
  <c r="L397" i="5"/>
  <c r="H132" i="5"/>
  <c r="I131" i="5"/>
  <c r="D132" i="5"/>
  <c r="E131" i="5"/>
  <c r="F132" i="5"/>
  <c r="G131" i="5"/>
  <c r="R132" i="5"/>
  <c r="S131" i="5"/>
  <c r="Q396" i="5"/>
  <c r="J133" i="5"/>
  <c r="K132" i="5"/>
  <c r="H396" i="5"/>
  <c r="I396" i="5"/>
  <c r="J395" i="5"/>
  <c r="K395" i="5"/>
  <c r="D397" i="5"/>
  <c r="E397" i="5"/>
  <c r="F396" i="5"/>
  <c r="G396" i="5"/>
  <c r="M396" i="5"/>
  <c r="J663" i="5"/>
  <c r="K663" i="5"/>
  <c r="H664" i="5"/>
  <c r="I664" i="5"/>
  <c r="F662" i="5"/>
  <c r="G662" i="5"/>
  <c r="D663" i="5"/>
  <c r="E663" i="5"/>
  <c r="L664" i="5"/>
  <c r="M664" i="5"/>
  <c r="N663" i="5"/>
  <c r="O663" i="5"/>
  <c r="R663" i="5"/>
  <c r="S663" i="5"/>
  <c r="P664" i="5"/>
  <c r="Q664" i="5"/>
  <c r="M397" i="5"/>
  <c r="Q397" i="5"/>
  <c r="R397" i="5"/>
  <c r="S397" i="5"/>
  <c r="N134" i="5"/>
  <c r="O133" i="5"/>
  <c r="J134" i="5"/>
  <c r="K133" i="5"/>
  <c r="P133" i="5"/>
  <c r="Q132" i="5"/>
  <c r="T133" i="5"/>
  <c r="U132" i="5"/>
  <c r="N396" i="5"/>
  <c r="O396" i="5"/>
  <c r="R133" i="5"/>
  <c r="S132" i="5"/>
  <c r="L398" i="5"/>
  <c r="N397" i="5"/>
  <c r="O397" i="5"/>
  <c r="D133" i="5"/>
  <c r="E132" i="5"/>
  <c r="H133" i="5"/>
  <c r="I132" i="5"/>
  <c r="R396" i="5"/>
  <c r="S396" i="5"/>
  <c r="D398" i="5"/>
  <c r="F397" i="5"/>
  <c r="G397" i="5"/>
  <c r="H397" i="5"/>
  <c r="I397" i="5"/>
  <c r="J396" i="5"/>
  <c r="K396" i="5"/>
  <c r="F133" i="5"/>
  <c r="G132" i="5"/>
  <c r="P398" i="5"/>
  <c r="M398" i="5"/>
  <c r="J664" i="5"/>
  <c r="K664" i="5"/>
  <c r="H665" i="5"/>
  <c r="I665" i="5"/>
  <c r="N664" i="5"/>
  <c r="O664" i="5"/>
  <c r="L665" i="5"/>
  <c r="M665" i="5"/>
  <c r="R664" i="5"/>
  <c r="S664" i="5"/>
  <c r="P665" i="5"/>
  <c r="Q665" i="5"/>
  <c r="F663" i="5"/>
  <c r="G663" i="5"/>
  <c r="D664" i="5"/>
  <c r="E664" i="5"/>
  <c r="N135" i="5"/>
  <c r="O134" i="5"/>
  <c r="R134" i="5"/>
  <c r="S133" i="5"/>
  <c r="F134" i="5"/>
  <c r="G133" i="5"/>
  <c r="H134" i="5"/>
  <c r="I133" i="5"/>
  <c r="J135" i="5"/>
  <c r="K134" i="5"/>
  <c r="H398" i="5"/>
  <c r="I398" i="5"/>
  <c r="J397" i="5"/>
  <c r="K397" i="5"/>
  <c r="D134" i="5"/>
  <c r="E133" i="5"/>
  <c r="P399" i="5"/>
  <c r="T134" i="5"/>
  <c r="U133" i="5"/>
  <c r="D399" i="5"/>
  <c r="L399" i="5"/>
  <c r="M399" i="5"/>
  <c r="N398" i="5"/>
  <c r="O398" i="5"/>
  <c r="Q398" i="5"/>
  <c r="Q399" i="5"/>
  <c r="P134" i="5"/>
  <c r="Q133" i="5"/>
  <c r="E398" i="5"/>
  <c r="E399" i="5"/>
  <c r="L666" i="5"/>
  <c r="M666" i="5"/>
  <c r="N665" i="5"/>
  <c r="O665" i="5"/>
  <c r="J665" i="5"/>
  <c r="K665" i="5"/>
  <c r="H666" i="5"/>
  <c r="I666" i="5"/>
  <c r="D665" i="5"/>
  <c r="E665" i="5"/>
  <c r="F664" i="5"/>
  <c r="G664" i="5"/>
  <c r="R665" i="5"/>
  <c r="S665" i="5"/>
  <c r="P666" i="5"/>
  <c r="Q666" i="5"/>
  <c r="N136" i="5"/>
  <c r="O135" i="5"/>
  <c r="J136" i="5"/>
  <c r="K135" i="5"/>
  <c r="R135" i="5"/>
  <c r="S134" i="5"/>
  <c r="R398" i="5"/>
  <c r="S398" i="5"/>
  <c r="F135" i="5"/>
  <c r="G134" i="5"/>
  <c r="L400" i="5"/>
  <c r="M400" i="5"/>
  <c r="N399" i="5"/>
  <c r="O399" i="5"/>
  <c r="P400" i="5"/>
  <c r="Q400" i="5"/>
  <c r="R399" i="5"/>
  <c r="S399" i="5"/>
  <c r="T135" i="5"/>
  <c r="U134" i="5"/>
  <c r="F398" i="5"/>
  <c r="G398" i="5"/>
  <c r="H399" i="5"/>
  <c r="J398" i="5"/>
  <c r="K398" i="5"/>
  <c r="P135" i="5"/>
  <c r="Q134" i="5"/>
  <c r="D400" i="5"/>
  <c r="E400" i="5"/>
  <c r="F399" i="5"/>
  <c r="G399" i="5"/>
  <c r="D135" i="5"/>
  <c r="E134" i="5"/>
  <c r="H135" i="5"/>
  <c r="I134" i="5"/>
  <c r="J666" i="5"/>
  <c r="K666" i="5"/>
  <c r="H667" i="5"/>
  <c r="I667" i="5"/>
  <c r="F665" i="5"/>
  <c r="G665" i="5"/>
  <c r="D666" i="5"/>
  <c r="E666" i="5"/>
  <c r="R666" i="5"/>
  <c r="S666" i="5"/>
  <c r="P667" i="5"/>
  <c r="Q667" i="5"/>
  <c r="N666" i="5"/>
  <c r="O666" i="5"/>
  <c r="L667" i="5"/>
  <c r="M667" i="5"/>
  <c r="N137" i="5"/>
  <c r="O136" i="5"/>
  <c r="R136" i="5"/>
  <c r="S135" i="5"/>
  <c r="D136" i="5"/>
  <c r="E135" i="5"/>
  <c r="J137" i="5"/>
  <c r="K136" i="5"/>
  <c r="D401" i="5"/>
  <c r="F400" i="5"/>
  <c r="G400" i="5"/>
  <c r="P136" i="5"/>
  <c r="Q135" i="5"/>
  <c r="T136" i="5"/>
  <c r="U135" i="5"/>
  <c r="L401" i="5"/>
  <c r="N400" i="5"/>
  <c r="O400" i="5"/>
  <c r="F136" i="5"/>
  <c r="G135" i="5"/>
  <c r="H136" i="5"/>
  <c r="I135" i="5"/>
  <c r="H400" i="5"/>
  <c r="P401" i="5"/>
  <c r="R400" i="5"/>
  <c r="S400" i="5"/>
  <c r="I399" i="5"/>
  <c r="L668" i="5"/>
  <c r="M668" i="5"/>
  <c r="N667" i="5"/>
  <c r="O667" i="5"/>
  <c r="J667" i="5"/>
  <c r="K667" i="5"/>
  <c r="H668" i="5"/>
  <c r="I668" i="5"/>
  <c r="D667" i="5"/>
  <c r="E667" i="5"/>
  <c r="F666" i="5"/>
  <c r="G666" i="5"/>
  <c r="R667" i="5"/>
  <c r="S667" i="5"/>
  <c r="P668" i="5"/>
  <c r="Q668" i="5"/>
  <c r="I400" i="5"/>
  <c r="J400" i="5"/>
  <c r="K400" i="5"/>
  <c r="N138" i="5"/>
  <c r="O137" i="5"/>
  <c r="L402" i="5"/>
  <c r="D402" i="5"/>
  <c r="E401" i="5"/>
  <c r="F401" i="5"/>
  <c r="G401" i="5"/>
  <c r="T137" i="5"/>
  <c r="U136" i="5"/>
  <c r="J138" i="5"/>
  <c r="K137" i="5"/>
  <c r="R137" i="5"/>
  <c r="S136" i="5"/>
  <c r="P402" i="5"/>
  <c r="Q401" i="5"/>
  <c r="Q402" i="5"/>
  <c r="H401" i="5"/>
  <c r="I401" i="5"/>
  <c r="P137" i="5"/>
  <c r="Q136" i="5"/>
  <c r="J399" i="5"/>
  <c r="K399" i="5"/>
  <c r="D137" i="5"/>
  <c r="E136" i="5"/>
  <c r="M401" i="5"/>
  <c r="M402" i="5"/>
  <c r="F137" i="5"/>
  <c r="G136" i="5"/>
  <c r="H137" i="5"/>
  <c r="I136" i="5"/>
  <c r="R668" i="5"/>
  <c r="S668" i="5"/>
  <c r="P669" i="5"/>
  <c r="Q669" i="5"/>
  <c r="J668" i="5"/>
  <c r="K668" i="5"/>
  <c r="H669" i="5"/>
  <c r="I669" i="5"/>
  <c r="N668" i="5"/>
  <c r="O668" i="5"/>
  <c r="L669" i="5"/>
  <c r="M669" i="5"/>
  <c r="F667" i="5"/>
  <c r="G667" i="5"/>
  <c r="D668" i="5"/>
  <c r="E668" i="5"/>
  <c r="N139" i="5"/>
  <c r="O138" i="5"/>
  <c r="R138" i="5"/>
  <c r="S137" i="5"/>
  <c r="D403" i="5"/>
  <c r="N401" i="5"/>
  <c r="O401" i="5"/>
  <c r="L403" i="5"/>
  <c r="M403" i="5"/>
  <c r="N402" i="5"/>
  <c r="O402" i="5"/>
  <c r="F138" i="5"/>
  <c r="G137" i="5"/>
  <c r="H402" i="5"/>
  <c r="J401" i="5"/>
  <c r="K401" i="5"/>
  <c r="J139" i="5"/>
  <c r="K138" i="5"/>
  <c r="H138" i="5"/>
  <c r="I137" i="5"/>
  <c r="P138" i="5"/>
  <c r="Q137" i="5"/>
  <c r="D138" i="5"/>
  <c r="E137" i="5"/>
  <c r="R401" i="5"/>
  <c r="S401" i="5"/>
  <c r="T138" i="5"/>
  <c r="U137" i="5"/>
  <c r="P403" i="5"/>
  <c r="R402" i="5"/>
  <c r="S402" i="5"/>
  <c r="E402" i="5"/>
  <c r="F402" i="5"/>
  <c r="G402" i="5"/>
  <c r="R669" i="5"/>
  <c r="S669" i="5"/>
  <c r="P670" i="5"/>
  <c r="Q670" i="5"/>
  <c r="J669" i="5"/>
  <c r="K669" i="5"/>
  <c r="H670" i="5"/>
  <c r="I670" i="5"/>
  <c r="D669" i="5"/>
  <c r="E669" i="5"/>
  <c r="F668" i="5"/>
  <c r="G668" i="5"/>
  <c r="L670" i="5"/>
  <c r="M670" i="5"/>
  <c r="N669" i="5"/>
  <c r="O669" i="5"/>
  <c r="N140" i="5"/>
  <c r="O139" i="5"/>
  <c r="D139" i="5"/>
  <c r="E138" i="5"/>
  <c r="R139" i="5"/>
  <c r="S138" i="5"/>
  <c r="P404" i="5"/>
  <c r="D404" i="5"/>
  <c r="P139" i="5"/>
  <c r="Q138" i="5"/>
  <c r="F139" i="5"/>
  <c r="G138" i="5"/>
  <c r="T139" i="5"/>
  <c r="U138" i="5"/>
  <c r="H139" i="5"/>
  <c r="I138" i="5"/>
  <c r="L404" i="5"/>
  <c r="N403" i="5"/>
  <c r="O403" i="5"/>
  <c r="Q403" i="5"/>
  <c r="Q404" i="5"/>
  <c r="H403" i="5"/>
  <c r="E403" i="5"/>
  <c r="E404" i="5"/>
  <c r="J140" i="5"/>
  <c r="K139" i="5"/>
  <c r="I402" i="5"/>
  <c r="R670" i="5"/>
  <c r="S670" i="5"/>
  <c r="P671" i="5"/>
  <c r="Q671" i="5"/>
  <c r="F669" i="5"/>
  <c r="G669" i="5"/>
  <c r="D670" i="5"/>
  <c r="E670" i="5"/>
  <c r="J670" i="5"/>
  <c r="K670" i="5"/>
  <c r="H671" i="5"/>
  <c r="I671" i="5"/>
  <c r="N670" i="5"/>
  <c r="O670" i="5"/>
  <c r="L671" i="5"/>
  <c r="M671" i="5"/>
  <c r="I403" i="5"/>
  <c r="J403" i="5"/>
  <c r="K403" i="5"/>
  <c r="F403" i="5"/>
  <c r="G403" i="5"/>
  <c r="N141" i="5"/>
  <c r="O140" i="5"/>
  <c r="D405" i="5"/>
  <c r="F404" i="5"/>
  <c r="G404" i="5"/>
  <c r="D140" i="5"/>
  <c r="E139" i="5"/>
  <c r="L405" i="5"/>
  <c r="H140" i="5"/>
  <c r="I139" i="5"/>
  <c r="J402" i="5"/>
  <c r="K402" i="5"/>
  <c r="P140" i="5"/>
  <c r="Q139" i="5"/>
  <c r="H404" i="5"/>
  <c r="I404" i="5"/>
  <c r="R403" i="5"/>
  <c r="S403" i="5"/>
  <c r="R140" i="5"/>
  <c r="S139" i="5"/>
  <c r="M404" i="5"/>
  <c r="M405" i="5"/>
  <c r="F140" i="5"/>
  <c r="G139" i="5"/>
  <c r="P405" i="5"/>
  <c r="R404" i="5"/>
  <c r="S404" i="5"/>
  <c r="J141" i="5"/>
  <c r="K140" i="5"/>
  <c r="T140" i="5"/>
  <c r="U139" i="5"/>
  <c r="L672" i="5"/>
  <c r="M672" i="5"/>
  <c r="N671" i="5"/>
  <c r="O671" i="5"/>
  <c r="R671" i="5"/>
  <c r="S671" i="5"/>
  <c r="P672" i="5"/>
  <c r="Q672" i="5"/>
  <c r="D671" i="5"/>
  <c r="E671" i="5"/>
  <c r="F670" i="5"/>
  <c r="G670" i="5"/>
  <c r="J671" i="5"/>
  <c r="K671" i="5"/>
  <c r="H672" i="5"/>
  <c r="I672" i="5"/>
  <c r="N142" i="5"/>
  <c r="O141" i="5"/>
  <c r="D141" i="5"/>
  <c r="E140" i="5"/>
  <c r="P141" i="5"/>
  <c r="Q140" i="5"/>
  <c r="R141" i="5"/>
  <c r="S140" i="5"/>
  <c r="J142" i="5"/>
  <c r="K141" i="5"/>
  <c r="D406" i="5"/>
  <c r="P406" i="5"/>
  <c r="H405" i="5"/>
  <c r="I405" i="5"/>
  <c r="J404" i="5"/>
  <c r="K404" i="5"/>
  <c r="H141" i="5"/>
  <c r="I140" i="5"/>
  <c r="F141" i="5"/>
  <c r="G140" i="5"/>
  <c r="E405" i="5"/>
  <c r="E406" i="5"/>
  <c r="N404" i="5"/>
  <c r="O404" i="5"/>
  <c r="T141" i="5"/>
  <c r="U140" i="5"/>
  <c r="Q405" i="5"/>
  <c r="L406" i="5"/>
  <c r="N405" i="5"/>
  <c r="O405" i="5"/>
  <c r="R672" i="5"/>
  <c r="S672" i="5"/>
  <c r="P673" i="5"/>
  <c r="Q673" i="5"/>
  <c r="J672" i="5"/>
  <c r="K672" i="5"/>
  <c r="H673" i="5"/>
  <c r="I673" i="5"/>
  <c r="N672" i="5"/>
  <c r="O672" i="5"/>
  <c r="L673" i="5"/>
  <c r="M673" i="5"/>
  <c r="F671" i="5"/>
  <c r="G671" i="5"/>
  <c r="D672" i="5"/>
  <c r="E672" i="5"/>
  <c r="F405" i="5"/>
  <c r="G405" i="5"/>
  <c r="Q406" i="5"/>
  <c r="O142" i="5"/>
  <c r="N143" i="5"/>
  <c r="F142" i="5"/>
  <c r="G141" i="5"/>
  <c r="P142" i="5"/>
  <c r="Q141" i="5"/>
  <c r="L407" i="5"/>
  <c r="H142" i="5"/>
  <c r="I141" i="5"/>
  <c r="T142" i="5"/>
  <c r="U141" i="5"/>
  <c r="D407" i="5"/>
  <c r="E407" i="5"/>
  <c r="F406" i="5"/>
  <c r="G406" i="5"/>
  <c r="D142" i="5"/>
  <c r="E141" i="5"/>
  <c r="R405" i="5"/>
  <c r="S405" i="5"/>
  <c r="P407" i="5"/>
  <c r="R406" i="5"/>
  <c r="S406" i="5"/>
  <c r="H406" i="5"/>
  <c r="J405" i="5"/>
  <c r="K405" i="5"/>
  <c r="J143" i="5"/>
  <c r="K142" i="5"/>
  <c r="M406" i="5"/>
  <c r="M407" i="5"/>
  <c r="R142" i="5"/>
  <c r="S141" i="5"/>
  <c r="J673" i="5"/>
  <c r="K673" i="5"/>
  <c r="H674" i="5"/>
  <c r="I674" i="5"/>
  <c r="R673" i="5"/>
  <c r="S673" i="5"/>
  <c r="P674" i="5"/>
  <c r="Q674" i="5"/>
  <c r="D673" i="5"/>
  <c r="E673" i="5"/>
  <c r="F672" i="5"/>
  <c r="G672" i="5"/>
  <c r="L674" i="5"/>
  <c r="M674" i="5"/>
  <c r="N673" i="5"/>
  <c r="O673" i="5"/>
  <c r="O143" i="5"/>
  <c r="N144" i="5"/>
  <c r="R143" i="5"/>
  <c r="S142" i="5"/>
  <c r="T143" i="5"/>
  <c r="U142" i="5"/>
  <c r="F143" i="5"/>
  <c r="G142" i="5"/>
  <c r="P143" i="5"/>
  <c r="Q142" i="5"/>
  <c r="P408" i="5"/>
  <c r="R407" i="5"/>
  <c r="S407" i="5"/>
  <c r="H143" i="5"/>
  <c r="I142" i="5"/>
  <c r="D408" i="5"/>
  <c r="F407" i="5"/>
  <c r="G407" i="5"/>
  <c r="J144" i="5"/>
  <c r="K143" i="5"/>
  <c r="N406" i="5"/>
  <c r="O406" i="5"/>
  <c r="H407" i="5"/>
  <c r="J406" i="5"/>
  <c r="K406" i="5"/>
  <c r="I406" i="5"/>
  <c r="Q407" i="5"/>
  <c r="D143" i="5"/>
  <c r="E142" i="5"/>
  <c r="L408" i="5"/>
  <c r="N407" i="5"/>
  <c r="O407" i="5"/>
  <c r="F673" i="5"/>
  <c r="G673" i="5"/>
  <c r="D674" i="5"/>
  <c r="E674" i="5"/>
  <c r="R674" i="5"/>
  <c r="S674" i="5"/>
  <c r="P675" i="5"/>
  <c r="Q675" i="5"/>
  <c r="J674" i="5"/>
  <c r="K674" i="5"/>
  <c r="H675" i="5"/>
  <c r="I675" i="5"/>
  <c r="N674" i="5"/>
  <c r="O674" i="5"/>
  <c r="L675" i="5"/>
  <c r="M675" i="5"/>
  <c r="N145" i="5"/>
  <c r="O144" i="5"/>
  <c r="T144" i="5"/>
  <c r="U143" i="5"/>
  <c r="P409" i="5"/>
  <c r="J145" i="5"/>
  <c r="K144" i="5"/>
  <c r="P144" i="5"/>
  <c r="Q143" i="5"/>
  <c r="L409" i="5"/>
  <c r="M408" i="5"/>
  <c r="M409" i="5"/>
  <c r="H408" i="5"/>
  <c r="D144" i="5"/>
  <c r="E143" i="5"/>
  <c r="Q408" i="5"/>
  <c r="R408" i="5"/>
  <c r="S408" i="5"/>
  <c r="D409" i="5"/>
  <c r="E408" i="5"/>
  <c r="F408" i="5"/>
  <c r="G408" i="5"/>
  <c r="R144" i="5"/>
  <c r="S143" i="5"/>
  <c r="I407" i="5"/>
  <c r="F144" i="5"/>
  <c r="G143" i="5"/>
  <c r="H144" i="5"/>
  <c r="I143" i="5"/>
  <c r="R675" i="5"/>
  <c r="S675" i="5"/>
  <c r="P676" i="5"/>
  <c r="Q676" i="5"/>
  <c r="D675" i="5"/>
  <c r="E675" i="5"/>
  <c r="F674" i="5"/>
  <c r="G674" i="5"/>
  <c r="L676" i="5"/>
  <c r="M676" i="5"/>
  <c r="N675" i="5"/>
  <c r="O675" i="5"/>
  <c r="J675" i="5"/>
  <c r="K675" i="5"/>
  <c r="H676" i="5"/>
  <c r="I676" i="5"/>
  <c r="O145" i="5"/>
  <c r="N146" i="5"/>
  <c r="H145" i="5"/>
  <c r="I144" i="5"/>
  <c r="N408" i="5"/>
  <c r="O408" i="5"/>
  <c r="M410" i="5"/>
  <c r="F145" i="5"/>
  <c r="G144" i="5"/>
  <c r="L410" i="5"/>
  <c r="N409" i="5"/>
  <c r="O409" i="5"/>
  <c r="T145" i="5"/>
  <c r="U144" i="5"/>
  <c r="I408" i="5"/>
  <c r="J408" i="5"/>
  <c r="K408" i="5"/>
  <c r="Q409" i="5"/>
  <c r="R409" i="5"/>
  <c r="S409" i="5"/>
  <c r="H409" i="5"/>
  <c r="P410" i="5"/>
  <c r="D410" i="5"/>
  <c r="F409" i="5"/>
  <c r="G409" i="5"/>
  <c r="R145" i="5"/>
  <c r="S144" i="5"/>
  <c r="D145" i="5"/>
  <c r="E144" i="5"/>
  <c r="P145" i="5"/>
  <c r="Q144" i="5"/>
  <c r="E409" i="5"/>
  <c r="E410" i="5"/>
  <c r="J407" i="5"/>
  <c r="K407" i="5"/>
  <c r="J146" i="5"/>
  <c r="K145" i="5"/>
  <c r="R676" i="5"/>
  <c r="S676" i="5"/>
  <c r="P677" i="5"/>
  <c r="Q677" i="5"/>
  <c r="J676" i="5"/>
  <c r="K676" i="5"/>
  <c r="H677" i="5"/>
  <c r="I677" i="5"/>
  <c r="N676" i="5"/>
  <c r="O676" i="5"/>
  <c r="L677" i="5"/>
  <c r="M677" i="5"/>
  <c r="F675" i="5"/>
  <c r="G675" i="5"/>
  <c r="D676" i="5"/>
  <c r="E676" i="5"/>
  <c r="N147" i="5"/>
  <c r="O146" i="5"/>
  <c r="T146" i="5"/>
  <c r="U145" i="5"/>
  <c r="M411" i="5"/>
  <c r="D411" i="5"/>
  <c r="F410" i="5"/>
  <c r="G410" i="5"/>
  <c r="P146" i="5"/>
  <c r="Q145" i="5"/>
  <c r="P411" i="5"/>
  <c r="L411" i="5"/>
  <c r="N410" i="5"/>
  <c r="O410" i="5"/>
  <c r="H146" i="5"/>
  <c r="I145" i="5"/>
  <c r="D146" i="5"/>
  <c r="E145" i="5"/>
  <c r="H410" i="5"/>
  <c r="Q410" i="5"/>
  <c r="J147" i="5"/>
  <c r="K146" i="5"/>
  <c r="R146" i="5"/>
  <c r="S145" i="5"/>
  <c r="I409" i="5"/>
  <c r="I410" i="5"/>
  <c r="F146" i="5"/>
  <c r="G145" i="5"/>
  <c r="R677" i="5"/>
  <c r="S677" i="5"/>
  <c r="P678" i="5"/>
  <c r="Q678" i="5"/>
  <c r="J677" i="5"/>
  <c r="K677" i="5"/>
  <c r="H678" i="5"/>
  <c r="I678" i="5"/>
  <c r="D677" i="5"/>
  <c r="E677" i="5"/>
  <c r="F676" i="5"/>
  <c r="G676" i="5"/>
  <c r="L678" i="5"/>
  <c r="M678" i="5"/>
  <c r="N677" i="5"/>
  <c r="O677" i="5"/>
  <c r="Q411" i="5"/>
  <c r="O147" i="5"/>
  <c r="N148" i="5"/>
  <c r="H147" i="5"/>
  <c r="I146" i="5"/>
  <c r="D412" i="5"/>
  <c r="F147" i="5"/>
  <c r="G146" i="5"/>
  <c r="H411" i="5"/>
  <c r="J410" i="5"/>
  <c r="K410" i="5"/>
  <c r="P412" i="5"/>
  <c r="R411" i="5"/>
  <c r="S411" i="5"/>
  <c r="L412" i="5"/>
  <c r="M412" i="5"/>
  <c r="N411" i="5"/>
  <c r="O411" i="5"/>
  <c r="T147" i="5"/>
  <c r="U146" i="5"/>
  <c r="D147" i="5"/>
  <c r="E146" i="5"/>
  <c r="J409" i="5"/>
  <c r="K409" i="5"/>
  <c r="R410" i="5"/>
  <c r="S410" i="5"/>
  <c r="R147" i="5"/>
  <c r="S146" i="5"/>
  <c r="J148" i="5"/>
  <c r="K147" i="5"/>
  <c r="E411" i="5"/>
  <c r="F411" i="5"/>
  <c r="G411" i="5"/>
  <c r="P147" i="5"/>
  <c r="Q146" i="5"/>
  <c r="F677" i="5"/>
  <c r="G677" i="5"/>
  <c r="D678" i="5"/>
  <c r="E678" i="5"/>
  <c r="J678" i="5"/>
  <c r="K678" i="5"/>
  <c r="H679" i="5"/>
  <c r="I679" i="5"/>
  <c r="N678" i="5"/>
  <c r="O678" i="5"/>
  <c r="L679" i="5"/>
  <c r="M679" i="5"/>
  <c r="R678" i="5"/>
  <c r="S678" i="5"/>
  <c r="P679" i="5"/>
  <c r="Q679" i="5"/>
  <c r="N149" i="5"/>
  <c r="O148" i="5"/>
  <c r="E412" i="5"/>
  <c r="D413" i="5"/>
  <c r="F412" i="5"/>
  <c r="G412" i="5"/>
  <c r="P148" i="5"/>
  <c r="Q147" i="5"/>
  <c r="D148" i="5"/>
  <c r="E147" i="5"/>
  <c r="H412" i="5"/>
  <c r="P413" i="5"/>
  <c r="H148" i="5"/>
  <c r="I147" i="5"/>
  <c r="T148" i="5"/>
  <c r="U147" i="5"/>
  <c r="F148" i="5"/>
  <c r="G147" i="5"/>
  <c r="J149" i="5"/>
  <c r="K148" i="5"/>
  <c r="R148" i="5"/>
  <c r="S147" i="5"/>
  <c r="L413" i="5"/>
  <c r="M413" i="5"/>
  <c r="N412" i="5"/>
  <c r="O412" i="5"/>
  <c r="Q412" i="5"/>
  <c r="Q413" i="5"/>
  <c r="I411" i="5"/>
  <c r="I412" i="5"/>
  <c r="R679" i="5"/>
  <c r="S679" i="5"/>
  <c r="P680" i="5"/>
  <c r="Q680" i="5"/>
  <c r="J679" i="5"/>
  <c r="K679" i="5"/>
  <c r="H680" i="5"/>
  <c r="I680" i="5"/>
  <c r="D679" i="5"/>
  <c r="E679" i="5"/>
  <c r="F678" i="5"/>
  <c r="G678" i="5"/>
  <c r="L680" i="5"/>
  <c r="M680" i="5"/>
  <c r="N679" i="5"/>
  <c r="O679" i="5"/>
  <c r="O149" i="5"/>
  <c r="N150" i="5"/>
  <c r="H149" i="5"/>
  <c r="I148" i="5"/>
  <c r="P149" i="5"/>
  <c r="Q148" i="5"/>
  <c r="D414" i="5"/>
  <c r="E413" i="5"/>
  <c r="J411" i="5"/>
  <c r="K411" i="5"/>
  <c r="R412" i="5"/>
  <c r="S412" i="5"/>
  <c r="P414" i="5"/>
  <c r="R413" i="5"/>
  <c r="S413" i="5"/>
  <c r="F149" i="5"/>
  <c r="G148" i="5"/>
  <c r="H413" i="5"/>
  <c r="I413" i="5"/>
  <c r="J412" i="5"/>
  <c r="K412" i="5"/>
  <c r="J150" i="5"/>
  <c r="K149" i="5"/>
  <c r="L414" i="5"/>
  <c r="N413" i="5"/>
  <c r="O413" i="5"/>
  <c r="D149" i="5"/>
  <c r="E148" i="5"/>
  <c r="T149" i="5"/>
  <c r="U148" i="5"/>
  <c r="R149" i="5"/>
  <c r="S148" i="5"/>
  <c r="R680" i="5"/>
  <c r="S680" i="5"/>
  <c r="P681" i="5"/>
  <c r="Q681" i="5"/>
  <c r="F679" i="5"/>
  <c r="G679" i="5"/>
  <c r="D680" i="5"/>
  <c r="E680" i="5"/>
  <c r="J680" i="5"/>
  <c r="K680" i="5"/>
  <c r="H681" i="5"/>
  <c r="I681" i="5"/>
  <c r="N680" i="5"/>
  <c r="O680" i="5"/>
  <c r="L681" i="5"/>
  <c r="M681" i="5"/>
  <c r="N151" i="5"/>
  <c r="O150" i="5"/>
  <c r="E414" i="5"/>
  <c r="J151" i="5"/>
  <c r="K150" i="5"/>
  <c r="P150" i="5"/>
  <c r="Q149" i="5"/>
  <c r="I414" i="5"/>
  <c r="H414" i="5"/>
  <c r="J413" i="5"/>
  <c r="K413" i="5"/>
  <c r="H150" i="5"/>
  <c r="I149" i="5"/>
  <c r="T150" i="5"/>
  <c r="U149" i="5"/>
  <c r="D150" i="5"/>
  <c r="E149" i="5"/>
  <c r="F150" i="5"/>
  <c r="G149" i="5"/>
  <c r="F413" i="5"/>
  <c r="G413" i="5"/>
  <c r="D415" i="5"/>
  <c r="F414" i="5"/>
  <c r="G414" i="5"/>
  <c r="Q682" i="5"/>
  <c r="L415" i="5"/>
  <c r="P415" i="5"/>
  <c r="Q414" i="5"/>
  <c r="M414" i="5"/>
  <c r="M415" i="5"/>
  <c r="E415" i="5"/>
  <c r="R150" i="5"/>
  <c r="S149" i="5"/>
  <c r="L682" i="5"/>
  <c r="M682" i="5"/>
  <c r="N681" i="5"/>
  <c r="O681" i="5"/>
  <c r="R681" i="5"/>
  <c r="S681" i="5"/>
  <c r="P682" i="5"/>
  <c r="D681" i="5"/>
  <c r="E681" i="5"/>
  <c r="F680" i="5"/>
  <c r="G680" i="5"/>
  <c r="J681" i="5"/>
  <c r="K681" i="5"/>
  <c r="H682" i="5"/>
  <c r="I682" i="5"/>
  <c r="Q415" i="5"/>
  <c r="N152" i="5"/>
  <c r="O151" i="5"/>
  <c r="T151" i="5"/>
  <c r="U150" i="5"/>
  <c r="D416" i="5"/>
  <c r="E416" i="5"/>
  <c r="F415" i="5"/>
  <c r="G415" i="5"/>
  <c r="P151" i="5"/>
  <c r="Q150" i="5"/>
  <c r="H151" i="5"/>
  <c r="I150" i="5"/>
  <c r="J152" i="5"/>
  <c r="K151" i="5"/>
  <c r="M416" i="5"/>
  <c r="P416" i="5"/>
  <c r="Q416" i="5"/>
  <c r="R415" i="5"/>
  <c r="S415" i="5"/>
  <c r="F151" i="5"/>
  <c r="G150" i="5"/>
  <c r="R151" i="5"/>
  <c r="S150" i="5"/>
  <c r="R414" i="5"/>
  <c r="S414" i="5"/>
  <c r="N414" i="5"/>
  <c r="O414" i="5"/>
  <c r="L416" i="5"/>
  <c r="N415" i="5"/>
  <c r="O415" i="5"/>
  <c r="D151" i="5"/>
  <c r="E150" i="5"/>
  <c r="H415" i="5"/>
  <c r="I415" i="5"/>
  <c r="J414" i="5"/>
  <c r="K414" i="5"/>
  <c r="J682" i="5"/>
  <c r="K682" i="5"/>
  <c r="H683" i="5"/>
  <c r="I683" i="5"/>
  <c r="R682" i="5"/>
  <c r="S682" i="5"/>
  <c r="P683" i="5"/>
  <c r="Q683" i="5"/>
  <c r="F681" i="5"/>
  <c r="G681" i="5"/>
  <c r="D682" i="5"/>
  <c r="E682" i="5"/>
  <c r="L683" i="5"/>
  <c r="M683" i="5"/>
  <c r="N682" i="5"/>
  <c r="O682" i="5"/>
  <c r="N153" i="5"/>
  <c r="O152" i="5"/>
  <c r="R152" i="5"/>
  <c r="S151" i="5"/>
  <c r="J153" i="5"/>
  <c r="K152" i="5"/>
  <c r="D417" i="5"/>
  <c r="F416" i="5"/>
  <c r="G416" i="5"/>
  <c r="P152" i="5"/>
  <c r="Q151" i="5"/>
  <c r="T152" i="5"/>
  <c r="U151" i="5"/>
  <c r="L417" i="5"/>
  <c r="M417" i="5"/>
  <c r="N416" i="5"/>
  <c r="O416" i="5"/>
  <c r="F152" i="5"/>
  <c r="G151" i="5"/>
  <c r="H152" i="5"/>
  <c r="I151" i="5"/>
  <c r="D152" i="5"/>
  <c r="E151" i="5"/>
  <c r="E417" i="5"/>
  <c r="H416" i="5"/>
  <c r="J415" i="5"/>
  <c r="K415" i="5"/>
  <c r="P417" i="5"/>
  <c r="R416" i="5"/>
  <c r="S416" i="5"/>
  <c r="R683" i="5"/>
  <c r="S683" i="5"/>
  <c r="P684" i="5"/>
  <c r="Q684" i="5"/>
  <c r="J683" i="5"/>
  <c r="K683" i="5"/>
  <c r="H684" i="5"/>
  <c r="I684" i="5"/>
  <c r="N683" i="5"/>
  <c r="O683" i="5"/>
  <c r="L684" i="5"/>
  <c r="M684" i="5"/>
  <c r="D683" i="5"/>
  <c r="E683" i="5"/>
  <c r="F682" i="5"/>
  <c r="G682" i="5"/>
  <c r="O153" i="5"/>
  <c r="N154" i="5"/>
  <c r="P418" i="5"/>
  <c r="J154" i="5"/>
  <c r="K153" i="5"/>
  <c r="R153" i="5"/>
  <c r="S152" i="5"/>
  <c r="F153" i="5"/>
  <c r="G152" i="5"/>
  <c r="M418" i="5"/>
  <c r="T153" i="5"/>
  <c r="U152" i="5"/>
  <c r="H153" i="5"/>
  <c r="I152" i="5"/>
  <c r="H417" i="5"/>
  <c r="I416" i="5"/>
  <c r="I417" i="5"/>
  <c r="P153" i="5"/>
  <c r="Q152" i="5"/>
  <c r="L418" i="5"/>
  <c r="N417" i="5"/>
  <c r="O417" i="5"/>
  <c r="D418" i="5"/>
  <c r="F417" i="5"/>
  <c r="G417" i="5"/>
  <c r="Q417" i="5"/>
  <c r="D153" i="5"/>
  <c r="E152" i="5"/>
  <c r="N684" i="5"/>
  <c r="O684" i="5"/>
  <c r="L685" i="5"/>
  <c r="M685" i="5"/>
  <c r="P685" i="5"/>
  <c r="Q685" i="5"/>
  <c r="R684" i="5"/>
  <c r="S684" i="5"/>
  <c r="H685" i="5"/>
  <c r="I685" i="5"/>
  <c r="J684" i="5"/>
  <c r="K684" i="5"/>
  <c r="D684" i="5"/>
  <c r="E684" i="5"/>
  <c r="F683" i="5"/>
  <c r="G683" i="5"/>
  <c r="O154" i="5"/>
  <c r="N155" i="5"/>
  <c r="Q418" i="5"/>
  <c r="T154" i="5"/>
  <c r="U153" i="5"/>
  <c r="P154" i="5"/>
  <c r="Q153" i="5"/>
  <c r="J155" i="5"/>
  <c r="K154" i="5"/>
  <c r="R417" i="5"/>
  <c r="S417" i="5"/>
  <c r="F154" i="5"/>
  <c r="G153" i="5"/>
  <c r="P419" i="5"/>
  <c r="R418" i="5"/>
  <c r="S418" i="5"/>
  <c r="D154" i="5"/>
  <c r="E153" i="5"/>
  <c r="D419" i="5"/>
  <c r="H418" i="5"/>
  <c r="J417" i="5"/>
  <c r="K417" i="5"/>
  <c r="R154" i="5"/>
  <c r="S153" i="5"/>
  <c r="J416" i="5"/>
  <c r="K416" i="5"/>
  <c r="L419" i="5"/>
  <c r="N418" i="5"/>
  <c r="O418" i="5"/>
  <c r="H154" i="5"/>
  <c r="I153" i="5"/>
  <c r="E418" i="5"/>
  <c r="E419" i="5"/>
  <c r="P686" i="5"/>
  <c r="Q686" i="5"/>
  <c r="R685" i="5"/>
  <c r="S685" i="5"/>
  <c r="N685" i="5"/>
  <c r="O685" i="5"/>
  <c r="L686" i="5"/>
  <c r="M686" i="5"/>
  <c r="H686" i="5"/>
  <c r="I686" i="5"/>
  <c r="J685" i="5"/>
  <c r="K685" i="5"/>
  <c r="F684" i="5"/>
  <c r="G684" i="5"/>
  <c r="D685" i="5"/>
  <c r="E685" i="5"/>
  <c r="N156" i="5"/>
  <c r="O155" i="5"/>
  <c r="R155" i="5"/>
  <c r="S154" i="5"/>
  <c r="P420" i="5"/>
  <c r="T155" i="5"/>
  <c r="U154" i="5"/>
  <c r="F418" i="5"/>
  <c r="G418" i="5"/>
  <c r="L420" i="5"/>
  <c r="D420" i="5"/>
  <c r="F419" i="5"/>
  <c r="G419" i="5"/>
  <c r="Q419" i="5"/>
  <c r="Q420" i="5"/>
  <c r="F155" i="5"/>
  <c r="G154" i="5"/>
  <c r="P155" i="5"/>
  <c r="Q154" i="5"/>
  <c r="H419" i="5"/>
  <c r="I418" i="5"/>
  <c r="D155" i="5"/>
  <c r="E154" i="5"/>
  <c r="J156" i="5"/>
  <c r="K155" i="5"/>
  <c r="H155" i="5"/>
  <c r="I154" i="5"/>
  <c r="M419" i="5"/>
  <c r="M420" i="5"/>
  <c r="J686" i="5"/>
  <c r="K686" i="5"/>
  <c r="H687" i="5"/>
  <c r="I687" i="5"/>
  <c r="L687" i="5"/>
  <c r="M687" i="5"/>
  <c r="N686" i="5"/>
  <c r="O686" i="5"/>
  <c r="F685" i="5"/>
  <c r="G685" i="5"/>
  <c r="D686" i="5"/>
  <c r="E686" i="5"/>
  <c r="R686" i="5"/>
  <c r="S686" i="5"/>
  <c r="P687" i="5"/>
  <c r="Q687" i="5"/>
  <c r="I419" i="5"/>
  <c r="J419" i="5"/>
  <c r="K419" i="5"/>
  <c r="N419" i="5"/>
  <c r="O419" i="5"/>
  <c r="O156" i="5"/>
  <c r="N157" i="5"/>
  <c r="J418" i="5"/>
  <c r="K418" i="5"/>
  <c r="P421" i="5"/>
  <c r="R420" i="5"/>
  <c r="S420" i="5"/>
  <c r="H420" i="5"/>
  <c r="D421" i="5"/>
  <c r="P156" i="5"/>
  <c r="Q155" i="5"/>
  <c r="L421" i="5"/>
  <c r="M421" i="5"/>
  <c r="N420" i="5"/>
  <c r="O420" i="5"/>
  <c r="I420" i="5"/>
  <c r="H156" i="5"/>
  <c r="I155" i="5"/>
  <c r="R156" i="5"/>
  <c r="S155" i="5"/>
  <c r="J157" i="5"/>
  <c r="K156" i="5"/>
  <c r="E420" i="5"/>
  <c r="F420" i="5"/>
  <c r="G420" i="5"/>
  <c r="R419" i="5"/>
  <c r="S419" i="5"/>
  <c r="D156" i="5"/>
  <c r="E155" i="5"/>
  <c r="F156" i="5"/>
  <c r="G155" i="5"/>
  <c r="T156" i="5"/>
  <c r="U155" i="5"/>
  <c r="N687" i="5"/>
  <c r="O687" i="5"/>
  <c r="L688" i="5"/>
  <c r="M688" i="5"/>
  <c r="H688" i="5"/>
  <c r="I688" i="5"/>
  <c r="J687" i="5"/>
  <c r="K687" i="5"/>
  <c r="P688" i="5"/>
  <c r="Q688" i="5"/>
  <c r="R687" i="5"/>
  <c r="S687" i="5"/>
  <c r="D687" i="5"/>
  <c r="E687" i="5"/>
  <c r="F686" i="5"/>
  <c r="G686" i="5"/>
  <c r="O157" i="5"/>
  <c r="N158" i="5"/>
  <c r="F157" i="5"/>
  <c r="G156" i="5"/>
  <c r="P422" i="5"/>
  <c r="R421" i="5"/>
  <c r="S421" i="5"/>
  <c r="H157" i="5"/>
  <c r="I156" i="5"/>
  <c r="D422" i="5"/>
  <c r="H421" i="5"/>
  <c r="I421" i="5"/>
  <c r="J420" i="5"/>
  <c r="K420" i="5"/>
  <c r="D157" i="5"/>
  <c r="E156" i="5"/>
  <c r="E421" i="5"/>
  <c r="F421" i="5"/>
  <c r="G421" i="5"/>
  <c r="Q421" i="5"/>
  <c r="Q422" i="5"/>
  <c r="J158" i="5"/>
  <c r="K157" i="5"/>
  <c r="P157" i="5"/>
  <c r="Q156" i="5"/>
  <c r="R157" i="5"/>
  <c r="S156" i="5"/>
  <c r="T157" i="5"/>
  <c r="U156" i="5"/>
  <c r="L422" i="5"/>
  <c r="M422" i="5"/>
  <c r="N421" i="5"/>
  <c r="O421" i="5"/>
  <c r="L689" i="5"/>
  <c r="M689" i="5"/>
  <c r="N688" i="5"/>
  <c r="O688" i="5"/>
  <c r="D688" i="5"/>
  <c r="E688" i="5"/>
  <c r="F687" i="5"/>
  <c r="G687" i="5"/>
  <c r="R688" i="5"/>
  <c r="S688" i="5"/>
  <c r="P689" i="5"/>
  <c r="Q689" i="5"/>
  <c r="J688" i="5"/>
  <c r="K688" i="5"/>
  <c r="H689" i="5"/>
  <c r="I689" i="5"/>
  <c r="O158" i="5"/>
  <c r="N159" i="5"/>
  <c r="J159" i="5"/>
  <c r="K158" i="5"/>
  <c r="P423" i="5"/>
  <c r="Q423" i="5"/>
  <c r="R422" i="5"/>
  <c r="S422" i="5"/>
  <c r="D423" i="5"/>
  <c r="F158" i="5"/>
  <c r="G157" i="5"/>
  <c r="H158" i="5"/>
  <c r="I157" i="5"/>
  <c r="T158" i="5"/>
  <c r="U157" i="5"/>
  <c r="R158" i="5"/>
  <c r="S157" i="5"/>
  <c r="D158" i="5"/>
  <c r="E157" i="5"/>
  <c r="L423" i="5"/>
  <c r="N422" i="5"/>
  <c r="O422" i="5"/>
  <c r="E422" i="5"/>
  <c r="P158" i="5"/>
  <c r="Q157" i="5"/>
  <c r="H422" i="5"/>
  <c r="J421" i="5"/>
  <c r="K421" i="5"/>
  <c r="D689" i="5"/>
  <c r="E689" i="5"/>
  <c r="F688" i="5"/>
  <c r="G688" i="5"/>
  <c r="H690" i="5"/>
  <c r="I690" i="5"/>
  <c r="J689" i="5"/>
  <c r="K689" i="5"/>
  <c r="P690" i="5"/>
  <c r="Q690" i="5"/>
  <c r="R689" i="5"/>
  <c r="S689" i="5"/>
  <c r="N689" i="5"/>
  <c r="O689" i="5"/>
  <c r="L690" i="5"/>
  <c r="M690" i="5"/>
  <c r="E423" i="5"/>
  <c r="N160" i="5"/>
  <c r="O159" i="5"/>
  <c r="L424" i="5"/>
  <c r="P424" i="5"/>
  <c r="R423" i="5"/>
  <c r="S423" i="5"/>
  <c r="H159" i="5"/>
  <c r="I158" i="5"/>
  <c r="J160" i="5"/>
  <c r="K159" i="5"/>
  <c r="M423" i="5"/>
  <c r="P159" i="5"/>
  <c r="Q158" i="5"/>
  <c r="R159" i="5"/>
  <c r="S158" i="5"/>
  <c r="F422" i="5"/>
  <c r="G422" i="5"/>
  <c r="H423" i="5"/>
  <c r="F159" i="5"/>
  <c r="G158" i="5"/>
  <c r="I422" i="5"/>
  <c r="I423" i="5"/>
  <c r="D424" i="5"/>
  <c r="E424" i="5"/>
  <c r="F423" i="5"/>
  <c r="G423" i="5"/>
  <c r="D159" i="5"/>
  <c r="E158" i="5"/>
  <c r="T159" i="5"/>
  <c r="U158" i="5"/>
  <c r="N690" i="5"/>
  <c r="O690" i="5"/>
  <c r="L691" i="5"/>
  <c r="M691" i="5"/>
  <c r="J690" i="5"/>
  <c r="K690" i="5"/>
  <c r="H691" i="5"/>
  <c r="I691" i="5"/>
  <c r="P691" i="5"/>
  <c r="Q691" i="5"/>
  <c r="R690" i="5"/>
  <c r="S690" i="5"/>
  <c r="D690" i="5"/>
  <c r="E690" i="5"/>
  <c r="F689" i="5"/>
  <c r="G689" i="5"/>
  <c r="M424" i="5"/>
  <c r="O160" i="5"/>
  <c r="N161" i="5"/>
  <c r="P425" i="5"/>
  <c r="E425" i="5"/>
  <c r="F160" i="5"/>
  <c r="G159" i="5"/>
  <c r="N423" i="5"/>
  <c r="O423" i="5"/>
  <c r="T160" i="5"/>
  <c r="U159" i="5"/>
  <c r="P160" i="5"/>
  <c r="Q159" i="5"/>
  <c r="D160" i="5"/>
  <c r="E159" i="5"/>
  <c r="L425" i="5"/>
  <c r="N424" i="5"/>
  <c r="O424" i="5"/>
  <c r="J161" i="5"/>
  <c r="K160" i="5"/>
  <c r="Q424" i="5"/>
  <c r="J422" i="5"/>
  <c r="K422" i="5"/>
  <c r="M425" i="5"/>
  <c r="H424" i="5"/>
  <c r="I424" i="5"/>
  <c r="J423" i="5"/>
  <c r="K423" i="5"/>
  <c r="D425" i="5"/>
  <c r="F424" i="5"/>
  <c r="G424" i="5"/>
  <c r="R160" i="5"/>
  <c r="S159" i="5"/>
  <c r="H160" i="5"/>
  <c r="I159" i="5"/>
  <c r="P692" i="5"/>
  <c r="Q692" i="5"/>
  <c r="R691" i="5"/>
  <c r="S691" i="5"/>
  <c r="L692" i="5"/>
  <c r="M692" i="5"/>
  <c r="N691" i="5"/>
  <c r="O691" i="5"/>
  <c r="D691" i="5"/>
  <c r="E691" i="5"/>
  <c r="F690" i="5"/>
  <c r="G690" i="5"/>
  <c r="H692" i="5"/>
  <c r="I692" i="5"/>
  <c r="J691" i="5"/>
  <c r="K691" i="5"/>
  <c r="Q425" i="5"/>
  <c r="R425" i="5"/>
  <c r="S425" i="5"/>
  <c r="N162" i="5"/>
  <c r="O161" i="5"/>
  <c r="R424" i="5"/>
  <c r="S424" i="5"/>
  <c r="P161" i="5"/>
  <c r="Q160" i="5"/>
  <c r="P426" i="5"/>
  <c r="D161" i="5"/>
  <c r="E160" i="5"/>
  <c r="R161" i="5"/>
  <c r="S160" i="5"/>
  <c r="H425" i="5"/>
  <c r="I425" i="5"/>
  <c r="J424" i="5"/>
  <c r="K424" i="5"/>
  <c r="J162" i="5"/>
  <c r="K161" i="5"/>
  <c r="T161" i="5"/>
  <c r="U160" i="5"/>
  <c r="E426" i="5"/>
  <c r="F161" i="5"/>
  <c r="G160" i="5"/>
  <c r="D426" i="5"/>
  <c r="F425" i="5"/>
  <c r="G425" i="5"/>
  <c r="H161" i="5"/>
  <c r="I160" i="5"/>
  <c r="L426" i="5"/>
  <c r="N425" i="5"/>
  <c r="O425" i="5"/>
  <c r="L693" i="5"/>
  <c r="M693" i="5"/>
  <c r="N692" i="5"/>
  <c r="O692" i="5"/>
  <c r="D692" i="5"/>
  <c r="E692" i="5"/>
  <c r="F691" i="5"/>
  <c r="G691" i="5"/>
  <c r="R692" i="5"/>
  <c r="S692" i="5"/>
  <c r="P693" i="5"/>
  <c r="Q693" i="5"/>
  <c r="H693" i="5"/>
  <c r="I693" i="5"/>
  <c r="J692" i="5"/>
  <c r="K692" i="5"/>
  <c r="N163" i="5"/>
  <c r="O162" i="5"/>
  <c r="H162" i="5"/>
  <c r="I161" i="5"/>
  <c r="P427" i="5"/>
  <c r="L427" i="5"/>
  <c r="R162" i="5"/>
  <c r="S161" i="5"/>
  <c r="D162" i="5"/>
  <c r="E161" i="5"/>
  <c r="J163" i="5"/>
  <c r="K162" i="5"/>
  <c r="F162" i="5"/>
  <c r="G161" i="5"/>
  <c r="H426" i="5"/>
  <c r="I426" i="5"/>
  <c r="J425" i="5"/>
  <c r="K425" i="5"/>
  <c r="P162" i="5"/>
  <c r="Q161" i="5"/>
  <c r="T162" i="5"/>
  <c r="U161" i="5"/>
  <c r="D427" i="5"/>
  <c r="F426" i="5"/>
  <c r="G426" i="5"/>
  <c r="M426" i="5"/>
  <c r="Q426" i="5"/>
  <c r="D693" i="5"/>
  <c r="E693" i="5"/>
  <c r="F692" i="5"/>
  <c r="G692" i="5"/>
  <c r="H694" i="5"/>
  <c r="I694" i="5"/>
  <c r="J693" i="5"/>
  <c r="K693" i="5"/>
  <c r="P694" i="5"/>
  <c r="Q694" i="5"/>
  <c r="R693" i="5"/>
  <c r="S693" i="5"/>
  <c r="N693" i="5"/>
  <c r="O693" i="5"/>
  <c r="L694" i="5"/>
  <c r="M694" i="5"/>
  <c r="Q427" i="5"/>
  <c r="M427" i="5"/>
  <c r="N164" i="5"/>
  <c r="O163" i="5"/>
  <c r="Q428" i="5"/>
  <c r="D163" i="5"/>
  <c r="E162" i="5"/>
  <c r="H163" i="5"/>
  <c r="I162" i="5"/>
  <c r="R163" i="5"/>
  <c r="S162" i="5"/>
  <c r="D428" i="5"/>
  <c r="N426" i="5"/>
  <c r="O426" i="5"/>
  <c r="E427" i="5"/>
  <c r="E428" i="5"/>
  <c r="F163" i="5"/>
  <c r="G162" i="5"/>
  <c r="L428" i="5"/>
  <c r="N427" i="5"/>
  <c r="O427" i="5"/>
  <c r="P163" i="5"/>
  <c r="Q162" i="5"/>
  <c r="J164" i="5"/>
  <c r="K163" i="5"/>
  <c r="P428" i="5"/>
  <c r="R427" i="5"/>
  <c r="S427" i="5"/>
  <c r="M428" i="5"/>
  <c r="H427" i="5"/>
  <c r="J426" i="5"/>
  <c r="K426" i="5"/>
  <c r="T163" i="5"/>
  <c r="U162" i="5"/>
  <c r="R426" i="5"/>
  <c r="S426" i="5"/>
  <c r="P695" i="5"/>
  <c r="Q695" i="5"/>
  <c r="R694" i="5"/>
  <c r="S694" i="5"/>
  <c r="J694" i="5"/>
  <c r="K694" i="5"/>
  <c r="H695" i="5"/>
  <c r="I695" i="5"/>
  <c r="D694" i="5"/>
  <c r="E694" i="5"/>
  <c r="F693" i="5"/>
  <c r="G693" i="5"/>
  <c r="L695" i="5"/>
  <c r="M695" i="5"/>
  <c r="N694" i="5"/>
  <c r="O694" i="5"/>
  <c r="O164" i="5"/>
  <c r="N165" i="5"/>
  <c r="D164" i="5"/>
  <c r="E163" i="5"/>
  <c r="P164" i="5"/>
  <c r="Q163" i="5"/>
  <c r="H428" i="5"/>
  <c r="F427" i="5"/>
  <c r="G427" i="5"/>
  <c r="L429" i="5"/>
  <c r="N428" i="5"/>
  <c r="O428" i="5"/>
  <c r="D429" i="5"/>
  <c r="F428" i="5"/>
  <c r="G428" i="5"/>
  <c r="T164" i="5"/>
  <c r="U163" i="5"/>
  <c r="R164" i="5"/>
  <c r="S163" i="5"/>
  <c r="F164" i="5"/>
  <c r="G163" i="5"/>
  <c r="I427" i="5"/>
  <c r="P429" i="5"/>
  <c r="Q429" i="5"/>
  <c r="R428" i="5"/>
  <c r="S428" i="5"/>
  <c r="J165" i="5"/>
  <c r="K164" i="5"/>
  <c r="H164" i="5"/>
  <c r="I163" i="5"/>
  <c r="D695" i="5"/>
  <c r="E695" i="5"/>
  <c r="F694" i="5"/>
  <c r="G694" i="5"/>
  <c r="H696" i="5"/>
  <c r="I696" i="5"/>
  <c r="J695" i="5"/>
  <c r="K695" i="5"/>
  <c r="L696" i="5"/>
  <c r="M696" i="5"/>
  <c r="N695" i="5"/>
  <c r="O695" i="5"/>
  <c r="P696" i="5"/>
  <c r="Q696" i="5"/>
  <c r="R695" i="5"/>
  <c r="S695" i="5"/>
  <c r="I428" i="5"/>
  <c r="N166" i="5"/>
  <c r="O165" i="5"/>
  <c r="D430" i="5"/>
  <c r="F429" i="5"/>
  <c r="G429" i="5"/>
  <c r="P165" i="5"/>
  <c r="Q164" i="5"/>
  <c r="H165" i="5"/>
  <c r="I164" i="5"/>
  <c r="R165" i="5"/>
  <c r="S164" i="5"/>
  <c r="J427" i="5"/>
  <c r="K427" i="5"/>
  <c r="F165" i="5"/>
  <c r="G164" i="5"/>
  <c r="E429" i="5"/>
  <c r="D165" i="5"/>
  <c r="E164" i="5"/>
  <c r="J166" i="5"/>
  <c r="K165" i="5"/>
  <c r="P430" i="5"/>
  <c r="R429" i="5"/>
  <c r="S429" i="5"/>
  <c r="T165" i="5"/>
  <c r="U164" i="5"/>
  <c r="H429" i="5"/>
  <c r="J428" i="5"/>
  <c r="K428" i="5"/>
  <c r="L430" i="5"/>
  <c r="M429" i="5"/>
  <c r="M430" i="5"/>
  <c r="L697" i="5"/>
  <c r="M697" i="5"/>
  <c r="N696" i="5"/>
  <c r="O696" i="5"/>
  <c r="H697" i="5"/>
  <c r="I697" i="5"/>
  <c r="J696" i="5"/>
  <c r="K696" i="5"/>
  <c r="P697" i="5"/>
  <c r="Q697" i="5"/>
  <c r="R696" i="5"/>
  <c r="S696" i="5"/>
  <c r="D696" i="5"/>
  <c r="E696" i="5"/>
  <c r="F695" i="5"/>
  <c r="G695" i="5"/>
  <c r="N167" i="5"/>
  <c r="O166" i="5"/>
  <c r="E430" i="5"/>
  <c r="F430" i="5"/>
  <c r="G430" i="5"/>
  <c r="P431" i="5"/>
  <c r="L431" i="5"/>
  <c r="N430" i="5"/>
  <c r="O430" i="5"/>
  <c r="D431" i="5"/>
  <c r="D166" i="5"/>
  <c r="E165" i="5"/>
  <c r="R166" i="5"/>
  <c r="S165" i="5"/>
  <c r="N429" i="5"/>
  <c r="O429" i="5"/>
  <c r="J167" i="5"/>
  <c r="K166" i="5"/>
  <c r="E431" i="5"/>
  <c r="H430" i="5"/>
  <c r="J429" i="5"/>
  <c r="K429" i="5"/>
  <c r="T166" i="5"/>
  <c r="U165" i="5"/>
  <c r="H166" i="5"/>
  <c r="I165" i="5"/>
  <c r="P166" i="5"/>
  <c r="Q165" i="5"/>
  <c r="I429" i="5"/>
  <c r="I430" i="5"/>
  <c r="F166" i="5"/>
  <c r="G165" i="5"/>
  <c r="Q430" i="5"/>
  <c r="Q431" i="5"/>
  <c r="R697" i="5"/>
  <c r="S697" i="5"/>
  <c r="P698" i="5"/>
  <c r="Q698" i="5"/>
  <c r="H698" i="5"/>
  <c r="I698" i="5"/>
  <c r="J697" i="5"/>
  <c r="K697" i="5"/>
  <c r="F696" i="5"/>
  <c r="G696" i="5"/>
  <c r="D697" i="5"/>
  <c r="E697" i="5"/>
  <c r="N697" i="5"/>
  <c r="O697" i="5"/>
  <c r="L698" i="5"/>
  <c r="M698" i="5"/>
  <c r="R430" i="5"/>
  <c r="S430" i="5"/>
  <c r="N168" i="5"/>
  <c r="O167" i="5"/>
  <c r="T167" i="5"/>
  <c r="U166" i="5"/>
  <c r="I431" i="5"/>
  <c r="D167" i="5"/>
  <c r="E166" i="5"/>
  <c r="P432" i="5"/>
  <c r="R431" i="5"/>
  <c r="S431" i="5"/>
  <c r="H431" i="5"/>
  <c r="J430" i="5"/>
  <c r="K430" i="5"/>
  <c r="P167" i="5"/>
  <c r="Q166" i="5"/>
  <c r="F167" i="5"/>
  <c r="G166" i="5"/>
  <c r="R167" i="5"/>
  <c r="S166" i="5"/>
  <c r="H167" i="5"/>
  <c r="I166" i="5"/>
  <c r="L432" i="5"/>
  <c r="J168" i="5"/>
  <c r="K167" i="5"/>
  <c r="Q432" i="5"/>
  <c r="M431" i="5"/>
  <c r="N431" i="5"/>
  <c r="O431" i="5"/>
  <c r="D432" i="5"/>
  <c r="F431" i="5"/>
  <c r="G431" i="5"/>
  <c r="R698" i="5"/>
  <c r="S698" i="5"/>
  <c r="P699" i="5"/>
  <c r="Q699" i="5"/>
  <c r="D698" i="5"/>
  <c r="E698" i="5"/>
  <c r="F697" i="5"/>
  <c r="G697" i="5"/>
  <c r="L699" i="5"/>
  <c r="M699" i="5"/>
  <c r="N698" i="5"/>
  <c r="O698" i="5"/>
  <c r="J698" i="5"/>
  <c r="K698" i="5"/>
  <c r="H699" i="5"/>
  <c r="I699" i="5"/>
  <c r="N169" i="5"/>
  <c r="O168" i="5"/>
  <c r="M432" i="5"/>
  <c r="M433" i="5"/>
  <c r="D433" i="5"/>
  <c r="H432" i="5"/>
  <c r="I432" i="5"/>
  <c r="J431" i="5"/>
  <c r="K431" i="5"/>
  <c r="T168" i="5"/>
  <c r="U167" i="5"/>
  <c r="F168" i="5"/>
  <c r="G167" i="5"/>
  <c r="P168" i="5"/>
  <c r="Q167" i="5"/>
  <c r="H168" i="5"/>
  <c r="I167" i="5"/>
  <c r="D168" i="5"/>
  <c r="E167" i="5"/>
  <c r="L433" i="5"/>
  <c r="N432" i="5"/>
  <c r="O432" i="5"/>
  <c r="E432" i="5"/>
  <c r="E433" i="5"/>
  <c r="Q433" i="5"/>
  <c r="R168" i="5"/>
  <c r="S167" i="5"/>
  <c r="P433" i="5"/>
  <c r="R432" i="5"/>
  <c r="S432" i="5"/>
  <c r="J169" i="5"/>
  <c r="K168" i="5"/>
  <c r="J699" i="5"/>
  <c r="K699" i="5"/>
  <c r="H700" i="5"/>
  <c r="I700" i="5"/>
  <c r="R699" i="5"/>
  <c r="S699" i="5"/>
  <c r="P700" i="5"/>
  <c r="Q700" i="5"/>
  <c r="L700" i="5"/>
  <c r="M700" i="5"/>
  <c r="N699" i="5"/>
  <c r="O699" i="5"/>
  <c r="D699" i="5"/>
  <c r="E699" i="5"/>
  <c r="F698" i="5"/>
  <c r="G698" i="5"/>
  <c r="F432" i="5"/>
  <c r="G432" i="5"/>
  <c r="N170" i="5"/>
  <c r="O169" i="5"/>
  <c r="P169" i="5"/>
  <c r="Q168" i="5"/>
  <c r="Q434" i="5"/>
  <c r="J170" i="5"/>
  <c r="K169" i="5"/>
  <c r="P434" i="5"/>
  <c r="R433" i="5"/>
  <c r="S433" i="5"/>
  <c r="L434" i="5"/>
  <c r="N433" i="5"/>
  <c r="O433" i="5"/>
  <c r="R169" i="5"/>
  <c r="S168" i="5"/>
  <c r="D169" i="5"/>
  <c r="E168" i="5"/>
  <c r="T169" i="5"/>
  <c r="U168" i="5"/>
  <c r="F169" i="5"/>
  <c r="G168" i="5"/>
  <c r="D434" i="5"/>
  <c r="E434" i="5"/>
  <c r="F433" i="5"/>
  <c r="G433" i="5"/>
  <c r="H169" i="5"/>
  <c r="I168" i="5"/>
  <c r="H433" i="5"/>
  <c r="J432" i="5"/>
  <c r="K432" i="5"/>
  <c r="R700" i="5"/>
  <c r="S700" i="5"/>
  <c r="P701" i="5"/>
  <c r="Q701" i="5"/>
  <c r="L701" i="5"/>
  <c r="M701" i="5"/>
  <c r="N700" i="5"/>
  <c r="O700" i="5"/>
  <c r="J700" i="5"/>
  <c r="K700" i="5"/>
  <c r="H701" i="5"/>
  <c r="I701" i="5"/>
  <c r="D700" i="5"/>
  <c r="E700" i="5"/>
  <c r="F699" i="5"/>
  <c r="G699" i="5"/>
  <c r="N171" i="5"/>
  <c r="O170" i="5"/>
  <c r="F170" i="5"/>
  <c r="G169" i="5"/>
  <c r="H170" i="5"/>
  <c r="I169" i="5"/>
  <c r="L435" i="5"/>
  <c r="M434" i="5"/>
  <c r="H434" i="5"/>
  <c r="J433" i="5"/>
  <c r="K433" i="5"/>
  <c r="D435" i="5"/>
  <c r="E435" i="5"/>
  <c r="F434" i="5"/>
  <c r="G434" i="5"/>
  <c r="P435" i="5"/>
  <c r="Q435" i="5"/>
  <c r="R434" i="5"/>
  <c r="S434" i="5"/>
  <c r="I433" i="5"/>
  <c r="I434" i="5"/>
  <c r="R170" i="5"/>
  <c r="S169" i="5"/>
  <c r="P170" i="5"/>
  <c r="Q169" i="5"/>
  <c r="T170" i="5"/>
  <c r="U169" i="5"/>
  <c r="D170" i="5"/>
  <c r="E169" i="5"/>
  <c r="J171" i="5"/>
  <c r="K170" i="5"/>
  <c r="L702" i="5"/>
  <c r="M702" i="5"/>
  <c r="N701" i="5"/>
  <c r="O701" i="5"/>
  <c r="R701" i="5"/>
  <c r="S701" i="5"/>
  <c r="P702" i="5"/>
  <c r="Q702" i="5"/>
  <c r="D701" i="5"/>
  <c r="E701" i="5"/>
  <c r="F700" i="5"/>
  <c r="G700" i="5"/>
  <c r="J701" i="5"/>
  <c r="K701" i="5"/>
  <c r="H702" i="5"/>
  <c r="I702" i="5"/>
  <c r="M435" i="5"/>
  <c r="O171" i="5"/>
  <c r="N172" i="5"/>
  <c r="J172" i="5"/>
  <c r="K171" i="5"/>
  <c r="F171" i="5"/>
  <c r="G170" i="5"/>
  <c r="N434" i="5"/>
  <c r="O434" i="5"/>
  <c r="R171" i="5"/>
  <c r="S170" i="5"/>
  <c r="H435" i="5"/>
  <c r="J434" i="5"/>
  <c r="K434" i="5"/>
  <c r="D171" i="5"/>
  <c r="E170" i="5"/>
  <c r="P436" i="5"/>
  <c r="Q436" i="5"/>
  <c r="R435" i="5"/>
  <c r="S435" i="5"/>
  <c r="T171" i="5"/>
  <c r="U170" i="5"/>
  <c r="L436" i="5"/>
  <c r="N435" i="5"/>
  <c r="O435" i="5"/>
  <c r="D436" i="5"/>
  <c r="E436" i="5"/>
  <c r="F435" i="5"/>
  <c r="G435" i="5"/>
  <c r="P171" i="5"/>
  <c r="Q170" i="5"/>
  <c r="H171" i="5"/>
  <c r="I170" i="5"/>
  <c r="R702" i="5"/>
  <c r="S702" i="5"/>
  <c r="P703" i="5"/>
  <c r="Q703" i="5"/>
  <c r="J702" i="5"/>
  <c r="K702" i="5"/>
  <c r="H703" i="5"/>
  <c r="I703" i="5"/>
  <c r="D702" i="5"/>
  <c r="E702" i="5"/>
  <c r="F701" i="5"/>
  <c r="G701" i="5"/>
  <c r="L703" i="5"/>
  <c r="M703" i="5"/>
  <c r="N702" i="5"/>
  <c r="O702" i="5"/>
  <c r="N173" i="5"/>
  <c r="O172" i="5"/>
  <c r="H172" i="5"/>
  <c r="I171" i="5"/>
  <c r="J173" i="5"/>
  <c r="K172" i="5"/>
  <c r="L437" i="5"/>
  <c r="T172" i="5"/>
  <c r="U171" i="5"/>
  <c r="R172" i="5"/>
  <c r="S171" i="5"/>
  <c r="H436" i="5"/>
  <c r="P172" i="5"/>
  <c r="Q171" i="5"/>
  <c r="M436" i="5"/>
  <c r="M437" i="5"/>
  <c r="P437" i="5"/>
  <c r="Q437" i="5"/>
  <c r="R436" i="5"/>
  <c r="S436" i="5"/>
  <c r="I435" i="5"/>
  <c r="F172" i="5"/>
  <c r="G171" i="5"/>
  <c r="D437" i="5"/>
  <c r="E437" i="5"/>
  <c r="F436" i="5"/>
  <c r="G436" i="5"/>
  <c r="D172" i="5"/>
  <c r="E171" i="5"/>
  <c r="D703" i="5"/>
  <c r="E703" i="5"/>
  <c r="F702" i="5"/>
  <c r="G702" i="5"/>
  <c r="L704" i="5"/>
  <c r="M704" i="5"/>
  <c r="N703" i="5"/>
  <c r="O703" i="5"/>
  <c r="J703" i="5"/>
  <c r="K703" i="5"/>
  <c r="H704" i="5"/>
  <c r="I704" i="5"/>
  <c r="R703" i="5"/>
  <c r="S703" i="5"/>
  <c r="P704" i="5"/>
  <c r="Q704" i="5"/>
  <c r="N174" i="5"/>
  <c r="O173" i="5"/>
  <c r="H437" i="5"/>
  <c r="J174" i="5"/>
  <c r="K173" i="5"/>
  <c r="D173" i="5"/>
  <c r="E172" i="5"/>
  <c r="R173" i="5"/>
  <c r="S172" i="5"/>
  <c r="H173" i="5"/>
  <c r="I172" i="5"/>
  <c r="P438" i="5"/>
  <c r="Q438" i="5"/>
  <c r="R437" i="5"/>
  <c r="S437" i="5"/>
  <c r="T173" i="5"/>
  <c r="U172" i="5"/>
  <c r="F173" i="5"/>
  <c r="G172" i="5"/>
  <c r="N436" i="5"/>
  <c r="O436" i="5"/>
  <c r="I436" i="5"/>
  <c r="P173" i="5"/>
  <c r="Q172" i="5"/>
  <c r="L438" i="5"/>
  <c r="M438" i="5"/>
  <c r="N437" i="5"/>
  <c r="O437" i="5"/>
  <c r="D438" i="5"/>
  <c r="F437" i="5"/>
  <c r="G437" i="5"/>
  <c r="J435" i="5"/>
  <c r="K435" i="5"/>
  <c r="R704" i="5"/>
  <c r="S704" i="5"/>
  <c r="P705" i="5"/>
  <c r="Q705" i="5"/>
  <c r="L705" i="5"/>
  <c r="M705" i="5"/>
  <c r="N704" i="5"/>
  <c r="O704" i="5"/>
  <c r="J704" i="5"/>
  <c r="K704" i="5"/>
  <c r="H705" i="5"/>
  <c r="I705" i="5"/>
  <c r="D704" i="5"/>
  <c r="E704" i="5"/>
  <c r="F703" i="5"/>
  <c r="G703" i="5"/>
  <c r="N175" i="5"/>
  <c r="O174" i="5"/>
  <c r="H174" i="5"/>
  <c r="I173" i="5"/>
  <c r="R174" i="5"/>
  <c r="S173" i="5"/>
  <c r="T174" i="5"/>
  <c r="U173" i="5"/>
  <c r="D439" i="5"/>
  <c r="P174" i="5"/>
  <c r="Q173" i="5"/>
  <c r="D174" i="5"/>
  <c r="E173" i="5"/>
  <c r="F174" i="5"/>
  <c r="G173" i="5"/>
  <c r="L439" i="5"/>
  <c r="N438" i="5"/>
  <c r="O438" i="5"/>
  <c r="P439" i="5"/>
  <c r="Q439" i="5"/>
  <c r="R438" i="5"/>
  <c r="S438" i="5"/>
  <c r="J175" i="5"/>
  <c r="K174" i="5"/>
  <c r="H438" i="5"/>
  <c r="I437" i="5"/>
  <c r="I438" i="5"/>
  <c r="J436" i="5"/>
  <c r="K436" i="5"/>
  <c r="E438" i="5"/>
  <c r="E439" i="5"/>
  <c r="L706" i="5"/>
  <c r="M706" i="5"/>
  <c r="N705" i="5"/>
  <c r="O705" i="5"/>
  <c r="R705" i="5"/>
  <c r="S705" i="5"/>
  <c r="P706" i="5"/>
  <c r="Q706" i="5"/>
  <c r="D705" i="5"/>
  <c r="E705" i="5"/>
  <c r="F704" i="5"/>
  <c r="G704" i="5"/>
  <c r="J705" i="5"/>
  <c r="K705" i="5"/>
  <c r="H706" i="5"/>
  <c r="I706" i="5"/>
  <c r="O175" i="5"/>
  <c r="N176" i="5"/>
  <c r="R175" i="5"/>
  <c r="S174" i="5"/>
  <c r="P175" i="5"/>
  <c r="Q174" i="5"/>
  <c r="H175" i="5"/>
  <c r="I174" i="5"/>
  <c r="L440" i="5"/>
  <c r="F438" i="5"/>
  <c r="G438" i="5"/>
  <c r="J437" i="5"/>
  <c r="K437" i="5"/>
  <c r="F175" i="5"/>
  <c r="G174" i="5"/>
  <c r="D440" i="5"/>
  <c r="E440" i="5"/>
  <c r="F439" i="5"/>
  <c r="G439" i="5"/>
  <c r="M439" i="5"/>
  <c r="M440" i="5"/>
  <c r="H439" i="5"/>
  <c r="I439" i="5"/>
  <c r="J438" i="5"/>
  <c r="K438" i="5"/>
  <c r="J176" i="5"/>
  <c r="K175" i="5"/>
  <c r="D175" i="5"/>
  <c r="E174" i="5"/>
  <c r="T175" i="5"/>
  <c r="U174" i="5"/>
  <c r="P440" i="5"/>
  <c r="Q440" i="5"/>
  <c r="R439" i="5"/>
  <c r="S439" i="5"/>
  <c r="D706" i="5"/>
  <c r="E706" i="5"/>
  <c r="F705" i="5"/>
  <c r="G705" i="5"/>
  <c r="R706" i="5"/>
  <c r="S706" i="5"/>
  <c r="P707" i="5"/>
  <c r="Q707" i="5"/>
  <c r="J706" i="5"/>
  <c r="K706" i="5"/>
  <c r="H707" i="5"/>
  <c r="I707" i="5"/>
  <c r="L707" i="5"/>
  <c r="M707" i="5"/>
  <c r="N706" i="5"/>
  <c r="O706" i="5"/>
  <c r="N177" i="5"/>
  <c r="O176" i="5"/>
  <c r="J177" i="5"/>
  <c r="K176" i="5"/>
  <c r="F176" i="5"/>
  <c r="G175" i="5"/>
  <c r="P176" i="5"/>
  <c r="Q175" i="5"/>
  <c r="R176" i="5"/>
  <c r="S175" i="5"/>
  <c r="N439" i="5"/>
  <c r="O439" i="5"/>
  <c r="L441" i="5"/>
  <c r="M441" i="5"/>
  <c r="N440" i="5"/>
  <c r="O440" i="5"/>
  <c r="H440" i="5"/>
  <c r="J439" i="5"/>
  <c r="K439" i="5"/>
  <c r="D441" i="5"/>
  <c r="E441" i="5"/>
  <c r="F440" i="5"/>
  <c r="G440" i="5"/>
  <c r="H176" i="5"/>
  <c r="I175" i="5"/>
  <c r="T176" i="5"/>
  <c r="U175" i="5"/>
  <c r="D176" i="5"/>
  <c r="E175" i="5"/>
  <c r="P441" i="5"/>
  <c r="R440" i="5"/>
  <c r="S440" i="5"/>
  <c r="R707" i="5"/>
  <c r="S707" i="5"/>
  <c r="P708" i="5"/>
  <c r="Q708" i="5"/>
  <c r="L708" i="5"/>
  <c r="M708" i="5"/>
  <c r="N707" i="5"/>
  <c r="O707" i="5"/>
  <c r="J707" i="5"/>
  <c r="K707" i="5"/>
  <c r="H708" i="5"/>
  <c r="I708" i="5"/>
  <c r="D707" i="5"/>
  <c r="E707" i="5"/>
  <c r="F706" i="5"/>
  <c r="G706" i="5"/>
  <c r="O177" i="5"/>
  <c r="N178" i="5"/>
  <c r="P442" i="5"/>
  <c r="R177" i="5"/>
  <c r="S176" i="5"/>
  <c r="Q441" i="5"/>
  <c r="R441" i="5"/>
  <c r="S441" i="5"/>
  <c r="T177" i="5"/>
  <c r="U176" i="5"/>
  <c r="J178" i="5"/>
  <c r="K177" i="5"/>
  <c r="H441" i="5"/>
  <c r="P177" i="5"/>
  <c r="Q176" i="5"/>
  <c r="D442" i="5"/>
  <c r="F441" i="5"/>
  <c r="G441" i="5"/>
  <c r="H177" i="5"/>
  <c r="I176" i="5"/>
  <c r="D177" i="5"/>
  <c r="E176" i="5"/>
  <c r="L442" i="5"/>
  <c r="M442" i="5"/>
  <c r="N441" i="5"/>
  <c r="O441" i="5"/>
  <c r="F177" i="5"/>
  <c r="G176" i="5"/>
  <c r="I440" i="5"/>
  <c r="L709" i="5"/>
  <c r="M709" i="5"/>
  <c r="N708" i="5"/>
  <c r="O708" i="5"/>
  <c r="R708" i="5"/>
  <c r="S708" i="5"/>
  <c r="P709" i="5"/>
  <c r="Q709" i="5"/>
  <c r="D708" i="5"/>
  <c r="E708" i="5"/>
  <c r="F707" i="5"/>
  <c r="G707" i="5"/>
  <c r="J708" i="5"/>
  <c r="K708" i="5"/>
  <c r="H709" i="5"/>
  <c r="I709" i="5"/>
  <c r="I441" i="5"/>
  <c r="O178" i="5"/>
  <c r="N179" i="5"/>
  <c r="H178" i="5"/>
  <c r="I177" i="5"/>
  <c r="D443" i="5"/>
  <c r="E442" i="5"/>
  <c r="L443" i="5"/>
  <c r="N442" i="5"/>
  <c r="O442" i="5"/>
  <c r="R178" i="5"/>
  <c r="S177" i="5"/>
  <c r="F178" i="5"/>
  <c r="G177" i="5"/>
  <c r="J440" i="5"/>
  <c r="K440" i="5"/>
  <c r="T178" i="5"/>
  <c r="U177" i="5"/>
  <c r="P443" i="5"/>
  <c r="D178" i="5"/>
  <c r="E177" i="5"/>
  <c r="H442" i="5"/>
  <c r="J441" i="5"/>
  <c r="K441" i="5"/>
  <c r="Q442" i="5"/>
  <c r="R442" i="5"/>
  <c r="S442" i="5"/>
  <c r="J179" i="5"/>
  <c r="K178" i="5"/>
  <c r="P178" i="5"/>
  <c r="Q177" i="5"/>
  <c r="R709" i="5"/>
  <c r="S709" i="5"/>
  <c r="P710" i="5"/>
  <c r="Q710" i="5"/>
  <c r="D709" i="5"/>
  <c r="E709" i="5"/>
  <c r="F708" i="5"/>
  <c r="G708" i="5"/>
  <c r="J709" i="5"/>
  <c r="K709" i="5"/>
  <c r="H710" i="5"/>
  <c r="I710" i="5"/>
  <c r="L710" i="5"/>
  <c r="M710" i="5"/>
  <c r="N709" i="5"/>
  <c r="O709" i="5"/>
  <c r="N180" i="5"/>
  <c r="O179" i="5"/>
  <c r="R179" i="5"/>
  <c r="S178" i="5"/>
  <c r="H179" i="5"/>
  <c r="I178" i="5"/>
  <c r="D444" i="5"/>
  <c r="F179" i="5"/>
  <c r="G178" i="5"/>
  <c r="J180" i="5"/>
  <c r="K179" i="5"/>
  <c r="L444" i="5"/>
  <c r="H443" i="5"/>
  <c r="T179" i="5"/>
  <c r="U178" i="5"/>
  <c r="E443" i="5"/>
  <c r="I442" i="5"/>
  <c r="P179" i="5"/>
  <c r="Q178" i="5"/>
  <c r="P444" i="5"/>
  <c r="Q443" i="5"/>
  <c r="Q444" i="5"/>
  <c r="D179" i="5"/>
  <c r="E178" i="5"/>
  <c r="F442" i="5"/>
  <c r="G442" i="5"/>
  <c r="M443" i="5"/>
  <c r="D710" i="5"/>
  <c r="E710" i="5"/>
  <c r="F709" i="5"/>
  <c r="G709" i="5"/>
  <c r="R710" i="5"/>
  <c r="S710" i="5"/>
  <c r="P711" i="5"/>
  <c r="Q711" i="5"/>
  <c r="L711" i="5"/>
  <c r="M711" i="5"/>
  <c r="N710" i="5"/>
  <c r="O710" i="5"/>
  <c r="J710" i="5"/>
  <c r="K710" i="5"/>
  <c r="H711" i="5"/>
  <c r="I711" i="5"/>
  <c r="M444" i="5"/>
  <c r="I443" i="5"/>
  <c r="E444" i="5"/>
  <c r="N181" i="5"/>
  <c r="O180" i="5"/>
  <c r="I444" i="5"/>
  <c r="T180" i="5"/>
  <c r="U179" i="5"/>
  <c r="F180" i="5"/>
  <c r="G179" i="5"/>
  <c r="R180" i="5"/>
  <c r="S179" i="5"/>
  <c r="D180" i="5"/>
  <c r="E179" i="5"/>
  <c r="H180" i="5"/>
  <c r="I179" i="5"/>
  <c r="H444" i="5"/>
  <c r="J443" i="5"/>
  <c r="K443" i="5"/>
  <c r="J181" i="5"/>
  <c r="K180" i="5"/>
  <c r="Q445" i="5"/>
  <c r="R443" i="5"/>
  <c r="S443" i="5"/>
  <c r="J442" i="5"/>
  <c r="K442" i="5"/>
  <c r="P445" i="5"/>
  <c r="R444" i="5"/>
  <c r="S444" i="5"/>
  <c r="N443" i="5"/>
  <c r="O443" i="5"/>
  <c r="F443" i="5"/>
  <c r="G443" i="5"/>
  <c r="M445" i="5"/>
  <c r="P180" i="5"/>
  <c r="Q179" i="5"/>
  <c r="L445" i="5"/>
  <c r="N444" i="5"/>
  <c r="O444" i="5"/>
  <c r="D445" i="5"/>
  <c r="E445" i="5"/>
  <c r="F444" i="5"/>
  <c r="G444" i="5"/>
  <c r="R711" i="5"/>
  <c r="S711" i="5"/>
  <c r="P712" i="5"/>
  <c r="Q712" i="5"/>
  <c r="L712" i="5"/>
  <c r="M712" i="5"/>
  <c r="N711" i="5"/>
  <c r="O711" i="5"/>
  <c r="J711" i="5"/>
  <c r="K711" i="5"/>
  <c r="H712" i="5"/>
  <c r="I712" i="5"/>
  <c r="D711" i="5"/>
  <c r="E711" i="5"/>
  <c r="F710" i="5"/>
  <c r="G710" i="5"/>
  <c r="O181" i="5"/>
  <c r="N182" i="5"/>
  <c r="F181" i="5"/>
  <c r="G180" i="5"/>
  <c r="H181" i="5"/>
  <c r="I180" i="5"/>
  <c r="T181" i="5"/>
  <c r="U180" i="5"/>
  <c r="J182" i="5"/>
  <c r="K181" i="5"/>
  <c r="D181" i="5"/>
  <c r="E180" i="5"/>
  <c r="P181" i="5"/>
  <c r="Q180" i="5"/>
  <c r="D446" i="5"/>
  <c r="F445" i="5"/>
  <c r="G445" i="5"/>
  <c r="P446" i="5"/>
  <c r="Q446" i="5"/>
  <c r="R445" i="5"/>
  <c r="S445" i="5"/>
  <c r="R181" i="5"/>
  <c r="S180" i="5"/>
  <c r="L446" i="5"/>
  <c r="M446" i="5"/>
  <c r="N445" i="5"/>
  <c r="O445" i="5"/>
  <c r="H445" i="5"/>
  <c r="J444" i="5"/>
  <c r="K444" i="5"/>
  <c r="R712" i="5"/>
  <c r="S712" i="5"/>
  <c r="P713" i="5"/>
  <c r="Q713" i="5"/>
  <c r="D712" i="5"/>
  <c r="E712" i="5"/>
  <c r="F711" i="5"/>
  <c r="G711" i="5"/>
  <c r="L713" i="5"/>
  <c r="M713" i="5"/>
  <c r="N712" i="5"/>
  <c r="O712" i="5"/>
  <c r="J712" i="5"/>
  <c r="K712" i="5"/>
  <c r="H713" i="5"/>
  <c r="I713" i="5"/>
  <c r="N183" i="5"/>
  <c r="O182" i="5"/>
  <c r="J183" i="5"/>
  <c r="K182" i="5"/>
  <c r="P447" i="5"/>
  <c r="Q447" i="5"/>
  <c r="R446" i="5"/>
  <c r="S446" i="5"/>
  <c r="H446" i="5"/>
  <c r="D182" i="5"/>
  <c r="E181" i="5"/>
  <c r="D447" i="5"/>
  <c r="F182" i="5"/>
  <c r="G181" i="5"/>
  <c r="L447" i="5"/>
  <c r="N446" i="5"/>
  <c r="O446" i="5"/>
  <c r="T182" i="5"/>
  <c r="U181" i="5"/>
  <c r="R182" i="5"/>
  <c r="S181" i="5"/>
  <c r="P182" i="5"/>
  <c r="Q181" i="5"/>
  <c r="E446" i="5"/>
  <c r="F446" i="5"/>
  <c r="G446" i="5"/>
  <c r="I445" i="5"/>
  <c r="H182" i="5"/>
  <c r="I181" i="5"/>
  <c r="L714" i="5"/>
  <c r="M714" i="5"/>
  <c r="N713" i="5"/>
  <c r="O713" i="5"/>
  <c r="J713" i="5"/>
  <c r="K713" i="5"/>
  <c r="H714" i="5"/>
  <c r="I714" i="5"/>
  <c r="D713" i="5"/>
  <c r="E713" i="5"/>
  <c r="F712" i="5"/>
  <c r="G712" i="5"/>
  <c r="R713" i="5"/>
  <c r="S713" i="5"/>
  <c r="P714" i="5"/>
  <c r="Q714" i="5"/>
  <c r="I446" i="5"/>
  <c r="O183" i="5"/>
  <c r="N184" i="5"/>
  <c r="R183" i="5"/>
  <c r="S182" i="5"/>
  <c r="J184" i="5"/>
  <c r="K183" i="5"/>
  <c r="D448" i="5"/>
  <c r="J445" i="5"/>
  <c r="K445" i="5"/>
  <c r="T183" i="5"/>
  <c r="U182" i="5"/>
  <c r="E447" i="5"/>
  <c r="L448" i="5"/>
  <c r="H447" i="5"/>
  <c r="J446" i="5"/>
  <c r="K446" i="5"/>
  <c r="M447" i="5"/>
  <c r="H183" i="5"/>
  <c r="I182" i="5"/>
  <c r="D183" i="5"/>
  <c r="E182" i="5"/>
  <c r="P183" i="5"/>
  <c r="Q182" i="5"/>
  <c r="F183" i="5"/>
  <c r="G182" i="5"/>
  <c r="P448" i="5"/>
  <c r="R447" i="5"/>
  <c r="S447" i="5"/>
  <c r="R714" i="5"/>
  <c r="S714" i="5"/>
  <c r="P715" i="5"/>
  <c r="Q715" i="5"/>
  <c r="D714" i="5"/>
  <c r="E714" i="5"/>
  <c r="F713" i="5"/>
  <c r="G713" i="5"/>
  <c r="J714" i="5"/>
  <c r="K714" i="5"/>
  <c r="H715" i="5"/>
  <c r="I715" i="5"/>
  <c r="L715" i="5"/>
  <c r="M715" i="5"/>
  <c r="N714" i="5"/>
  <c r="O714" i="5"/>
  <c r="E448" i="5"/>
  <c r="N185" i="5"/>
  <c r="O184" i="5"/>
  <c r="M448" i="5"/>
  <c r="J185" i="5"/>
  <c r="K184" i="5"/>
  <c r="M449" i="5"/>
  <c r="T184" i="5"/>
  <c r="U183" i="5"/>
  <c r="R184" i="5"/>
  <c r="S183" i="5"/>
  <c r="P449" i="5"/>
  <c r="F184" i="5"/>
  <c r="G183" i="5"/>
  <c r="P184" i="5"/>
  <c r="Q183" i="5"/>
  <c r="H184" i="5"/>
  <c r="I183" i="5"/>
  <c r="H448" i="5"/>
  <c r="I447" i="5"/>
  <c r="I448" i="5"/>
  <c r="N447" i="5"/>
  <c r="O447" i="5"/>
  <c r="F447" i="5"/>
  <c r="G447" i="5"/>
  <c r="L449" i="5"/>
  <c r="N448" i="5"/>
  <c r="O448" i="5"/>
  <c r="D449" i="5"/>
  <c r="F448" i="5"/>
  <c r="G448" i="5"/>
  <c r="D184" i="5"/>
  <c r="E183" i="5"/>
  <c r="Q448" i="5"/>
  <c r="R448" i="5"/>
  <c r="S448" i="5"/>
  <c r="D715" i="5"/>
  <c r="E715" i="5"/>
  <c r="F714" i="5"/>
  <c r="G714" i="5"/>
  <c r="R715" i="5"/>
  <c r="S715" i="5"/>
  <c r="P716" i="5"/>
  <c r="Q716" i="5"/>
  <c r="L716" i="5"/>
  <c r="M716" i="5"/>
  <c r="N715" i="5"/>
  <c r="O715" i="5"/>
  <c r="J715" i="5"/>
  <c r="K715" i="5"/>
  <c r="H716" i="5"/>
  <c r="I716" i="5"/>
  <c r="O185" i="5"/>
  <c r="N186" i="5"/>
  <c r="P450" i="5"/>
  <c r="R449" i="5"/>
  <c r="S449" i="5"/>
  <c r="J447" i="5"/>
  <c r="K447" i="5"/>
  <c r="D450" i="5"/>
  <c r="J186" i="5"/>
  <c r="K185" i="5"/>
  <c r="H185" i="5"/>
  <c r="I184" i="5"/>
  <c r="R185" i="5"/>
  <c r="S184" i="5"/>
  <c r="F185" i="5"/>
  <c r="G184" i="5"/>
  <c r="D185" i="5"/>
  <c r="E184" i="5"/>
  <c r="H449" i="5"/>
  <c r="J448" i="5"/>
  <c r="K448" i="5"/>
  <c r="L450" i="5"/>
  <c r="M450" i="5"/>
  <c r="N449" i="5"/>
  <c r="O449" i="5"/>
  <c r="Q449" i="5"/>
  <c r="P185" i="5"/>
  <c r="Q184" i="5"/>
  <c r="T185" i="5"/>
  <c r="U184" i="5"/>
  <c r="E449" i="5"/>
  <c r="E450" i="5"/>
  <c r="L717" i="5"/>
  <c r="M717" i="5"/>
  <c r="N716" i="5"/>
  <c r="O716" i="5"/>
  <c r="J716" i="5"/>
  <c r="K716" i="5"/>
  <c r="H717" i="5"/>
  <c r="I717" i="5"/>
  <c r="R716" i="5"/>
  <c r="S716" i="5"/>
  <c r="P717" i="5"/>
  <c r="Q717" i="5"/>
  <c r="D716" i="5"/>
  <c r="E716" i="5"/>
  <c r="F715" i="5"/>
  <c r="G715" i="5"/>
  <c r="F449" i="5"/>
  <c r="G449" i="5"/>
  <c r="O186" i="5"/>
  <c r="N187" i="5"/>
  <c r="T186" i="5"/>
  <c r="U185" i="5"/>
  <c r="P451" i="5"/>
  <c r="R450" i="5"/>
  <c r="S450" i="5"/>
  <c r="H450" i="5"/>
  <c r="D186" i="5"/>
  <c r="E185" i="5"/>
  <c r="J187" i="5"/>
  <c r="K186" i="5"/>
  <c r="I449" i="5"/>
  <c r="H186" i="5"/>
  <c r="I185" i="5"/>
  <c r="P186" i="5"/>
  <c r="Q185" i="5"/>
  <c r="Q450" i="5"/>
  <c r="F186" i="5"/>
  <c r="G185" i="5"/>
  <c r="D451" i="5"/>
  <c r="F450" i="5"/>
  <c r="G450" i="5"/>
  <c r="L451" i="5"/>
  <c r="M451" i="5"/>
  <c r="N450" i="5"/>
  <c r="O450" i="5"/>
  <c r="R186" i="5"/>
  <c r="S185" i="5"/>
  <c r="D717" i="5"/>
  <c r="E717" i="5"/>
  <c r="F716" i="5"/>
  <c r="G716" i="5"/>
  <c r="J717" i="5"/>
  <c r="K717" i="5"/>
  <c r="H718" i="5"/>
  <c r="I718" i="5"/>
  <c r="R717" i="5"/>
  <c r="S717" i="5"/>
  <c r="P718" i="5"/>
  <c r="Q718" i="5"/>
  <c r="L718" i="5"/>
  <c r="M718" i="5"/>
  <c r="N717" i="5"/>
  <c r="O717" i="5"/>
  <c r="I450" i="5"/>
  <c r="J450" i="5"/>
  <c r="K450" i="5"/>
  <c r="N188" i="5"/>
  <c r="O187" i="5"/>
  <c r="H187" i="5"/>
  <c r="I186" i="5"/>
  <c r="P452" i="5"/>
  <c r="F187" i="5"/>
  <c r="G186" i="5"/>
  <c r="D452" i="5"/>
  <c r="Q451" i="5"/>
  <c r="J188" i="5"/>
  <c r="K187" i="5"/>
  <c r="T187" i="5"/>
  <c r="U186" i="5"/>
  <c r="R187" i="5"/>
  <c r="S186" i="5"/>
  <c r="D187" i="5"/>
  <c r="E186" i="5"/>
  <c r="E451" i="5"/>
  <c r="L452" i="5"/>
  <c r="M452" i="5"/>
  <c r="N451" i="5"/>
  <c r="O451" i="5"/>
  <c r="P187" i="5"/>
  <c r="Q186" i="5"/>
  <c r="J449" i="5"/>
  <c r="K449" i="5"/>
  <c r="H451" i="5"/>
  <c r="R718" i="5"/>
  <c r="S718" i="5"/>
  <c r="P719" i="5"/>
  <c r="Q719" i="5"/>
  <c r="L719" i="5"/>
  <c r="M719" i="5"/>
  <c r="N718" i="5"/>
  <c r="O718" i="5"/>
  <c r="J718" i="5"/>
  <c r="K718" i="5"/>
  <c r="H719" i="5"/>
  <c r="I719" i="5"/>
  <c r="D718" i="5"/>
  <c r="E718" i="5"/>
  <c r="F717" i="5"/>
  <c r="G717" i="5"/>
  <c r="E452" i="5"/>
  <c r="Q452" i="5"/>
  <c r="O188" i="5"/>
  <c r="N189" i="5"/>
  <c r="D188" i="5"/>
  <c r="E187" i="5"/>
  <c r="P453" i="5"/>
  <c r="R452" i="5"/>
  <c r="S452" i="5"/>
  <c r="H452" i="5"/>
  <c r="P188" i="5"/>
  <c r="Q187" i="5"/>
  <c r="R188" i="5"/>
  <c r="S187" i="5"/>
  <c r="F451" i="5"/>
  <c r="G451" i="5"/>
  <c r="H188" i="5"/>
  <c r="I187" i="5"/>
  <c r="D453" i="5"/>
  <c r="F452" i="5"/>
  <c r="G452" i="5"/>
  <c r="J189" i="5"/>
  <c r="K188" i="5"/>
  <c r="L453" i="5"/>
  <c r="N452" i="5"/>
  <c r="O452" i="5"/>
  <c r="E453" i="5"/>
  <c r="F188" i="5"/>
  <c r="G187" i="5"/>
  <c r="I451" i="5"/>
  <c r="I452" i="5"/>
  <c r="T188" i="5"/>
  <c r="U187" i="5"/>
  <c r="R451" i="5"/>
  <c r="S451" i="5"/>
  <c r="L720" i="5"/>
  <c r="M720" i="5"/>
  <c r="N719" i="5"/>
  <c r="O719" i="5"/>
  <c r="R719" i="5"/>
  <c r="S719" i="5"/>
  <c r="P720" i="5"/>
  <c r="Q720" i="5"/>
  <c r="D719" i="5"/>
  <c r="E719" i="5"/>
  <c r="F718" i="5"/>
  <c r="G718" i="5"/>
  <c r="J719" i="5"/>
  <c r="K719" i="5"/>
  <c r="H720" i="5"/>
  <c r="I720" i="5"/>
  <c r="O189" i="5"/>
  <c r="N190" i="5"/>
  <c r="T189" i="5"/>
  <c r="U188" i="5"/>
  <c r="L454" i="5"/>
  <c r="R189" i="5"/>
  <c r="S188" i="5"/>
  <c r="J190" i="5"/>
  <c r="K189" i="5"/>
  <c r="P189" i="5"/>
  <c r="Q188" i="5"/>
  <c r="D189" i="5"/>
  <c r="E188" i="5"/>
  <c r="P454" i="5"/>
  <c r="D454" i="5"/>
  <c r="F453" i="5"/>
  <c r="G453" i="5"/>
  <c r="M453" i="5"/>
  <c r="Q453" i="5"/>
  <c r="H189" i="5"/>
  <c r="I188" i="5"/>
  <c r="J451" i="5"/>
  <c r="K451" i="5"/>
  <c r="F189" i="5"/>
  <c r="G188" i="5"/>
  <c r="H453" i="5"/>
  <c r="I453" i="5"/>
  <c r="J452" i="5"/>
  <c r="K452" i="5"/>
  <c r="D720" i="5"/>
  <c r="E720" i="5"/>
  <c r="F719" i="5"/>
  <c r="G719" i="5"/>
  <c r="R720" i="5"/>
  <c r="S720" i="5"/>
  <c r="P721" i="5"/>
  <c r="Q721" i="5"/>
  <c r="J720" i="5"/>
  <c r="K720" i="5"/>
  <c r="H721" i="5"/>
  <c r="I721" i="5"/>
  <c r="L721" i="5"/>
  <c r="M721" i="5"/>
  <c r="N720" i="5"/>
  <c r="O720" i="5"/>
  <c r="Q454" i="5"/>
  <c r="O190" i="5"/>
  <c r="N191" i="5"/>
  <c r="M454" i="5"/>
  <c r="M455" i="5"/>
  <c r="P190" i="5"/>
  <c r="Q189" i="5"/>
  <c r="T190" i="5"/>
  <c r="U189" i="5"/>
  <c r="L455" i="5"/>
  <c r="N454" i="5"/>
  <c r="O454" i="5"/>
  <c r="D455" i="5"/>
  <c r="F454" i="5"/>
  <c r="G454" i="5"/>
  <c r="D190" i="5"/>
  <c r="E189" i="5"/>
  <c r="E454" i="5"/>
  <c r="J191" i="5"/>
  <c r="K190" i="5"/>
  <c r="H454" i="5"/>
  <c r="J453" i="5"/>
  <c r="K453" i="5"/>
  <c r="F190" i="5"/>
  <c r="G189" i="5"/>
  <c r="H190" i="5"/>
  <c r="I189" i="5"/>
  <c r="R453" i="5"/>
  <c r="S453" i="5"/>
  <c r="N453" i="5"/>
  <c r="O453" i="5"/>
  <c r="P455" i="5"/>
  <c r="R454" i="5"/>
  <c r="S454" i="5"/>
  <c r="R190" i="5"/>
  <c r="S189" i="5"/>
  <c r="L722" i="5"/>
  <c r="M722" i="5"/>
  <c r="N721" i="5"/>
  <c r="O721" i="5"/>
  <c r="R721" i="5"/>
  <c r="S721" i="5"/>
  <c r="P722" i="5"/>
  <c r="Q722" i="5"/>
  <c r="J721" i="5"/>
  <c r="K721" i="5"/>
  <c r="H722" i="5"/>
  <c r="I722" i="5"/>
  <c r="D721" i="5"/>
  <c r="E721" i="5"/>
  <c r="F720" i="5"/>
  <c r="G720" i="5"/>
  <c r="N192" i="5"/>
  <c r="O191" i="5"/>
  <c r="P191" i="5"/>
  <c r="Q190" i="5"/>
  <c r="P456" i="5"/>
  <c r="D456" i="5"/>
  <c r="J192" i="5"/>
  <c r="K191" i="5"/>
  <c r="Q455" i="5"/>
  <c r="E455" i="5"/>
  <c r="F455" i="5"/>
  <c r="G455" i="5"/>
  <c r="L456" i="5"/>
  <c r="M456" i="5"/>
  <c r="N455" i="5"/>
  <c r="O455" i="5"/>
  <c r="H455" i="5"/>
  <c r="H191" i="5"/>
  <c r="I190" i="5"/>
  <c r="D191" i="5"/>
  <c r="E190" i="5"/>
  <c r="T191" i="5"/>
  <c r="U190" i="5"/>
  <c r="I454" i="5"/>
  <c r="I455" i="5"/>
  <c r="R191" i="5"/>
  <c r="S190" i="5"/>
  <c r="F191" i="5"/>
  <c r="G190" i="5"/>
  <c r="R722" i="5"/>
  <c r="S722" i="5"/>
  <c r="P723" i="5"/>
  <c r="Q723" i="5"/>
  <c r="D722" i="5"/>
  <c r="E722" i="5"/>
  <c r="F721" i="5"/>
  <c r="G721" i="5"/>
  <c r="J722" i="5"/>
  <c r="K722" i="5"/>
  <c r="H723" i="5"/>
  <c r="I723" i="5"/>
  <c r="L723" i="5"/>
  <c r="M723" i="5"/>
  <c r="N722" i="5"/>
  <c r="O722" i="5"/>
  <c r="Q456" i="5"/>
  <c r="O192" i="5"/>
  <c r="N193" i="5"/>
  <c r="H192" i="5"/>
  <c r="I191" i="5"/>
  <c r="J193" i="5"/>
  <c r="K192" i="5"/>
  <c r="R192" i="5"/>
  <c r="S191" i="5"/>
  <c r="J454" i="5"/>
  <c r="K454" i="5"/>
  <c r="H456" i="5"/>
  <c r="I456" i="5"/>
  <c r="J455" i="5"/>
  <c r="K455" i="5"/>
  <c r="P192" i="5"/>
  <c r="Q191" i="5"/>
  <c r="D457" i="5"/>
  <c r="D192" i="5"/>
  <c r="E191" i="5"/>
  <c r="F192" i="5"/>
  <c r="G191" i="5"/>
  <c r="T192" i="5"/>
  <c r="U191" i="5"/>
  <c r="L457" i="5"/>
  <c r="N456" i="5"/>
  <c r="O456" i="5"/>
  <c r="R455" i="5"/>
  <c r="S455" i="5"/>
  <c r="E456" i="5"/>
  <c r="E457" i="5"/>
  <c r="P457" i="5"/>
  <c r="Q457" i="5"/>
  <c r="R456" i="5"/>
  <c r="S456" i="5"/>
  <c r="D723" i="5"/>
  <c r="E723" i="5"/>
  <c r="F722" i="5"/>
  <c r="G722" i="5"/>
  <c r="L724" i="5"/>
  <c r="M724" i="5"/>
  <c r="N723" i="5"/>
  <c r="O723" i="5"/>
  <c r="R723" i="5"/>
  <c r="S723" i="5"/>
  <c r="P724" i="5"/>
  <c r="Q724" i="5"/>
  <c r="J723" i="5"/>
  <c r="K723" i="5"/>
  <c r="H724" i="5"/>
  <c r="I724" i="5"/>
  <c r="N194" i="5"/>
  <c r="O193" i="5"/>
  <c r="J194" i="5"/>
  <c r="K193" i="5"/>
  <c r="E458" i="5"/>
  <c r="D193" i="5"/>
  <c r="E192" i="5"/>
  <c r="H193" i="5"/>
  <c r="I192" i="5"/>
  <c r="L458" i="5"/>
  <c r="D458" i="5"/>
  <c r="F457" i="5"/>
  <c r="G457" i="5"/>
  <c r="M457" i="5"/>
  <c r="N457" i="5"/>
  <c r="O457" i="5"/>
  <c r="F193" i="5"/>
  <c r="G192" i="5"/>
  <c r="F456" i="5"/>
  <c r="G456" i="5"/>
  <c r="T193" i="5"/>
  <c r="U192" i="5"/>
  <c r="P193" i="5"/>
  <c r="Q192" i="5"/>
  <c r="H457" i="5"/>
  <c r="I457" i="5"/>
  <c r="J456" i="5"/>
  <c r="K456" i="5"/>
  <c r="P458" i="5"/>
  <c r="R457" i="5"/>
  <c r="S457" i="5"/>
  <c r="R193" i="5"/>
  <c r="S192" i="5"/>
  <c r="J724" i="5"/>
  <c r="K724" i="5"/>
  <c r="H725" i="5"/>
  <c r="I725" i="5"/>
  <c r="L725" i="5"/>
  <c r="M725" i="5"/>
  <c r="N724" i="5"/>
  <c r="O724" i="5"/>
  <c r="R724" i="5"/>
  <c r="S724" i="5"/>
  <c r="P725" i="5"/>
  <c r="Q725" i="5"/>
  <c r="D724" i="5"/>
  <c r="E724" i="5"/>
  <c r="F723" i="5"/>
  <c r="G723" i="5"/>
  <c r="N195" i="5"/>
  <c r="O194" i="5"/>
  <c r="D459" i="5"/>
  <c r="E459" i="5"/>
  <c r="F458" i="5"/>
  <c r="G458" i="5"/>
  <c r="P459" i="5"/>
  <c r="T194" i="5"/>
  <c r="U193" i="5"/>
  <c r="J195" i="5"/>
  <c r="K194" i="5"/>
  <c r="L459" i="5"/>
  <c r="P194" i="5"/>
  <c r="Q193" i="5"/>
  <c r="H194" i="5"/>
  <c r="I193" i="5"/>
  <c r="R194" i="5"/>
  <c r="S193" i="5"/>
  <c r="Q458" i="5"/>
  <c r="Q459" i="5"/>
  <c r="H458" i="5"/>
  <c r="I458" i="5"/>
  <c r="J457" i="5"/>
  <c r="K457" i="5"/>
  <c r="F194" i="5"/>
  <c r="G193" i="5"/>
  <c r="M458" i="5"/>
  <c r="N458" i="5"/>
  <c r="O458" i="5"/>
  <c r="D194" i="5"/>
  <c r="E193" i="5"/>
  <c r="L726" i="5"/>
  <c r="M726" i="5"/>
  <c r="N725" i="5"/>
  <c r="O725" i="5"/>
  <c r="J725" i="5"/>
  <c r="K725" i="5"/>
  <c r="H726" i="5"/>
  <c r="I726" i="5"/>
  <c r="D725" i="5"/>
  <c r="E725" i="5"/>
  <c r="F724" i="5"/>
  <c r="G724" i="5"/>
  <c r="R725" i="5"/>
  <c r="S725" i="5"/>
  <c r="P726" i="5"/>
  <c r="Q726" i="5"/>
  <c r="N196" i="5"/>
  <c r="O195" i="5"/>
  <c r="D460" i="5"/>
  <c r="E460" i="5"/>
  <c r="F459" i="5"/>
  <c r="G459" i="5"/>
  <c r="L460" i="5"/>
  <c r="H195" i="5"/>
  <c r="I194" i="5"/>
  <c r="J196" i="5"/>
  <c r="K195" i="5"/>
  <c r="P460" i="5"/>
  <c r="Q460" i="5"/>
  <c r="R459" i="5"/>
  <c r="S459" i="5"/>
  <c r="R195" i="5"/>
  <c r="S194" i="5"/>
  <c r="D195" i="5"/>
  <c r="E194" i="5"/>
  <c r="M459" i="5"/>
  <c r="F195" i="5"/>
  <c r="G194" i="5"/>
  <c r="H459" i="5"/>
  <c r="J458" i="5"/>
  <c r="K458" i="5"/>
  <c r="T195" i="5"/>
  <c r="U194" i="5"/>
  <c r="P195" i="5"/>
  <c r="Q194" i="5"/>
  <c r="R458" i="5"/>
  <c r="S458" i="5"/>
  <c r="R726" i="5"/>
  <c r="S726" i="5"/>
  <c r="P727" i="5"/>
  <c r="Q727" i="5"/>
  <c r="J726" i="5"/>
  <c r="K726" i="5"/>
  <c r="H727" i="5"/>
  <c r="I727" i="5"/>
  <c r="D726" i="5"/>
  <c r="E726" i="5"/>
  <c r="F725" i="5"/>
  <c r="G725" i="5"/>
  <c r="L727" i="5"/>
  <c r="M727" i="5"/>
  <c r="N726" i="5"/>
  <c r="O726" i="5"/>
  <c r="M460" i="5"/>
  <c r="N197" i="5"/>
  <c r="O196" i="5"/>
  <c r="F196" i="5"/>
  <c r="G195" i="5"/>
  <c r="P196" i="5"/>
  <c r="Q195" i="5"/>
  <c r="D461" i="5"/>
  <c r="F460" i="5"/>
  <c r="G460" i="5"/>
  <c r="D196" i="5"/>
  <c r="E195" i="5"/>
  <c r="J197" i="5"/>
  <c r="K196" i="5"/>
  <c r="T196" i="5"/>
  <c r="U195" i="5"/>
  <c r="P461" i="5"/>
  <c r="R460" i="5"/>
  <c r="S460" i="5"/>
  <c r="H196" i="5"/>
  <c r="I195" i="5"/>
  <c r="N459" i="5"/>
  <c r="O459" i="5"/>
  <c r="H460" i="5"/>
  <c r="R196" i="5"/>
  <c r="S195" i="5"/>
  <c r="L461" i="5"/>
  <c r="N460" i="5"/>
  <c r="O460" i="5"/>
  <c r="I459" i="5"/>
  <c r="J459" i="5"/>
  <c r="K459" i="5"/>
  <c r="D727" i="5"/>
  <c r="E727" i="5"/>
  <c r="F726" i="5"/>
  <c r="G726" i="5"/>
  <c r="R727" i="5"/>
  <c r="S727" i="5"/>
  <c r="P728" i="5"/>
  <c r="Q728" i="5"/>
  <c r="J727" i="5"/>
  <c r="K727" i="5"/>
  <c r="H728" i="5"/>
  <c r="I728" i="5"/>
  <c r="L728" i="5"/>
  <c r="M728" i="5"/>
  <c r="N727" i="5"/>
  <c r="O727" i="5"/>
  <c r="N198" i="5"/>
  <c r="O197" i="5"/>
  <c r="J198" i="5"/>
  <c r="K197" i="5"/>
  <c r="R197" i="5"/>
  <c r="S196" i="5"/>
  <c r="H461" i="5"/>
  <c r="D462" i="5"/>
  <c r="H197" i="5"/>
  <c r="I196" i="5"/>
  <c r="D197" i="5"/>
  <c r="E196" i="5"/>
  <c r="T197" i="5"/>
  <c r="U196" i="5"/>
  <c r="E461" i="5"/>
  <c r="L462" i="5"/>
  <c r="F197" i="5"/>
  <c r="G196" i="5"/>
  <c r="P462" i="5"/>
  <c r="I460" i="5"/>
  <c r="M461" i="5"/>
  <c r="M462" i="5"/>
  <c r="P197" i="5"/>
  <c r="Q196" i="5"/>
  <c r="Q461" i="5"/>
  <c r="L729" i="5"/>
  <c r="M729" i="5"/>
  <c r="N728" i="5"/>
  <c r="O728" i="5"/>
  <c r="R728" i="5"/>
  <c r="S728" i="5"/>
  <c r="P729" i="5"/>
  <c r="Q729" i="5"/>
  <c r="J728" i="5"/>
  <c r="K728" i="5"/>
  <c r="H729" i="5"/>
  <c r="I729" i="5"/>
  <c r="D728" i="5"/>
  <c r="E728" i="5"/>
  <c r="F727" i="5"/>
  <c r="G727" i="5"/>
  <c r="Q462" i="5"/>
  <c r="E462" i="5"/>
  <c r="N199" i="5"/>
  <c r="O198" i="5"/>
  <c r="R198" i="5"/>
  <c r="S197" i="5"/>
  <c r="P198" i="5"/>
  <c r="Q197" i="5"/>
  <c r="N461" i="5"/>
  <c r="O461" i="5"/>
  <c r="H198" i="5"/>
  <c r="I197" i="5"/>
  <c r="J199" i="5"/>
  <c r="K198" i="5"/>
  <c r="D198" i="5"/>
  <c r="E197" i="5"/>
  <c r="F198" i="5"/>
  <c r="G197" i="5"/>
  <c r="I461" i="5"/>
  <c r="L463" i="5"/>
  <c r="N462" i="5"/>
  <c r="O462" i="5"/>
  <c r="F461" i="5"/>
  <c r="G461" i="5"/>
  <c r="T198" i="5"/>
  <c r="U197" i="5"/>
  <c r="R461" i="5"/>
  <c r="S461" i="5"/>
  <c r="D463" i="5"/>
  <c r="E463" i="5"/>
  <c r="F462" i="5"/>
  <c r="G462" i="5"/>
  <c r="P463" i="5"/>
  <c r="Q463" i="5"/>
  <c r="R462" i="5"/>
  <c r="S462" i="5"/>
  <c r="J460" i="5"/>
  <c r="K460" i="5"/>
  <c r="H462" i="5"/>
  <c r="R729" i="5"/>
  <c r="S729" i="5"/>
  <c r="P730" i="5"/>
  <c r="Q730" i="5"/>
  <c r="D729" i="5"/>
  <c r="E729" i="5"/>
  <c r="F728" i="5"/>
  <c r="G728" i="5"/>
  <c r="J729" i="5"/>
  <c r="K729" i="5"/>
  <c r="H730" i="5"/>
  <c r="I730" i="5"/>
  <c r="L730" i="5"/>
  <c r="M730" i="5"/>
  <c r="N729" i="5"/>
  <c r="O729" i="5"/>
  <c r="O199" i="5"/>
  <c r="N200" i="5"/>
  <c r="I462" i="5"/>
  <c r="J200" i="5"/>
  <c r="K199" i="5"/>
  <c r="D199" i="5"/>
  <c r="E198" i="5"/>
  <c r="L464" i="5"/>
  <c r="R199" i="5"/>
  <c r="S198" i="5"/>
  <c r="T199" i="5"/>
  <c r="U198" i="5"/>
  <c r="D464" i="5"/>
  <c r="E464" i="5"/>
  <c r="F463" i="5"/>
  <c r="G463" i="5"/>
  <c r="H199" i="5"/>
  <c r="I198" i="5"/>
  <c r="P199" i="5"/>
  <c r="Q198" i="5"/>
  <c r="J461" i="5"/>
  <c r="K461" i="5"/>
  <c r="H463" i="5"/>
  <c r="I463" i="5"/>
  <c r="J462" i="5"/>
  <c r="K462" i="5"/>
  <c r="F199" i="5"/>
  <c r="G198" i="5"/>
  <c r="M463" i="5"/>
  <c r="M464" i="5"/>
  <c r="P464" i="5"/>
  <c r="Q464" i="5"/>
  <c r="R463" i="5"/>
  <c r="S463" i="5"/>
  <c r="D730" i="5"/>
  <c r="E730" i="5"/>
  <c r="F729" i="5"/>
  <c r="G729" i="5"/>
  <c r="R730" i="5"/>
  <c r="S730" i="5"/>
  <c r="P731" i="5"/>
  <c r="Q731" i="5"/>
  <c r="L731" i="5"/>
  <c r="M731" i="5"/>
  <c r="N730" i="5"/>
  <c r="O730" i="5"/>
  <c r="J730" i="5"/>
  <c r="K730" i="5"/>
  <c r="H731" i="5"/>
  <c r="I731" i="5"/>
  <c r="N201" i="5"/>
  <c r="O200" i="5"/>
  <c r="P200" i="5"/>
  <c r="Q199" i="5"/>
  <c r="T200" i="5"/>
  <c r="U199" i="5"/>
  <c r="F200" i="5"/>
  <c r="G199" i="5"/>
  <c r="R200" i="5"/>
  <c r="S199" i="5"/>
  <c r="P465" i="5"/>
  <c r="R464" i="5"/>
  <c r="S464" i="5"/>
  <c r="N463" i="5"/>
  <c r="O463" i="5"/>
  <c r="H200" i="5"/>
  <c r="I199" i="5"/>
  <c r="L465" i="5"/>
  <c r="N464" i="5"/>
  <c r="O464" i="5"/>
  <c r="J201" i="5"/>
  <c r="K200" i="5"/>
  <c r="H464" i="5"/>
  <c r="I464" i="5"/>
  <c r="J463" i="5"/>
  <c r="K463" i="5"/>
  <c r="D465" i="5"/>
  <c r="F464" i="5"/>
  <c r="G464" i="5"/>
  <c r="D200" i="5"/>
  <c r="E199" i="5"/>
  <c r="R731" i="5"/>
  <c r="S731" i="5"/>
  <c r="P732" i="5"/>
  <c r="Q732" i="5"/>
  <c r="J731" i="5"/>
  <c r="K731" i="5"/>
  <c r="H732" i="5"/>
  <c r="I732" i="5"/>
  <c r="L732" i="5"/>
  <c r="M732" i="5"/>
  <c r="N731" i="5"/>
  <c r="O731" i="5"/>
  <c r="D731" i="5"/>
  <c r="E731" i="5"/>
  <c r="F730" i="5"/>
  <c r="G730" i="5"/>
  <c r="O201" i="5"/>
  <c r="N202" i="5"/>
  <c r="L466" i="5"/>
  <c r="P466" i="5"/>
  <c r="R201" i="5"/>
  <c r="S200" i="5"/>
  <c r="M465" i="5"/>
  <c r="N465" i="5"/>
  <c r="O465" i="5"/>
  <c r="P201" i="5"/>
  <c r="Q200" i="5"/>
  <c r="D466" i="5"/>
  <c r="Q465" i="5"/>
  <c r="H201" i="5"/>
  <c r="I200" i="5"/>
  <c r="H465" i="5"/>
  <c r="I465" i="5"/>
  <c r="J464" i="5"/>
  <c r="K464" i="5"/>
  <c r="F201" i="5"/>
  <c r="G200" i="5"/>
  <c r="D201" i="5"/>
  <c r="E200" i="5"/>
  <c r="J202" i="5"/>
  <c r="K201" i="5"/>
  <c r="E465" i="5"/>
  <c r="E466" i="5"/>
  <c r="T201" i="5"/>
  <c r="U200" i="5"/>
  <c r="L733" i="5"/>
  <c r="M733" i="5"/>
  <c r="N732" i="5"/>
  <c r="O732" i="5"/>
  <c r="J732" i="5"/>
  <c r="K732" i="5"/>
  <c r="H733" i="5"/>
  <c r="I733" i="5"/>
  <c r="R732" i="5"/>
  <c r="S732" i="5"/>
  <c r="P733" i="5"/>
  <c r="Q733" i="5"/>
  <c r="D732" i="5"/>
  <c r="E732" i="5"/>
  <c r="F731" i="5"/>
  <c r="G731" i="5"/>
  <c r="F465" i="5"/>
  <c r="G465" i="5"/>
  <c r="N203" i="5"/>
  <c r="O202" i="5"/>
  <c r="F202" i="5"/>
  <c r="G201" i="5"/>
  <c r="P467" i="5"/>
  <c r="L467" i="5"/>
  <c r="T202" i="5"/>
  <c r="U201" i="5"/>
  <c r="P202" i="5"/>
  <c r="Q201" i="5"/>
  <c r="D467" i="5"/>
  <c r="E467" i="5"/>
  <c r="F466" i="5"/>
  <c r="G466" i="5"/>
  <c r="M466" i="5"/>
  <c r="J203" i="5"/>
  <c r="K202" i="5"/>
  <c r="D202" i="5"/>
  <c r="E201" i="5"/>
  <c r="H202" i="5"/>
  <c r="I201" i="5"/>
  <c r="R202" i="5"/>
  <c r="S201" i="5"/>
  <c r="H466" i="5"/>
  <c r="J465" i="5"/>
  <c r="K465" i="5"/>
  <c r="Q466" i="5"/>
  <c r="R465" i="5"/>
  <c r="S465" i="5"/>
  <c r="J733" i="5"/>
  <c r="K733" i="5"/>
  <c r="H734" i="5"/>
  <c r="I734" i="5"/>
  <c r="D733" i="5"/>
  <c r="E733" i="5"/>
  <c r="F732" i="5"/>
  <c r="G732" i="5"/>
  <c r="R733" i="5"/>
  <c r="S733" i="5"/>
  <c r="P734" i="5"/>
  <c r="Q734" i="5"/>
  <c r="L734" i="5"/>
  <c r="M734" i="5"/>
  <c r="N733" i="5"/>
  <c r="O733" i="5"/>
  <c r="Q467" i="5"/>
  <c r="N204" i="5"/>
  <c r="O203" i="5"/>
  <c r="D203" i="5"/>
  <c r="E202" i="5"/>
  <c r="P203" i="5"/>
  <c r="Q202" i="5"/>
  <c r="P468" i="5"/>
  <c r="Q468" i="5"/>
  <c r="R467" i="5"/>
  <c r="S467" i="5"/>
  <c r="J204" i="5"/>
  <c r="K203" i="5"/>
  <c r="H467" i="5"/>
  <c r="F203" i="5"/>
  <c r="G202" i="5"/>
  <c r="R203" i="5"/>
  <c r="S202" i="5"/>
  <c r="M467" i="5"/>
  <c r="T203" i="5"/>
  <c r="U202" i="5"/>
  <c r="N466" i="5"/>
  <c r="O466" i="5"/>
  <c r="H203" i="5"/>
  <c r="I202" i="5"/>
  <c r="L468" i="5"/>
  <c r="N467" i="5"/>
  <c r="O467" i="5"/>
  <c r="I466" i="5"/>
  <c r="I467" i="5"/>
  <c r="D468" i="5"/>
  <c r="F467" i="5"/>
  <c r="G467" i="5"/>
  <c r="R466" i="5"/>
  <c r="S466" i="5"/>
  <c r="D734" i="5"/>
  <c r="E734" i="5"/>
  <c r="F733" i="5"/>
  <c r="G733" i="5"/>
  <c r="J734" i="5"/>
  <c r="K734" i="5"/>
  <c r="H735" i="5"/>
  <c r="I735" i="5"/>
  <c r="L735" i="5"/>
  <c r="M735" i="5"/>
  <c r="N734" i="5"/>
  <c r="O734" i="5"/>
  <c r="R734" i="5"/>
  <c r="S734" i="5"/>
  <c r="P735" i="5"/>
  <c r="Q735" i="5"/>
  <c r="O204" i="5"/>
  <c r="N205" i="5"/>
  <c r="D469" i="5"/>
  <c r="F204" i="5"/>
  <c r="G203" i="5"/>
  <c r="H468" i="5"/>
  <c r="I468" i="5"/>
  <c r="J467" i="5"/>
  <c r="K467" i="5"/>
  <c r="D204" i="5"/>
  <c r="E203" i="5"/>
  <c r="M468" i="5"/>
  <c r="J205" i="5"/>
  <c r="K204" i="5"/>
  <c r="P204" i="5"/>
  <c r="Q203" i="5"/>
  <c r="H204" i="5"/>
  <c r="I203" i="5"/>
  <c r="T204" i="5"/>
  <c r="U203" i="5"/>
  <c r="R204" i="5"/>
  <c r="S203" i="5"/>
  <c r="P469" i="5"/>
  <c r="Q469" i="5"/>
  <c r="R468" i="5"/>
  <c r="S468" i="5"/>
  <c r="J466" i="5"/>
  <c r="K466" i="5"/>
  <c r="L469" i="5"/>
  <c r="N468" i="5"/>
  <c r="O468" i="5"/>
  <c r="E468" i="5"/>
  <c r="E469" i="5"/>
  <c r="J735" i="5"/>
  <c r="K735" i="5"/>
  <c r="H736" i="5"/>
  <c r="I736" i="5"/>
  <c r="L736" i="5"/>
  <c r="M736" i="5"/>
  <c r="N735" i="5"/>
  <c r="O735" i="5"/>
  <c r="R735" i="5"/>
  <c r="S735" i="5"/>
  <c r="P736" i="5"/>
  <c r="Q736" i="5"/>
  <c r="D735" i="5"/>
  <c r="E735" i="5"/>
  <c r="F734" i="5"/>
  <c r="G734" i="5"/>
  <c r="O205" i="5"/>
  <c r="N206" i="5"/>
  <c r="L470" i="5"/>
  <c r="T205" i="5"/>
  <c r="U204" i="5"/>
  <c r="M469" i="5"/>
  <c r="N469" i="5"/>
  <c r="O469" i="5"/>
  <c r="F205" i="5"/>
  <c r="G204" i="5"/>
  <c r="F468" i="5"/>
  <c r="G468" i="5"/>
  <c r="D470" i="5"/>
  <c r="E470" i="5"/>
  <c r="F469" i="5"/>
  <c r="G469" i="5"/>
  <c r="H205" i="5"/>
  <c r="I204" i="5"/>
  <c r="P470" i="5"/>
  <c r="R469" i="5"/>
  <c r="S469" i="5"/>
  <c r="D205" i="5"/>
  <c r="E204" i="5"/>
  <c r="P205" i="5"/>
  <c r="Q204" i="5"/>
  <c r="J206" i="5"/>
  <c r="K205" i="5"/>
  <c r="R205" i="5"/>
  <c r="S204" i="5"/>
  <c r="H469" i="5"/>
  <c r="J468" i="5"/>
  <c r="K468" i="5"/>
  <c r="L737" i="5"/>
  <c r="M737" i="5"/>
  <c r="N736" i="5"/>
  <c r="O736" i="5"/>
  <c r="D736" i="5"/>
  <c r="E736" i="5"/>
  <c r="F735" i="5"/>
  <c r="G735" i="5"/>
  <c r="J736" i="5"/>
  <c r="K736" i="5"/>
  <c r="H737" i="5"/>
  <c r="I737" i="5"/>
  <c r="R736" i="5"/>
  <c r="S736" i="5"/>
  <c r="P737" i="5"/>
  <c r="Q737" i="5"/>
  <c r="O206" i="5"/>
  <c r="N207" i="5"/>
  <c r="T206" i="5"/>
  <c r="U205" i="5"/>
  <c r="P471" i="5"/>
  <c r="L471" i="5"/>
  <c r="H470" i="5"/>
  <c r="Q470" i="5"/>
  <c r="J207" i="5"/>
  <c r="K206" i="5"/>
  <c r="H206" i="5"/>
  <c r="I205" i="5"/>
  <c r="F206" i="5"/>
  <c r="G205" i="5"/>
  <c r="D206" i="5"/>
  <c r="E205" i="5"/>
  <c r="R206" i="5"/>
  <c r="S205" i="5"/>
  <c r="I469" i="5"/>
  <c r="I470" i="5"/>
  <c r="P206" i="5"/>
  <c r="Q205" i="5"/>
  <c r="D471" i="5"/>
  <c r="E471" i="5"/>
  <c r="F470" i="5"/>
  <c r="G470" i="5"/>
  <c r="M470" i="5"/>
  <c r="R737" i="5"/>
  <c r="S737" i="5"/>
  <c r="P738" i="5"/>
  <c r="Q738" i="5"/>
  <c r="D737" i="5"/>
  <c r="E737" i="5"/>
  <c r="F736" i="5"/>
  <c r="G736" i="5"/>
  <c r="J737" i="5"/>
  <c r="K737" i="5"/>
  <c r="H738" i="5"/>
  <c r="I738" i="5"/>
  <c r="L738" i="5"/>
  <c r="M738" i="5"/>
  <c r="N737" i="5"/>
  <c r="O737" i="5"/>
  <c r="M471" i="5"/>
  <c r="Q471" i="5"/>
  <c r="N208" i="5"/>
  <c r="O207" i="5"/>
  <c r="T207" i="5"/>
  <c r="U206" i="5"/>
  <c r="J469" i="5"/>
  <c r="K469" i="5"/>
  <c r="F207" i="5"/>
  <c r="G206" i="5"/>
  <c r="H471" i="5"/>
  <c r="J470" i="5"/>
  <c r="K470" i="5"/>
  <c r="D207" i="5"/>
  <c r="E206" i="5"/>
  <c r="P207" i="5"/>
  <c r="Q206" i="5"/>
  <c r="N470" i="5"/>
  <c r="O470" i="5"/>
  <c r="I471" i="5"/>
  <c r="L472" i="5"/>
  <c r="M472" i="5"/>
  <c r="N471" i="5"/>
  <c r="O471" i="5"/>
  <c r="D472" i="5"/>
  <c r="F471" i="5"/>
  <c r="G471" i="5"/>
  <c r="H207" i="5"/>
  <c r="I206" i="5"/>
  <c r="R470" i="5"/>
  <c r="S470" i="5"/>
  <c r="R207" i="5"/>
  <c r="S206" i="5"/>
  <c r="J208" i="5"/>
  <c r="K207" i="5"/>
  <c r="P472" i="5"/>
  <c r="Q472" i="5"/>
  <c r="R471" i="5"/>
  <c r="S471" i="5"/>
  <c r="D738" i="5"/>
  <c r="E738" i="5"/>
  <c r="F737" i="5"/>
  <c r="G737" i="5"/>
  <c r="R738" i="5"/>
  <c r="S738" i="5"/>
  <c r="P739" i="5"/>
  <c r="Q739" i="5"/>
  <c r="L739" i="5"/>
  <c r="M739" i="5"/>
  <c r="N738" i="5"/>
  <c r="O738" i="5"/>
  <c r="J738" i="5"/>
  <c r="K738" i="5"/>
  <c r="H739" i="5"/>
  <c r="I739" i="5"/>
  <c r="N209" i="5"/>
  <c r="O208" i="5"/>
  <c r="H472" i="5"/>
  <c r="J471" i="5"/>
  <c r="K471" i="5"/>
  <c r="H208" i="5"/>
  <c r="I207" i="5"/>
  <c r="P208" i="5"/>
  <c r="Q207" i="5"/>
  <c r="F208" i="5"/>
  <c r="G207" i="5"/>
  <c r="J209" i="5"/>
  <c r="K208" i="5"/>
  <c r="T208" i="5"/>
  <c r="U207" i="5"/>
  <c r="P473" i="5"/>
  <c r="Q473" i="5"/>
  <c r="R472" i="5"/>
  <c r="S472" i="5"/>
  <c r="L473" i="5"/>
  <c r="M473" i="5"/>
  <c r="N472" i="5"/>
  <c r="O472" i="5"/>
  <c r="R208" i="5"/>
  <c r="S207" i="5"/>
  <c r="D473" i="5"/>
  <c r="D208" i="5"/>
  <c r="E207" i="5"/>
  <c r="E472" i="5"/>
  <c r="J739" i="5"/>
  <c r="K739" i="5"/>
  <c r="H740" i="5"/>
  <c r="I740" i="5"/>
  <c r="L740" i="5"/>
  <c r="M740" i="5"/>
  <c r="N739" i="5"/>
  <c r="O739" i="5"/>
  <c r="R739" i="5"/>
  <c r="S739" i="5"/>
  <c r="P740" i="5"/>
  <c r="Q740" i="5"/>
  <c r="D739" i="5"/>
  <c r="E739" i="5"/>
  <c r="F738" i="5"/>
  <c r="G738" i="5"/>
  <c r="E473" i="5"/>
  <c r="N210" i="5"/>
  <c r="O209" i="5"/>
  <c r="M474" i="5"/>
  <c r="H473" i="5"/>
  <c r="J472" i="5"/>
  <c r="K472" i="5"/>
  <c r="P209" i="5"/>
  <c r="Q208" i="5"/>
  <c r="D209" i="5"/>
  <c r="E208" i="5"/>
  <c r="I472" i="5"/>
  <c r="D474" i="5"/>
  <c r="E474" i="5"/>
  <c r="F473" i="5"/>
  <c r="G473" i="5"/>
  <c r="T209" i="5"/>
  <c r="U208" i="5"/>
  <c r="H209" i="5"/>
  <c r="I208" i="5"/>
  <c r="L474" i="5"/>
  <c r="N473" i="5"/>
  <c r="O473" i="5"/>
  <c r="F209" i="5"/>
  <c r="G208" i="5"/>
  <c r="R209" i="5"/>
  <c r="S208" i="5"/>
  <c r="J210" i="5"/>
  <c r="K209" i="5"/>
  <c r="P474" i="5"/>
  <c r="R473" i="5"/>
  <c r="S473" i="5"/>
  <c r="F472" i="5"/>
  <c r="G472" i="5"/>
  <c r="L741" i="5"/>
  <c r="M741" i="5"/>
  <c r="N740" i="5"/>
  <c r="O740" i="5"/>
  <c r="J740" i="5"/>
  <c r="K740" i="5"/>
  <c r="H741" i="5"/>
  <c r="I741" i="5"/>
  <c r="D740" i="5"/>
  <c r="E740" i="5"/>
  <c r="F739" i="5"/>
  <c r="G739" i="5"/>
  <c r="R740" i="5"/>
  <c r="S740" i="5"/>
  <c r="P741" i="5"/>
  <c r="Q741" i="5"/>
  <c r="N211" i="5"/>
  <c r="O210" i="5"/>
  <c r="H474" i="5"/>
  <c r="J473" i="5"/>
  <c r="K473" i="5"/>
  <c r="M475" i="5"/>
  <c r="F210" i="5"/>
  <c r="G209" i="5"/>
  <c r="I473" i="5"/>
  <c r="L475" i="5"/>
  <c r="N474" i="5"/>
  <c r="O474" i="5"/>
  <c r="J211" i="5"/>
  <c r="K210" i="5"/>
  <c r="H210" i="5"/>
  <c r="I209" i="5"/>
  <c r="D210" i="5"/>
  <c r="E209" i="5"/>
  <c r="P475" i="5"/>
  <c r="Q474" i="5"/>
  <c r="Q475" i="5"/>
  <c r="D475" i="5"/>
  <c r="E475" i="5"/>
  <c r="F474" i="5"/>
  <c r="G474" i="5"/>
  <c r="R210" i="5"/>
  <c r="S209" i="5"/>
  <c r="T210" i="5"/>
  <c r="U209" i="5"/>
  <c r="P210" i="5"/>
  <c r="Q209" i="5"/>
  <c r="D741" i="5"/>
  <c r="E741" i="5"/>
  <c r="F740" i="5"/>
  <c r="G740" i="5"/>
  <c r="J741" i="5"/>
  <c r="K741" i="5"/>
  <c r="H742" i="5"/>
  <c r="I742" i="5"/>
  <c r="R741" i="5"/>
  <c r="S741" i="5"/>
  <c r="P742" i="5"/>
  <c r="Q742" i="5"/>
  <c r="L742" i="5"/>
  <c r="M742" i="5"/>
  <c r="N741" i="5"/>
  <c r="O741" i="5"/>
  <c r="N212" i="5"/>
  <c r="O211" i="5"/>
  <c r="P211" i="5"/>
  <c r="Q210" i="5"/>
  <c r="P476" i="5"/>
  <c r="Q476" i="5"/>
  <c r="R475" i="5"/>
  <c r="S475" i="5"/>
  <c r="D211" i="5"/>
  <c r="E210" i="5"/>
  <c r="J212" i="5"/>
  <c r="K211" i="5"/>
  <c r="L476" i="5"/>
  <c r="M476" i="5"/>
  <c r="N475" i="5"/>
  <c r="O475" i="5"/>
  <c r="I474" i="5"/>
  <c r="H475" i="5"/>
  <c r="J474" i="5"/>
  <c r="K474" i="5"/>
  <c r="T211" i="5"/>
  <c r="U210" i="5"/>
  <c r="R211" i="5"/>
  <c r="S210" i="5"/>
  <c r="H211" i="5"/>
  <c r="I210" i="5"/>
  <c r="R474" i="5"/>
  <c r="S474" i="5"/>
  <c r="D476" i="5"/>
  <c r="E476" i="5"/>
  <c r="F475" i="5"/>
  <c r="G475" i="5"/>
  <c r="F211" i="5"/>
  <c r="G210" i="5"/>
  <c r="J742" i="5"/>
  <c r="K742" i="5"/>
  <c r="H743" i="5"/>
  <c r="I743" i="5"/>
  <c r="L743" i="5"/>
  <c r="M743" i="5"/>
  <c r="N742" i="5"/>
  <c r="O742" i="5"/>
  <c r="R742" i="5"/>
  <c r="S742" i="5"/>
  <c r="P743" i="5"/>
  <c r="Q743" i="5"/>
  <c r="D742" i="5"/>
  <c r="E742" i="5"/>
  <c r="F741" i="5"/>
  <c r="G741" i="5"/>
  <c r="N213" i="5"/>
  <c r="O212" i="5"/>
  <c r="T212" i="5"/>
  <c r="U211" i="5"/>
  <c r="P212" i="5"/>
  <c r="Q211" i="5"/>
  <c r="I475" i="5"/>
  <c r="D212" i="5"/>
  <c r="E211" i="5"/>
  <c r="J213" i="5"/>
  <c r="K212" i="5"/>
  <c r="D477" i="5"/>
  <c r="E477" i="5"/>
  <c r="F476" i="5"/>
  <c r="G476" i="5"/>
  <c r="L477" i="5"/>
  <c r="M477" i="5"/>
  <c r="N476" i="5"/>
  <c r="O476" i="5"/>
  <c r="F212" i="5"/>
  <c r="G211" i="5"/>
  <c r="H476" i="5"/>
  <c r="H212" i="5"/>
  <c r="I211" i="5"/>
  <c r="R212" i="5"/>
  <c r="S211" i="5"/>
  <c r="P477" i="5"/>
  <c r="R476" i="5"/>
  <c r="S476" i="5"/>
  <c r="L744" i="5"/>
  <c r="M744" i="5"/>
  <c r="N743" i="5"/>
  <c r="O743" i="5"/>
  <c r="J743" i="5"/>
  <c r="K743" i="5"/>
  <c r="H744" i="5"/>
  <c r="I744" i="5"/>
  <c r="D743" i="5"/>
  <c r="E743" i="5"/>
  <c r="F742" i="5"/>
  <c r="G742" i="5"/>
  <c r="R743" i="5"/>
  <c r="S743" i="5"/>
  <c r="P744" i="5"/>
  <c r="Q744" i="5"/>
  <c r="I476" i="5"/>
  <c r="O213" i="5"/>
  <c r="N214" i="5"/>
  <c r="F213" i="5"/>
  <c r="G212" i="5"/>
  <c r="D213" i="5"/>
  <c r="E212" i="5"/>
  <c r="T213" i="5"/>
  <c r="U212" i="5"/>
  <c r="P478" i="5"/>
  <c r="R213" i="5"/>
  <c r="S212" i="5"/>
  <c r="P213" i="5"/>
  <c r="Q212" i="5"/>
  <c r="H213" i="5"/>
  <c r="I212" i="5"/>
  <c r="D478" i="5"/>
  <c r="F477" i="5"/>
  <c r="G477" i="5"/>
  <c r="Q477" i="5"/>
  <c r="Q478" i="5"/>
  <c r="E478" i="5"/>
  <c r="J475" i="5"/>
  <c r="K475" i="5"/>
  <c r="L478" i="5"/>
  <c r="M478" i="5"/>
  <c r="N477" i="5"/>
  <c r="O477" i="5"/>
  <c r="H477" i="5"/>
  <c r="J476" i="5"/>
  <c r="K476" i="5"/>
  <c r="J214" i="5"/>
  <c r="K213" i="5"/>
  <c r="J744" i="5"/>
  <c r="K744" i="5"/>
  <c r="H745" i="5"/>
  <c r="I745" i="5"/>
  <c r="D744" i="5"/>
  <c r="E744" i="5"/>
  <c r="F743" i="5"/>
  <c r="G743" i="5"/>
  <c r="R744" i="5"/>
  <c r="S744" i="5"/>
  <c r="P745" i="5"/>
  <c r="Q745" i="5"/>
  <c r="L745" i="5"/>
  <c r="M745" i="5"/>
  <c r="N744" i="5"/>
  <c r="O744" i="5"/>
  <c r="N215" i="5"/>
  <c r="O214" i="5"/>
  <c r="R214" i="5"/>
  <c r="S213" i="5"/>
  <c r="J215" i="5"/>
  <c r="K214" i="5"/>
  <c r="R477" i="5"/>
  <c r="S477" i="5"/>
  <c r="F214" i="5"/>
  <c r="G213" i="5"/>
  <c r="P479" i="5"/>
  <c r="R478" i="5"/>
  <c r="S478" i="5"/>
  <c r="H478" i="5"/>
  <c r="I477" i="5"/>
  <c r="I478" i="5"/>
  <c r="D479" i="5"/>
  <c r="E479" i="5"/>
  <c r="F478" i="5"/>
  <c r="G478" i="5"/>
  <c r="H214" i="5"/>
  <c r="I213" i="5"/>
  <c r="L479" i="5"/>
  <c r="N478" i="5"/>
  <c r="O478" i="5"/>
  <c r="T214" i="5"/>
  <c r="U213" i="5"/>
  <c r="D214" i="5"/>
  <c r="E213" i="5"/>
  <c r="P214" i="5"/>
  <c r="Q213" i="5"/>
  <c r="D745" i="5"/>
  <c r="E745" i="5"/>
  <c r="F744" i="5"/>
  <c r="G744" i="5"/>
  <c r="J745" i="5"/>
  <c r="K745" i="5"/>
  <c r="H746" i="5"/>
  <c r="I746" i="5"/>
  <c r="L746" i="5"/>
  <c r="M746" i="5"/>
  <c r="N745" i="5"/>
  <c r="O745" i="5"/>
  <c r="R745" i="5"/>
  <c r="S745" i="5"/>
  <c r="P746" i="5"/>
  <c r="Q746" i="5"/>
  <c r="N216" i="5"/>
  <c r="O215" i="5"/>
  <c r="P215" i="5"/>
  <c r="Q214" i="5"/>
  <c r="H215" i="5"/>
  <c r="I214" i="5"/>
  <c r="P480" i="5"/>
  <c r="R215" i="5"/>
  <c r="S214" i="5"/>
  <c r="Q479" i="5"/>
  <c r="D480" i="5"/>
  <c r="E480" i="5"/>
  <c r="F479" i="5"/>
  <c r="G479" i="5"/>
  <c r="F215" i="5"/>
  <c r="G214" i="5"/>
  <c r="T215" i="5"/>
  <c r="U214" i="5"/>
  <c r="J477" i="5"/>
  <c r="K477" i="5"/>
  <c r="D215" i="5"/>
  <c r="E214" i="5"/>
  <c r="L480" i="5"/>
  <c r="H479" i="5"/>
  <c r="I479" i="5"/>
  <c r="J478" i="5"/>
  <c r="K478" i="5"/>
  <c r="M479" i="5"/>
  <c r="J216" i="5"/>
  <c r="K215" i="5"/>
  <c r="L747" i="5"/>
  <c r="M747" i="5"/>
  <c r="N746" i="5"/>
  <c r="O746" i="5"/>
  <c r="R746" i="5"/>
  <c r="S746" i="5"/>
  <c r="P747" i="5"/>
  <c r="Q747" i="5"/>
  <c r="J746" i="5"/>
  <c r="K746" i="5"/>
  <c r="H747" i="5"/>
  <c r="I747" i="5"/>
  <c r="D746" i="5"/>
  <c r="E746" i="5"/>
  <c r="F745" i="5"/>
  <c r="G745" i="5"/>
  <c r="Q480" i="5"/>
  <c r="M480" i="5"/>
  <c r="N217" i="5"/>
  <c r="O216" i="5"/>
  <c r="J217" i="5"/>
  <c r="K216" i="5"/>
  <c r="T216" i="5"/>
  <c r="U215" i="5"/>
  <c r="P216" i="5"/>
  <c r="Q215" i="5"/>
  <c r="H216" i="5"/>
  <c r="I215" i="5"/>
  <c r="N479" i="5"/>
  <c r="O479" i="5"/>
  <c r="F216" i="5"/>
  <c r="G215" i="5"/>
  <c r="R216" i="5"/>
  <c r="S215" i="5"/>
  <c r="L481" i="5"/>
  <c r="N480" i="5"/>
  <c r="O480" i="5"/>
  <c r="R479" i="5"/>
  <c r="S479" i="5"/>
  <c r="P481" i="5"/>
  <c r="R480" i="5"/>
  <c r="S480" i="5"/>
  <c r="H480" i="5"/>
  <c r="J479" i="5"/>
  <c r="K479" i="5"/>
  <c r="D216" i="5"/>
  <c r="E215" i="5"/>
  <c r="D481" i="5"/>
  <c r="E481" i="5"/>
  <c r="F480" i="5"/>
  <c r="G480" i="5"/>
  <c r="D747" i="5"/>
  <c r="E747" i="5"/>
  <c r="F746" i="5"/>
  <c r="G746" i="5"/>
  <c r="R747" i="5"/>
  <c r="S747" i="5"/>
  <c r="P748" i="5"/>
  <c r="Q748" i="5"/>
  <c r="J747" i="5"/>
  <c r="K747" i="5"/>
  <c r="H748" i="5"/>
  <c r="I748" i="5"/>
  <c r="L748" i="5"/>
  <c r="M748" i="5"/>
  <c r="N747" i="5"/>
  <c r="O747" i="5"/>
  <c r="N218" i="5"/>
  <c r="O217" i="5"/>
  <c r="H217" i="5"/>
  <c r="I216" i="5"/>
  <c r="J218" i="5"/>
  <c r="K217" i="5"/>
  <c r="L482" i="5"/>
  <c r="H481" i="5"/>
  <c r="P217" i="5"/>
  <c r="Q216" i="5"/>
  <c r="M481" i="5"/>
  <c r="R217" i="5"/>
  <c r="S216" i="5"/>
  <c r="I480" i="5"/>
  <c r="I481" i="5"/>
  <c r="P482" i="5"/>
  <c r="F217" i="5"/>
  <c r="G216" i="5"/>
  <c r="D217" i="5"/>
  <c r="E216" i="5"/>
  <c r="D482" i="5"/>
  <c r="E482" i="5"/>
  <c r="F481" i="5"/>
  <c r="G481" i="5"/>
  <c r="Q481" i="5"/>
  <c r="Q482" i="5"/>
  <c r="T217" i="5"/>
  <c r="U216" i="5"/>
  <c r="P749" i="5"/>
  <c r="Q749" i="5"/>
  <c r="R748" i="5"/>
  <c r="S748" i="5"/>
  <c r="N748" i="5"/>
  <c r="O748" i="5"/>
  <c r="L749" i="5"/>
  <c r="M749" i="5"/>
  <c r="H749" i="5"/>
  <c r="I749" i="5"/>
  <c r="J748" i="5"/>
  <c r="K748" i="5"/>
  <c r="D748" i="5"/>
  <c r="E748" i="5"/>
  <c r="F747" i="5"/>
  <c r="G747" i="5"/>
  <c r="M482" i="5"/>
  <c r="N219" i="5"/>
  <c r="O218" i="5"/>
  <c r="J219" i="5"/>
  <c r="K218" i="5"/>
  <c r="R481" i="5"/>
  <c r="S481" i="5"/>
  <c r="P483" i="5"/>
  <c r="Q483" i="5"/>
  <c r="R482" i="5"/>
  <c r="S482" i="5"/>
  <c r="P218" i="5"/>
  <c r="Q217" i="5"/>
  <c r="H218" i="5"/>
  <c r="I217" i="5"/>
  <c r="I482" i="5"/>
  <c r="J480" i="5"/>
  <c r="K480" i="5"/>
  <c r="F218" i="5"/>
  <c r="G217" i="5"/>
  <c r="H482" i="5"/>
  <c r="J481" i="5"/>
  <c r="K481" i="5"/>
  <c r="N481" i="5"/>
  <c r="O481" i="5"/>
  <c r="T218" i="5"/>
  <c r="U217" i="5"/>
  <c r="D218" i="5"/>
  <c r="E217" i="5"/>
  <c r="L483" i="5"/>
  <c r="N482" i="5"/>
  <c r="O482" i="5"/>
  <c r="D483" i="5"/>
  <c r="E483" i="5"/>
  <c r="F482" i="5"/>
  <c r="G482" i="5"/>
  <c r="R218" i="5"/>
  <c r="S217" i="5"/>
  <c r="J749" i="5"/>
  <c r="K749" i="5"/>
  <c r="H750" i="5"/>
  <c r="I750" i="5"/>
  <c r="D749" i="5"/>
  <c r="E749" i="5"/>
  <c r="F748" i="5"/>
  <c r="G748" i="5"/>
  <c r="P750" i="5"/>
  <c r="Q750" i="5"/>
  <c r="R749" i="5"/>
  <c r="S749" i="5"/>
  <c r="N749" i="5"/>
  <c r="O749" i="5"/>
  <c r="L750" i="5"/>
  <c r="M750" i="5"/>
  <c r="N220" i="5"/>
  <c r="O219" i="5"/>
  <c r="J220" i="5"/>
  <c r="K219" i="5"/>
  <c r="L484" i="5"/>
  <c r="H219" i="5"/>
  <c r="I218" i="5"/>
  <c r="M483" i="5"/>
  <c r="H483" i="5"/>
  <c r="I483" i="5"/>
  <c r="J482" i="5"/>
  <c r="K482" i="5"/>
  <c r="P219" i="5"/>
  <c r="Q218" i="5"/>
  <c r="R219" i="5"/>
  <c r="S218" i="5"/>
  <c r="T219" i="5"/>
  <c r="U218" i="5"/>
  <c r="F219" i="5"/>
  <c r="G218" i="5"/>
  <c r="P484" i="5"/>
  <c r="Q484" i="5"/>
  <c r="R483" i="5"/>
  <c r="S483" i="5"/>
  <c r="D484" i="5"/>
  <c r="E484" i="5"/>
  <c r="F483" i="5"/>
  <c r="G483" i="5"/>
  <c r="D219" i="5"/>
  <c r="E218" i="5"/>
  <c r="N750" i="5"/>
  <c r="O750" i="5"/>
  <c r="L751" i="5"/>
  <c r="M751" i="5"/>
  <c r="H751" i="5"/>
  <c r="I751" i="5"/>
  <c r="J750" i="5"/>
  <c r="K750" i="5"/>
  <c r="R750" i="5"/>
  <c r="S750" i="5"/>
  <c r="P751" i="5"/>
  <c r="Q751" i="5"/>
  <c r="F749" i="5"/>
  <c r="G749" i="5"/>
  <c r="D750" i="5"/>
  <c r="E750" i="5"/>
  <c r="M484" i="5"/>
  <c r="N221" i="5"/>
  <c r="O220" i="5"/>
  <c r="D220" i="5"/>
  <c r="E219" i="5"/>
  <c r="R220" i="5"/>
  <c r="S219" i="5"/>
  <c r="H220" i="5"/>
  <c r="I219" i="5"/>
  <c r="N483" i="5"/>
  <c r="O483" i="5"/>
  <c r="P485" i="5"/>
  <c r="R484" i="5"/>
  <c r="S484" i="5"/>
  <c r="P220" i="5"/>
  <c r="Q219" i="5"/>
  <c r="L485" i="5"/>
  <c r="N484" i="5"/>
  <c r="O484" i="5"/>
  <c r="D485" i="5"/>
  <c r="E485" i="5"/>
  <c r="F484" i="5"/>
  <c r="G484" i="5"/>
  <c r="T220" i="5"/>
  <c r="U219" i="5"/>
  <c r="F220" i="5"/>
  <c r="G219" i="5"/>
  <c r="H484" i="5"/>
  <c r="I484" i="5"/>
  <c r="J483" i="5"/>
  <c r="K483" i="5"/>
  <c r="J221" i="5"/>
  <c r="K220" i="5"/>
  <c r="F750" i="5"/>
  <c r="G750" i="5"/>
  <c r="D751" i="5"/>
  <c r="E751" i="5"/>
  <c r="L752" i="5"/>
  <c r="M752" i="5"/>
  <c r="N751" i="5"/>
  <c r="O751" i="5"/>
  <c r="J751" i="5"/>
  <c r="K751" i="5"/>
  <c r="H752" i="5"/>
  <c r="I752" i="5"/>
  <c r="R751" i="5"/>
  <c r="S751" i="5"/>
  <c r="P752" i="5"/>
  <c r="Q752" i="5"/>
  <c r="N222" i="5"/>
  <c r="O221" i="5"/>
  <c r="J222" i="5"/>
  <c r="K221" i="5"/>
  <c r="D221" i="5"/>
  <c r="E220" i="5"/>
  <c r="L486" i="5"/>
  <c r="H221" i="5"/>
  <c r="I220" i="5"/>
  <c r="F221" i="5"/>
  <c r="G220" i="5"/>
  <c r="P221" i="5"/>
  <c r="Q220" i="5"/>
  <c r="R221" i="5"/>
  <c r="S220" i="5"/>
  <c r="H485" i="5"/>
  <c r="J484" i="5"/>
  <c r="K484" i="5"/>
  <c r="T221" i="5"/>
  <c r="U220" i="5"/>
  <c r="P486" i="5"/>
  <c r="D486" i="5"/>
  <c r="F485" i="5"/>
  <c r="G485" i="5"/>
  <c r="M485" i="5"/>
  <c r="M486" i="5"/>
  <c r="Q485" i="5"/>
  <c r="D752" i="5"/>
  <c r="E752" i="5"/>
  <c r="F751" i="5"/>
  <c r="G751" i="5"/>
  <c r="N752" i="5"/>
  <c r="O752" i="5"/>
  <c r="L753" i="5"/>
  <c r="M753" i="5"/>
  <c r="R752" i="5"/>
  <c r="S752" i="5"/>
  <c r="P753" i="5"/>
  <c r="Q753" i="5"/>
  <c r="J752" i="5"/>
  <c r="K752" i="5"/>
  <c r="H753" i="5"/>
  <c r="I753" i="5"/>
  <c r="Q486" i="5"/>
  <c r="N223" i="5"/>
  <c r="O222" i="5"/>
  <c r="F222" i="5"/>
  <c r="G221" i="5"/>
  <c r="J223" i="5"/>
  <c r="K222" i="5"/>
  <c r="Q487" i="5"/>
  <c r="H486" i="5"/>
  <c r="H222" i="5"/>
  <c r="I221" i="5"/>
  <c r="I485" i="5"/>
  <c r="I486" i="5"/>
  <c r="N485" i="5"/>
  <c r="O485" i="5"/>
  <c r="R222" i="5"/>
  <c r="S221" i="5"/>
  <c r="L487" i="5"/>
  <c r="N486" i="5"/>
  <c r="O486" i="5"/>
  <c r="T222" i="5"/>
  <c r="U221" i="5"/>
  <c r="R485" i="5"/>
  <c r="S485" i="5"/>
  <c r="D487" i="5"/>
  <c r="F486" i="5"/>
  <c r="G486" i="5"/>
  <c r="P487" i="5"/>
  <c r="R486" i="5"/>
  <c r="S486" i="5"/>
  <c r="P222" i="5"/>
  <c r="Q221" i="5"/>
  <c r="D222" i="5"/>
  <c r="E221" i="5"/>
  <c r="E486" i="5"/>
  <c r="E487" i="5"/>
  <c r="J753" i="5"/>
  <c r="K753" i="5"/>
  <c r="H754" i="5"/>
  <c r="I754" i="5"/>
  <c r="F752" i="5"/>
  <c r="G752" i="5"/>
  <c r="D753" i="5"/>
  <c r="E753" i="5"/>
  <c r="L754" i="5"/>
  <c r="M754" i="5"/>
  <c r="N753" i="5"/>
  <c r="O753" i="5"/>
  <c r="R753" i="5"/>
  <c r="S753" i="5"/>
  <c r="P754" i="5"/>
  <c r="Q754" i="5"/>
  <c r="O223" i="5"/>
  <c r="N224" i="5"/>
  <c r="P223" i="5"/>
  <c r="Q222" i="5"/>
  <c r="J224" i="5"/>
  <c r="K223" i="5"/>
  <c r="H223" i="5"/>
  <c r="I222" i="5"/>
  <c r="P488" i="5"/>
  <c r="R487" i="5"/>
  <c r="S487" i="5"/>
  <c r="L488" i="5"/>
  <c r="J485" i="5"/>
  <c r="K485" i="5"/>
  <c r="F223" i="5"/>
  <c r="G222" i="5"/>
  <c r="D223" i="5"/>
  <c r="E222" i="5"/>
  <c r="T223" i="5"/>
  <c r="U222" i="5"/>
  <c r="H487" i="5"/>
  <c r="I487" i="5"/>
  <c r="J486" i="5"/>
  <c r="K486" i="5"/>
  <c r="D488" i="5"/>
  <c r="F487" i="5"/>
  <c r="G487" i="5"/>
  <c r="R223" i="5"/>
  <c r="S222" i="5"/>
  <c r="M487" i="5"/>
  <c r="N754" i="5"/>
  <c r="O754" i="5"/>
  <c r="L755" i="5"/>
  <c r="M755" i="5"/>
  <c r="R754" i="5"/>
  <c r="S754" i="5"/>
  <c r="P755" i="5"/>
  <c r="Q755" i="5"/>
  <c r="J754" i="5"/>
  <c r="K754" i="5"/>
  <c r="H755" i="5"/>
  <c r="I755" i="5"/>
  <c r="D754" i="5"/>
  <c r="E754" i="5"/>
  <c r="F753" i="5"/>
  <c r="G753" i="5"/>
  <c r="O224" i="5"/>
  <c r="N225" i="5"/>
  <c r="M488" i="5"/>
  <c r="N487" i="5"/>
  <c r="O487" i="5"/>
  <c r="J225" i="5"/>
  <c r="K224" i="5"/>
  <c r="T224" i="5"/>
  <c r="U223" i="5"/>
  <c r="P224" i="5"/>
  <c r="Q223" i="5"/>
  <c r="P489" i="5"/>
  <c r="R488" i="5"/>
  <c r="S488" i="5"/>
  <c r="L489" i="5"/>
  <c r="M489" i="5"/>
  <c r="N488" i="5"/>
  <c r="O488" i="5"/>
  <c r="D224" i="5"/>
  <c r="E223" i="5"/>
  <c r="Q488" i="5"/>
  <c r="R224" i="5"/>
  <c r="S223" i="5"/>
  <c r="D489" i="5"/>
  <c r="F488" i="5"/>
  <c r="G488" i="5"/>
  <c r="E488" i="5"/>
  <c r="F224" i="5"/>
  <c r="G223" i="5"/>
  <c r="H224" i="5"/>
  <c r="I223" i="5"/>
  <c r="H488" i="5"/>
  <c r="I488" i="5"/>
  <c r="J487" i="5"/>
  <c r="K487" i="5"/>
  <c r="R755" i="5"/>
  <c r="S755" i="5"/>
  <c r="P756" i="5"/>
  <c r="Q756" i="5"/>
  <c r="F754" i="5"/>
  <c r="G754" i="5"/>
  <c r="D755" i="5"/>
  <c r="E755" i="5"/>
  <c r="L756" i="5"/>
  <c r="M756" i="5"/>
  <c r="N755" i="5"/>
  <c r="O755" i="5"/>
  <c r="J755" i="5"/>
  <c r="K755" i="5"/>
  <c r="H756" i="5"/>
  <c r="I756" i="5"/>
  <c r="O225" i="5"/>
  <c r="N226" i="5"/>
  <c r="P490" i="5"/>
  <c r="J226" i="5"/>
  <c r="K225" i="5"/>
  <c r="Q489" i="5"/>
  <c r="R489" i="5"/>
  <c r="S489" i="5"/>
  <c r="H489" i="5"/>
  <c r="J488" i="5"/>
  <c r="K488" i="5"/>
  <c r="H225" i="5"/>
  <c r="I224" i="5"/>
  <c r="E489" i="5"/>
  <c r="D225" i="5"/>
  <c r="E224" i="5"/>
  <c r="P225" i="5"/>
  <c r="Q224" i="5"/>
  <c r="R225" i="5"/>
  <c r="S224" i="5"/>
  <c r="F225" i="5"/>
  <c r="G224" i="5"/>
  <c r="D490" i="5"/>
  <c r="F489" i="5"/>
  <c r="G489" i="5"/>
  <c r="L490" i="5"/>
  <c r="N489" i="5"/>
  <c r="O489" i="5"/>
  <c r="T225" i="5"/>
  <c r="U224" i="5"/>
  <c r="J756" i="5"/>
  <c r="K756" i="5"/>
  <c r="H757" i="5"/>
  <c r="I757" i="5"/>
  <c r="D756" i="5"/>
  <c r="E756" i="5"/>
  <c r="F755" i="5"/>
  <c r="G755" i="5"/>
  <c r="R756" i="5"/>
  <c r="S756" i="5"/>
  <c r="P757" i="5"/>
  <c r="Q757" i="5"/>
  <c r="N756" i="5"/>
  <c r="O756" i="5"/>
  <c r="L757" i="5"/>
  <c r="M757" i="5"/>
  <c r="O226" i="5"/>
  <c r="N227" i="5"/>
  <c r="H226" i="5"/>
  <c r="I225" i="5"/>
  <c r="J227" i="5"/>
  <c r="K226" i="5"/>
  <c r="H490" i="5"/>
  <c r="P491" i="5"/>
  <c r="R226" i="5"/>
  <c r="S225" i="5"/>
  <c r="D491" i="5"/>
  <c r="D226" i="5"/>
  <c r="E225" i="5"/>
  <c r="Q490" i="5"/>
  <c r="Q491" i="5"/>
  <c r="L491" i="5"/>
  <c r="E490" i="5"/>
  <c r="M490" i="5"/>
  <c r="N490" i="5"/>
  <c r="O490" i="5"/>
  <c r="I489" i="5"/>
  <c r="T226" i="5"/>
  <c r="U225" i="5"/>
  <c r="P226" i="5"/>
  <c r="Q225" i="5"/>
  <c r="F226" i="5"/>
  <c r="G225" i="5"/>
  <c r="L758" i="5"/>
  <c r="M758" i="5"/>
  <c r="N757" i="5"/>
  <c r="O757" i="5"/>
  <c r="J757" i="5"/>
  <c r="K757" i="5"/>
  <c r="H758" i="5"/>
  <c r="I758" i="5"/>
  <c r="F756" i="5"/>
  <c r="G756" i="5"/>
  <c r="D757" i="5"/>
  <c r="E757" i="5"/>
  <c r="R757" i="5"/>
  <c r="S757" i="5"/>
  <c r="P758" i="5"/>
  <c r="Q758" i="5"/>
  <c r="E491" i="5"/>
  <c r="I490" i="5"/>
  <c r="N228" i="5"/>
  <c r="O227" i="5"/>
  <c r="J228" i="5"/>
  <c r="K227" i="5"/>
  <c r="R227" i="5"/>
  <c r="S226" i="5"/>
  <c r="H227" i="5"/>
  <c r="I226" i="5"/>
  <c r="P227" i="5"/>
  <c r="Q226" i="5"/>
  <c r="R490" i="5"/>
  <c r="S490" i="5"/>
  <c r="F227" i="5"/>
  <c r="G226" i="5"/>
  <c r="T227" i="5"/>
  <c r="U226" i="5"/>
  <c r="D227" i="5"/>
  <c r="E226" i="5"/>
  <c r="P492" i="5"/>
  <c r="R491" i="5"/>
  <c r="S491" i="5"/>
  <c r="F490" i="5"/>
  <c r="G490" i="5"/>
  <c r="J489" i="5"/>
  <c r="K489" i="5"/>
  <c r="L492" i="5"/>
  <c r="M491" i="5"/>
  <c r="M492" i="5"/>
  <c r="D492" i="5"/>
  <c r="E492" i="5"/>
  <c r="F491" i="5"/>
  <c r="G491" i="5"/>
  <c r="H491" i="5"/>
  <c r="J490" i="5"/>
  <c r="K490" i="5"/>
  <c r="R758" i="5"/>
  <c r="S758" i="5"/>
  <c r="P759" i="5"/>
  <c r="Q759" i="5"/>
  <c r="N758" i="5"/>
  <c r="O758" i="5"/>
  <c r="L759" i="5"/>
  <c r="M759" i="5"/>
  <c r="J758" i="5"/>
  <c r="K758" i="5"/>
  <c r="H759" i="5"/>
  <c r="I759" i="5"/>
  <c r="D758" i="5"/>
  <c r="E758" i="5"/>
  <c r="F757" i="5"/>
  <c r="G757" i="5"/>
  <c r="N229" i="5"/>
  <c r="O228" i="5"/>
  <c r="J229" i="5"/>
  <c r="K228" i="5"/>
  <c r="D228" i="5"/>
  <c r="E227" i="5"/>
  <c r="H228" i="5"/>
  <c r="I227" i="5"/>
  <c r="P493" i="5"/>
  <c r="N491" i="5"/>
  <c r="O491" i="5"/>
  <c r="T228" i="5"/>
  <c r="U227" i="5"/>
  <c r="R228" i="5"/>
  <c r="S227" i="5"/>
  <c r="H492" i="5"/>
  <c r="I491" i="5"/>
  <c r="I492" i="5"/>
  <c r="F228" i="5"/>
  <c r="G227" i="5"/>
  <c r="Q492" i="5"/>
  <c r="R492" i="5"/>
  <c r="S492" i="5"/>
  <c r="D493" i="5"/>
  <c r="F492" i="5"/>
  <c r="G492" i="5"/>
  <c r="P228" i="5"/>
  <c r="Q227" i="5"/>
  <c r="L493" i="5"/>
  <c r="M493" i="5"/>
  <c r="N492" i="5"/>
  <c r="O492" i="5"/>
  <c r="L760" i="5"/>
  <c r="M760" i="5"/>
  <c r="N759" i="5"/>
  <c r="O759" i="5"/>
  <c r="F758" i="5"/>
  <c r="G758" i="5"/>
  <c r="D759" i="5"/>
  <c r="E759" i="5"/>
  <c r="R759" i="5"/>
  <c r="S759" i="5"/>
  <c r="P760" i="5"/>
  <c r="Q760" i="5"/>
  <c r="J759" i="5"/>
  <c r="K759" i="5"/>
  <c r="H760" i="5"/>
  <c r="I760" i="5"/>
  <c r="N230" i="5"/>
  <c r="O229" i="5"/>
  <c r="H493" i="5"/>
  <c r="J492" i="5"/>
  <c r="K492" i="5"/>
  <c r="J230" i="5"/>
  <c r="K229" i="5"/>
  <c r="H229" i="5"/>
  <c r="I228" i="5"/>
  <c r="D494" i="5"/>
  <c r="R229" i="5"/>
  <c r="S228" i="5"/>
  <c r="L494" i="5"/>
  <c r="N493" i="5"/>
  <c r="O493" i="5"/>
  <c r="Q493" i="5"/>
  <c r="R493" i="5"/>
  <c r="S493" i="5"/>
  <c r="P494" i="5"/>
  <c r="T229" i="5"/>
  <c r="U228" i="5"/>
  <c r="J491" i="5"/>
  <c r="K491" i="5"/>
  <c r="P229" i="5"/>
  <c r="Q228" i="5"/>
  <c r="F229" i="5"/>
  <c r="G228" i="5"/>
  <c r="D229" i="5"/>
  <c r="E228" i="5"/>
  <c r="E493" i="5"/>
  <c r="E494" i="5"/>
  <c r="J760" i="5"/>
  <c r="K760" i="5"/>
  <c r="H761" i="5"/>
  <c r="I761" i="5"/>
  <c r="D760" i="5"/>
  <c r="E760" i="5"/>
  <c r="F759" i="5"/>
  <c r="G759" i="5"/>
  <c r="N760" i="5"/>
  <c r="O760" i="5"/>
  <c r="L761" i="5"/>
  <c r="M761" i="5"/>
  <c r="R760" i="5"/>
  <c r="S760" i="5"/>
  <c r="P761" i="5"/>
  <c r="Q761" i="5"/>
  <c r="N231" i="5"/>
  <c r="O230" i="5"/>
  <c r="L495" i="5"/>
  <c r="J231" i="5"/>
  <c r="K230" i="5"/>
  <c r="R230" i="5"/>
  <c r="S229" i="5"/>
  <c r="H494" i="5"/>
  <c r="D230" i="5"/>
  <c r="E229" i="5"/>
  <c r="F230" i="5"/>
  <c r="G229" i="5"/>
  <c r="P495" i="5"/>
  <c r="F493" i="5"/>
  <c r="G493" i="5"/>
  <c r="M494" i="5"/>
  <c r="N494" i="5"/>
  <c r="O494" i="5"/>
  <c r="T230" i="5"/>
  <c r="U229" i="5"/>
  <c r="D495" i="5"/>
  <c r="F494" i="5"/>
  <c r="G494" i="5"/>
  <c r="P230" i="5"/>
  <c r="Q229" i="5"/>
  <c r="Q494" i="5"/>
  <c r="H230" i="5"/>
  <c r="I229" i="5"/>
  <c r="E495" i="5"/>
  <c r="I493" i="5"/>
  <c r="J761" i="5"/>
  <c r="K761" i="5"/>
  <c r="H762" i="5"/>
  <c r="I762" i="5"/>
  <c r="R761" i="5"/>
  <c r="S761" i="5"/>
  <c r="P762" i="5"/>
  <c r="Q762" i="5"/>
  <c r="F760" i="5"/>
  <c r="G760" i="5"/>
  <c r="D761" i="5"/>
  <c r="E761" i="5"/>
  <c r="L762" i="5"/>
  <c r="M762" i="5"/>
  <c r="N761" i="5"/>
  <c r="O761" i="5"/>
  <c r="I494" i="5"/>
  <c r="Q495" i="5"/>
  <c r="J493" i="5"/>
  <c r="K493" i="5"/>
  <c r="O231" i="5"/>
  <c r="N232" i="5"/>
  <c r="F231" i="5"/>
  <c r="G230" i="5"/>
  <c r="H231" i="5"/>
  <c r="I230" i="5"/>
  <c r="L496" i="5"/>
  <c r="M495" i="5"/>
  <c r="M496" i="5"/>
  <c r="D496" i="5"/>
  <c r="F495" i="5"/>
  <c r="G495" i="5"/>
  <c r="D231" i="5"/>
  <c r="E230" i="5"/>
  <c r="H495" i="5"/>
  <c r="I495" i="5"/>
  <c r="J494" i="5"/>
  <c r="K494" i="5"/>
  <c r="J232" i="5"/>
  <c r="K231" i="5"/>
  <c r="T231" i="5"/>
  <c r="U230" i="5"/>
  <c r="R494" i="5"/>
  <c r="S494" i="5"/>
  <c r="P231" i="5"/>
  <c r="Q230" i="5"/>
  <c r="P496" i="5"/>
  <c r="R495" i="5"/>
  <c r="S495" i="5"/>
  <c r="R231" i="5"/>
  <c r="S230" i="5"/>
  <c r="R762" i="5"/>
  <c r="S762" i="5"/>
  <c r="P763" i="5"/>
  <c r="Q763" i="5"/>
  <c r="N762" i="5"/>
  <c r="O762" i="5"/>
  <c r="L763" i="5"/>
  <c r="M763" i="5"/>
  <c r="J762" i="5"/>
  <c r="K762" i="5"/>
  <c r="H763" i="5"/>
  <c r="I763" i="5"/>
  <c r="D762" i="5"/>
  <c r="E762" i="5"/>
  <c r="F761" i="5"/>
  <c r="G761" i="5"/>
  <c r="N233" i="5"/>
  <c r="O232" i="5"/>
  <c r="D232" i="5"/>
  <c r="E231" i="5"/>
  <c r="F232" i="5"/>
  <c r="G231" i="5"/>
  <c r="P497" i="5"/>
  <c r="T232" i="5"/>
  <c r="U231" i="5"/>
  <c r="D497" i="5"/>
  <c r="E496" i="5"/>
  <c r="H232" i="5"/>
  <c r="I231" i="5"/>
  <c r="P232" i="5"/>
  <c r="Q231" i="5"/>
  <c r="M497" i="5"/>
  <c r="J233" i="5"/>
  <c r="K232" i="5"/>
  <c r="N495" i="5"/>
  <c r="O495" i="5"/>
  <c r="R232" i="5"/>
  <c r="S231" i="5"/>
  <c r="Q496" i="5"/>
  <c r="Q497" i="5"/>
  <c r="L497" i="5"/>
  <c r="N496" i="5"/>
  <c r="O496" i="5"/>
  <c r="H496" i="5"/>
  <c r="J495" i="5"/>
  <c r="K495" i="5"/>
  <c r="R763" i="5"/>
  <c r="S763" i="5"/>
  <c r="P764" i="5"/>
  <c r="Q764" i="5"/>
  <c r="L764" i="5"/>
  <c r="M764" i="5"/>
  <c r="N763" i="5"/>
  <c r="O763" i="5"/>
  <c r="F762" i="5"/>
  <c r="G762" i="5"/>
  <c r="D763" i="5"/>
  <c r="E763" i="5"/>
  <c r="J763" i="5"/>
  <c r="K763" i="5"/>
  <c r="H764" i="5"/>
  <c r="I764" i="5"/>
  <c r="N234" i="5"/>
  <c r="O233" i="5"/>
  <c r="J234" i="5"/>
  <c r="K233" i="5"/>
  <c r="D498" i="5"/>
  <c r="D233" i="5"/>
  <c r="E232" i="5"/>
  <c r="H497" i="5"/>
  <c r="T233" i="5"/>
  <c r="U232" i="5"/>
  <c r="P233" i="5"/>
  <c r="Q232" i="5"/>
  <c r="R496" i="5"/>
  <c r="S496" i="5"/>
  <c r="P498" i="5"/>
  <c r="R497" i="5"/>
  <c r="S497" i="5"/>
  <c r="L498" i="5"/>
  <c r="N497" i="5"/>
  <c r="O497" i="5"/>
  <c r="R233" i="5"/>
  <c r="S232" i="5"/>
  <c r="H233" i="5"/>
  <c r="I232" i="5"/>
  <c r="I496" i="5"/>
  <c r="I497" i="5"/>
  <c r="E497" i="5"/>
  <c r="F233" i="5"/>
  <c r="G232" i="5"/>
  <c r="F496" i="5"/>
  <c r="G496" i="5"/>
  <c r="J764" i="5"/>
  <c r="K764" i="5"/>
  <c r="H765" i="5"/>
  <c r="I765" i="5"/>
  <c r="R764" i="5"/>
  <c r="S764" i="5"/>
  <c r="P765" i="5"/>
  <c r="Q765" i="5"/>
  <c r="N764" i="5"/>
  <c r="O764" i="5"/>
  <c r="L765" i="5"/>
  <c r="M765" i="5"/>
  <c r="D764" i="5"/>
  <c r="E764" i="5"/>
  <c r="F763" i="5"/>
  <c r="G763" i="5"/>
  <c r="E498" i="5"/>
  <c r="N235" i="5"/>
  <c r="O234" i="5"/>
  <c r="F497" i="5"/>
  <c r="G497" i="5"/>
  <c r="L499" i="5"/>
  <c r="D499" i="5"/>
  <c r="E499" i="5"/>
  <c r="F498" i="5"/>
  <c r="G498" i="5"/>
  <c r="P499" i="5"/>
  <c r="J235" i="5"/>
  <c r="K234" i="5"/>
  <c r="F234" i="5"/>
  <c r="G233" i="5"/>
  <c r="T234" i="5"/>
  <c r="U233" i="5"/>
  <c r="J496" i="5"/>
  <c r="K496" i="5"/>
  <c r="H234" i="5"/>
  <c r="I233" i="5"/>
  <c r="H498" i="5"/>
  <c r="J497" i="5"/>
  <c r="K497" i="5"/>
  <c r="P234" i="5"/>
  <c r="Q233" i="5"/>
  <c r="M498" i="5"/>
  <c r="R234" i="5"/>
  <c r="S233" i="5"/>
  <c r="Q498" i="5"/>
  <c r="Q499" i="5"/>
  <c r="D234" i="5"/>
  <c r="E233" i="5"/>
  <c r="F764" i="5"/>
  <c r="G764" i="5"/>
  <c r="D765" i="5"/>
  <c r="E765" i="5"/>
  <c r="J765" i="5"/>
  <c r="K765" i="5"/>
  <c r="H766" i="5"/>
  <c r="I766" i="5"/>
  <c r="R765" i="5"/>
  <c r="S765" i="5"/>
  <c r="P766" i="5"/>
  <c r="Q766" i="5"/>
  <c r="L766" i="5"/>
  <c r="M766" i="5"/>
  <c r="N765" i="5"/>
  <c r="O765" i="5"/>
  <c r="O235" i="5"/>
  <c r="N236" i="5"/>
  <c r="M499" i="5"/>
  <c r="Q500" i="5"/>
  <c r="J236" i="5"/>
  <c r="K235" i="5"/>
  <c r="N498" i="5"/>
  <c r="O498" i="5"/>
  <c r="R235" i="5"/>
  <c r="S234" i="5"/>
  <c r="H235" i="5"/>
  <c r="I234" i="5"/>
  <c r="R498" i="5"/>
  <c r="S498" i="5"/>
  <c r="L500" i="5"/>
  <c r="M500" i="5"/>
  <c r="N499" i="5"/>
  <c r="O499" i="5"/>
  <c r="H499" i="5"/>
  <c r="P500" i="5"/>
  <c r="R499" i="5"/>
  <c r="S499" i="5"/>
  <c r="T235" i="5"/>
  <c r="U234" i="5"/>
  <c r="D235" i="5"/>
  <c r="E234" i="5"/>
  <c r="P235" i="5"/>
  <c r="Q234" i="5"/>
  <c r="I498" i="5"/>
  <c r="I499" i="5"/>
  <c r="D500" i="5"/>
  <c r="F499" i="5"/>
  <c r="G499" i="5"/>
  <c r="F235" i="5"/>
  <c r="G234" i="5"/>
  <c r="J766" i="5"/>
  <c r="K766" i="5"/>
  <c r="H767" i="5"/>
  <c r="I767" i="5"/>
  <c r="N766" i="5"/>
  <c r="O766" i="5"/>
  <c r="L767" i="5"/>
  <c r="M767" i="5"/>
  <c r="D766" i="5"/>
  <c r="E766" i="5"/>
  <c r="F765" i="5"/>
  <c r="G765" i="5"/>
  <c r="R766" i="5"/>
  <c r="S766" i="5"/>
  <c r="P767" i="5"/>
  <c r="Q767" i="5"/>
  <c r="O236" i="5"/>
  <c r="N237" i="5"/>
  <c r="T236" i="5"/>
  <c r="U235" i="5"/>
  <c r="L501" i="5"/>
  <c r="M501" i="5"/>
  <c r="N500" i="5"/>
  <c r="O500" i="5"/>
  <c r="J237" i="5"/>
  <c r="K236" i="5"/>
  <c r="D501" i="5"/>
  <c r="H236" i="5"/>
  <c r="I235" i="5"/>
  <c r="P236" i="5"/>
  <c r="Q235" i="5"/>
  <c r="P501" i="5"/>
  <c r="R500" i="5"/>
  <c r="S500" i="5"/>
  <c r="E500" i="5"/>
  <c r="E501" i="5"/>
  <c r="J498" i="5"/>
  <c r="K498" i="5"/>
  <c r="R236" i="5"/>
  <c r="S235" i="5"/>
  <c r="D236" i="5"/>
  <c r="E235" i="5"/>
  <c r="H500" i="5"/>
  <c r="I500" i="5"/>
  <c r="J499" i="5"/>
  <c r="K499" i="5"/>
  <c r="F236" i="5"/>
  <c r="G235" i="5"/>
  <c r="L768" i="5"/>
  <c r="M768" i="5"/>
  <c r="N767" i="5"/>
  <c r="O767" i="5"/>
  <c r="R767" i="5"/>
  <c r="S767" i="5"/>
  <c r="P768" i="5"/>
  <c r="Q768" i="5"/>
  <c r="J767" i="5"/>
  <c r="K767" i="5"/>
  <c r="H768" i="5"/>
  <c r="I768" i="5"/>
  <c r="F766" i="5"/>
  <c r="G766" i="5"/>
  <c r="D767" i="5"/>
  <c r="E767" i="5"/>
  <c r="N238" i="5"/>
  <c r="O237" i="5"/>
  <c r="F237" i="5"/>
  <c r="G236" i="5"/>
  <c r="L502" i="5"/>
  <c r="N501" i="5"/>
  <c r="O501" i="5"/>
  <c r="H237" i="5"/>
  <c r="I236" i="5"/>
  <c r="P502" i="5"/>
  <c r="Q501" i="5"/>
  <c r="Q502" i="5"/>
  <c r="T237" i="5"/>
  <c r="U236" i="5"/>
  <c r="H501" i="5"/>
  <c r="J500" i="5"/>
  <c r="K500" i="5"/>
  <c r="F500" i="5"/>
  <c r="G500" i="5"/>
  <c r="D237" i="5"/>
  <c r="E236" i="5"/>
  <c r="P237" i="5"/>
  <c r="Q236" i="5"/>
  <c r="D502" i="5"/>
  <c r="F501" i="5"/>
  <c r="G501" i="5"/>
  <c r="R237" i="5"/>
  <c r="S236" i="5"/>
  <c r="J238" i="5"/>
  <c r="K237" i="5"/>
  <c r="R768" i="5"/>
  <c r="S768" i="5"/>
  <c r="P769" i="5"/>
  <c r="Q769" i="5"/>
  <c r="D768" i="5"/>
  <c r="E768" i="5"/>
  <c r="F767" i="5"/>
  <c r="G767" i="5"/>
  <c r="N768" i="5"/>
  <c r="O768" i="5"/>
  <c r="L769" i="5"/>
  <c r="M769" i="5"/>
  <c r="J768" i="5"/>
  <c r="K768" i="5"/>
  <c r="H769" i="5"/>
  <c r="I769" i="5"/>
  <c r="N239" i="5"/>
  <c r="O238" i="5"/>
  <c r="L503" i="5"/>
  <c r="R501" i="5"/>
  <c r="S501" i="5"/>
  <c r="T238" i="5"/>
  <c r="U237" i="5"/>
  <c r="P503" i="5"/>
  <c r="Q503" i="5"/>
  <c r="R502" i="5"/>
  <c r="S502" i="5"/>
  <c r="F238" i="5"/>
  <c r="G237" i="5"/>
  <c r="J239" i="5"/>
  <c r="K238" i="5"/>
  <c r="R238" i="5"/>
  <c r="S237" i="5"/>
  <c r="H502" i="5"/>
  <c r="H238" i="5"/>
  <c r="I237" i="5"/>
  <c r="D238" i="5"/>
  <c r="E237" i="5"/>
  <c r="D503" i="5"/>
  <c r="E502" i="5"/>
  <c r="M502" i="5"/>
  <c r="M503" i="5"/>
  <c r="P238" i="5"/>
  <c r="Q237" i="5"/>
  <c r="I501" i="5"/>
  <c r="J501" i="5"/>
  <c r="K501" i="5"/>
  <c r="R769" i="5"/>
  <c r="S769" i="5"/>
  <c r="P770" i="5"/>
  <c r="Q770" i="5"/>
  <c r="J769" i="5"/>
  <c r="K769" i="5"/>
  <c r="H770" i="5"/>
  <c r="I770" i="5"/>
  <c r="F768" i="5"/>
  <c r="G768" i="5"/>
  <c r="D769" i="5"/>
  <c r="E769" i="5"/>
  <c r="L770" i="5"/>
  <c r="M770" i="5"/>
  <c r="N769" i="5"/>
  <c r="O769" i="5"/>
  <c r="E503" i="5"/>
  <c r="N240" i="5"/>
  <c r="O239" i="5"/>
  <c r="P239" i="5"/>
  <c r="Q238" i="5"/>
  <c r="H239" i="5"/>
  <c r="I238" i="5"/>
  <c r="N502" i="5"/>
  <c r="O502" i="5"/>
  <c r="L504" i="5"/>
  <c r="N503" i="5"/>
  <c r="O503" i="5"/>
  <c r="E504" i="5"/>
  <c r="F239" i="5"/>
  <c r="G238" i="5"/>
  <c r="F502" i="5"/>
  <c r="G502" i="5"/>
  <c r="D504" i="5"/>
  <c r="F503" i="5"/>
  <c r="G503" i="5"/>
  <c r="R239" i="5"/>
  <c r="S238" i="5"/>
  <c r="P504" i="5"/>
  <c r="R503" i="5"/>
  <c r="S503" i="5"/>
  <c r="H503" i="5"/>
  <c r="M504" i="5"/>
  <c r="I502" i="5"/>
  <c r="D239" i="5"/>
  <c r="E238" i="5"/>
  <c r="J240" i="5"/>
  <c r="K239" i="5"/>
  <c r="T239" i="5"/>
  <c r="U238" i="5"/>
  <c r="J770" i="5"/>
  <c r="K770" i="5"/>
  <c r="H771" i="5"/>
  <c r="I771" i="5"/>
  <c r="N770" i="5"/>
  <c r="O770" i="5"/>
  <c r="L771" i="5"/>
  <c r="M771" i="5"/>
  <c r="R770" i="5"/>
  <c r="S770" i="5"/>
  <c r="P771" i="5"/>
  <c r="Q771" i="5"/>
  <c r="D770" i="5"/>
  <c r="E770" i="5"/>
  <c r="F769" i="5"/>
  <c r="G769" i="5"/>
  <c r="N241" i="5"/>
  <c r="O240" i="5"/>
  <c r="J241" i="5"/>
  <c r="K240" i="5"/>
  <c r="P505" i="5"/>
  <c r="R504" i="5"/>
  <c r="S504" i="5"/>
  <c r="Q504" i="5"/>
  <c r="H240" i="5"/>
  <c r="I239" i="5"/>
  <c r="P240" i="5"/>
  <c r="Q239" i="5"/>
  <c r="H504" i="5"/>
  <c r="J503" i="5"/>
  <c r="K503" i="5"/>
  <c r="D240" i="5"/>
  <c r="E239" i="5"/>
  <c r="I503" i="5"/>
  <c r="L505" i="5"/>
  <c r="N504" i="5"/>
  <c r="O504" i="5"/>
  <c r="F240" i="5"/>
  <c r="G239" i="5"/>
  <c r="R240" i="5"/>
  <c r="S239" i="5"/>
  <c r="D505" i="5"/>
  <c r="E505" i="5"/>
  <c r="F504" i="5"/>
  <c r="G504" i="5"/>
  <c r="T240" i="5"/>
  <c r="U239" i="5"/>
  <c r="M505" i="5"/>
  <c r="J502" i="5"/>
  <c r="K502" i="5"/>
  <c r="F770" i="5"/>
  <c r="G770" i="5"/>
  <c r="D771" i="5"/>
  <c r="E771" i="5"/>
  <c r="J771" i="5"/>
  <c r="K771" i="5"/>
  <c r="H772" i="5"/>
  <c r="I772" i="5"/>
  <c r="L772" i="5"/>
  <c r="M772" i="5"/>
  <c r="N771" i="5"/>
  <c r="O771" i="5"/>
  <c r="R771" i="5"/>
  <c r="S771" i="5"/>
  <c r="P772" i="5"/>
  <c r="Q772" i="5"/>
  <c r="O241" i="5"/>
  <c r="N242" i="5"/>
  <c r="R241" i="5"/>
  <c r="S240" i="5"/>
  <c r="H505" i="5"/>
  <c r="P241" i="5"/>
  <c r="Q240" i="5"/>
  <c r="J242" i="5"/>
  <c r="K241" i="5"/>
  <c r="P506" i="5"/>
  <c r="F241" i="5"/>
  <c r="G240" i="5"/>
  <c r="I504" i="5"/>
  <c r="J504" i="5"/>
  <c r="K504" i="5"/>
  <c r="T241" i="5"/>
  <c r="U240" i="5"/>
  <c r="D506" i="5"/>
  <c r="F505" i="5"/>
  <c r="G505" i="5"/>
  <c r="H241" i="5"/>
  <c r="I240" i="5"/>
  <c r="L506" i="5"/>
  <c r="M506" i="5"/>
  <c r="N505" i="5"/>
  <c r="O505" i="5"/>
  <c r="D241" i="5"/>
  <c r="E240" i="5"/>
  <c r="Q505" i="5"/>
  <c r="J772" i="5"/>
  <c r="K772" i="5"/>
  <c r="H773" i="5"/>
  <c r="I773" i="5"/>
  <c r="D772" i="5"/>
  <c r="E772" i="5"/>
  <c r="F771" i="5"/>
  <c r="G771" i="5"/>
  <c r="N772" i="5"/>
  <c r="O772" i="5"/>
  <c r="L773" i="5"/>
  <c r="M773" i="5"/>
  <c r="R772" i="5"/>
  <c r="S772" i="5"/>
  <c r="P773" i="5"/>
  <c r="Q773" i="5"/>
  <c r="Q506" i="5"/>
  <c r="N243" i="5"/>
  <c r="O242" i="5"/>
  <c r="R242" i="5"/>
  <c r="S241" i="5"/>
  <c r="R505" i="5"/>
  <c r="S505" i="5"/>
  <c r="D507" i="5"/>
  <c r="T242" i="5"/>
  <c r="U241" i="5"/>
  <c r="I505" i="5"/>
  <c r="J243" i="5"/>
  <c r="K242" i="5"/>
  <c r="P507" i="5"/>
  <c r="R506" i="5"/>
  <c r="S506" i="5"/>
  <c r="D242" i="5"/>
  <c r="E241" i="5"/>
  <c r="H506" i="5"/>
  <c r="J505" i="5"/>
  <c r="K505" i="5"/>
  <c r="L507" i="5"/>
  <c r="M507" i="5"/>
  <c r="N506" i="5"/>
  <c r="O506" i="5"/>
  <c r="F242" i="5"/>
  <c r="G241" i="5"/>
  <c r="H242" i="5"/>
  <c r="I241" i="5"/>
  <c r="E506" i="5"/>
  <c r="P242" i="5"/>
  <c r="Q241" i="5"/>
  <c r="J773" i="5"/>
  <c r="K773" i="5"/>
  <c r="H774" i="5"/>
  <c r="I774" i="5"/>
  <c r="R773" i="5"/>
  <c r="S773" i="5"/>
  <c r="P774" i="5"/>
  <c r="Q774" i="5"/>
  <c r="F772" i="5"/>
  <c r="G772" i="5"/>
  <c r="D773" i="5"/>
  <c r="E773" i="5"/>
  <c r="L774" i="5"/>
  <c r="M774" i="5"/>
  <c r="N773" i="5"/>
  <c r="O773" i="5"/>
  <c r="E507" i="5"/>
  <c r="O243" i="5"/>
  <c r="N244" i="5"/>
  <c r="J244" i="5"/>
  <c r="K243" i="5"/>
  <c r="I506" i="5"/>
  <c r="R243" i="5"/>
  <c r="S242" i="5"/>
  <c r="H507" i="5"/>
  <c r="J506" i="5"/>
  <c r="K506" i="5"/>
  <c r="P243" i="5"/>
  <c r="Q242" i="5"/>
  <c r="T243" i="5"/>
  <c r="U242" i="5"/>
  <c r="F243" i="5"/>
  <c r="G242" i="5"/>
  <c r="D243" i="5"/>
  <c r="E242" i="5"/>
  <c r="F506" i="5"/>
  <c r="G506" i="5"/>
  <c r="H243" i="5"/>
  <c r="I242" i="5"/>
  <c r="D508" i="5"/>
  <c r="E508" i="5"/>
  <c r="F507" i="5"/>
  <c r="G507" i="5"/>
  <c r="L508" i="5"/>
  <c r="M508" i="5"/>
  <c r="N507" i="5"/>
  <c r="O507" i="5"/>
  <c r="P508" i="5"/>
  <c r="Q507" i="5"/>
  <c r="R507" i="5"/>
  <c r="S507" i="5"/>
  <c r="R774" i="5"/>
  <c r="S774" i="5"/>
  <c r="P775" i="5"/>
  <c r="Q775" i="5"/>
  <c r="N774" i="5"/>
  <c r="O774" i="5"/>
  <c r="L775" i="5"/>
  <c r="M775" i="5"/>
  <c r="J774" i="5"/>
  <c r="K774" i="5"/>
  <c r="H775" i="5"/>
  <c r="I775" i="5"/>
  <c r="D774" i="5"/>
  <c r="E774" i="5"/>
  <c r="F773" i="5"/>
  <c r="G773" i="5"/>
  <c r="N245" i="5"/>
  <c r="O244" i="5"/>
  <c r="H508" i="5"/>
  <c r="P244" i="5"/>
  <c r="Q243" i="5"/>
  <c r="R244" i="5"/>
  <c r="S243" i="5"/>
  <c r="F244" i="5"/>
  <c r="G243" i="5"/>
  <c r="D509" i="5"/>
  <c r="E509" i="5"/>
  <c r="F508" i="5"/>
  <c r="G508" i="5"/>
  <c r="I507" i="5"/>
  <c r="P509" i="5"/>
  <c r="D244" i="5"/>
  <c r="E243" i="5"/>
  <c r="L509" i="5"/>
  <c r="N508" i="5"/>
  <c r="O508" i="5"/>
  <c r="T244" i="5"/>
  <c r="U243" i="5"/>
  <c r="Q508" i="5"/>
  <c r="H244" i="5"/>
  <c r="I243" i="5"/>
  <c r="J245" i="5"/>
  <c r="K244" i="5"/>
  <c r="F774" i="5"/>
  <c r="G774" i="5"/>
  <c r="D775" i="5"/>
  <c r="E775" i="5"/>
  <c r="L776" i="5"/>
  <c r="M776" i="5"/>
  <c r="N775" i="5"/>
  <c r="O775" i="5"/>
  <c r="R775" i="5"/>
  <c r="S775" i="5"/>
  <c r="P776" i="5"/>
  <c r="Q776" i="5"/>
  <c r="J775" i="5"/>
  <c r="K775" i="5"/>
  <c r="H776" i="5"/>
  <c r="I776" i="5"/>
  <c r="Q509" i="5"/>
  <c r="O245" i="5"/>
  <c r="N246" i="5"/>
  <c r="L510" i="5"/>
  <c r="N509" i="5"/>
  <c r="O509" i="5"/>
  <c r="H509" i="5"/>
  <c r="J508" i="5"/>
  <c r="K508" i="5"/>
  <c r="R245" i="5"/>
  <c r="S244" i="5"/>
  <c r="D245" i="5"/>
  <c r="E244" i="5"/>
  <c r="H245" i="5"/>
  <c r="I244" i="5"/>
  <c r="P510" i="5"/>
  <c r="Q510" i="5"/>
  <c r="R509" i="5"/>
  <c r="S509" i="5"/>
  <c r="M509" i="5"/>
  <c r="I508" i="5"/>
  <c r="P245" i="5"/>
  <c r="Q244" i="5"/>
  <c r="F245" i="5"/>
  <c r="G244" i="5"/>
  <c r="R508" i="5"/>
  <c r="S508" i="5"/>
  <c r="J246" i="5"/>
  <c r="K245" i="5"/>
  <c r="T245" i="5"/>
  <c r="U244" i="5"/>
  <c r="D510" i="5"/>
  <c r="F509" i="5"/>
  <c r="G509" i="5"/>
  <c r="J507" i="5"/>
  <c r="K507" i="5"/>
  <c r="D776" i="5"/>
  <c r="E776" i="5"/>
  <c r="F775" i="5"/>
  <c r="G775" i="5"/>
  <c r="L777" i="5"/>
  <c r="M777" i="5"/>
  <c r="N776" i="5"/>
  <c r="O776" i="5"/>
  <c r="J776" i="5"/>
  <c r="K776" i="5"/>
  <c r="H777" i="5"/>
  <c r="I777" i="5"/>
  <c r="P777" i="5"/>
  <c r="Q777" i="5"/>
  <c r="R776" i="5"/>
  <c r="S776" i="5"/>
  <c r="N247" i="5"/>
  <c r="O246" i="5"/>
  <c r="D511" i="5"/>
  <c r="H246" i="5"/>
  <c r="I245" i="5"/>
  <c r="H510" i="5"/>
  <c r="T246" i="5"/>
  <c r="U245" i="5"/>
  <c r="P246" i="5"/>
  <c r="Q245" i="5"/>
  <c r="D246" i="5"/>
  <c r="E245" i="5"/>
  <c r="L511" i="5"/>
  <c r="I509" i="5"/>
  <c r="I510" i="5"/>
  <c r="J247" i="5"/>
  <c r="K246" i="5"/>
  <c r="M510" i="5"/>
  <c r="R246" i="5"/>
  <c r="S245" i="5"/>
  <c r="F246" i="5"/>
  <c r="G245" i="5"/>
  <c r="E510" i="5"/>
  <c r="E511" i="5"/>
  <c r="P511" i="5"/>
  <c r="R510" i="5"/>
  <c r="S510" i="5"/>
  <c r="P778" i="5"/>
  <c r="Q778" i="5"/>
  <c r="R777" i="5"/>
  <c r="S777" i="5"/>
  <c r="D777" i="5"/>
  <c r="E777" i="5"/>
  <c r="F776" i="5"/>
  <c r="G776" i="5"/>
  <c r="N777" i="5"/>
  <c r="O777" i="5"/>
  <c r="L778" i="5"/>
  <c r="M778" i="5"/>
  <c r="H778" i="5"/>
  <c r="I778" i="5"/>
  <c r="J777" i="5"/>
  <c r="K777" i="5"/>
  <c r="M511" i="5"/>
  <c r="N248" i="5"/>
  <c r="O247" i="5"/>
  <c r="R247" i="5"/>
  <c r="S246" i="5"/>
  <c r="D247" i="5"/>
  <c r="E246" i="5"/>
  <c r="H247" i="5"/>
  <c r="I246" i="5"/>
  <c r="F510" i="5"/>
  <c r="G510" i="5"/>
  <c r="P247" i="5"/>
  <c r="Q246" i="5"/>
  <c r="D512" i="5"/>
  <c r="F511" i="5"/>
  <c r="G511" i="5"/>
  <c r="J248" i="5"/>
  <c r="K247" i="5"/>
  <c r="P512" i="5"/>
  <c r="T247" i="5"/>
  <c r="U246" i="5"/>
  <c r="N510" i="5"/>
  <c r="O510" i="5"/>
  <c r="J509" i="5"/>
  <c r="K509" i="5"/>
  <c r="Q511" i="5"/>
  <c r="Q512" i="5"/>
  <c r="F247" i="5"/>
  <c r="G246" i="5"/>
  <c r="L512" i="5"/>
  <c r="N511" i="5"/>
  <c r="O511" i="5"/>
  <c r="H511" i="5"/>
  <c r="I511" i="5"/>
  <c r="J510" i="5"/>
  <c r="K510" i="5"/>
  <c r="D778" i="5"/>
  <c r="E778" i="5"/>
  <c r="F777" i="5"/>
  <c r="G777" i="5"/>
  <c r="J778" i="5"/>
  <c r="K778" i="5"/>
  <c r="H779" i="5"/>
  <c r="I779" i="5"/>
  <c r="L779" i="5"/>
  <c r="M779" i="5"/>
  <c r="N778" i="5"/>
  <c r="O778" i="5"/>
  <c r="P779" i="5"/>
  <c r="Q779" i="5"/>
  <c r="R778" i="5"/>
  <c r="S778" i="5"/>
  <c r="N249" i="5"/>
  <c r="O248" i="5"/>
  <c r="J249" i="5"/>
  <c r="K248" i="5"/>
  <c r="D248" i="5"/>
  <c r="E247" i="5"/>
  <c r="D513" i="5"/>
  <c r="L513" i="5"/>
  <c r="M512" i="5"/>
  <c r="F248" i="5"/>
  <c r="G247" i="5"/>
  <c r="T248" i="5"/>
  <c r="U247" i="5"/>
  <c r="R248" i="5"/>
  <c r="S247" i="5"/>
  <c r="E512" i="5"/>
  <c r="E513" i="5"/>
  <c r="P248" i="5"/>
  <c r="Q247" i="5"/>
  <c r="R511" i="5"/>
  <c r="S511" i="5"/>
  <c r="H512" i="5"/>
  <c r="I512" i="5"/>
  <c r="J511" i="5"/>
  <c r="K511" i="5"/>
  <c r="P513" i="5"/>
  <c r="R512" i="5"/>
  <c r="S512" i="5"/>
  <c r="H248" i="5"/>
  <c r="I247" i="5"/>
  <c r="L780" i="5"/>
  <c r="M780" i="5"/>
  <c r="N779" i="5"/>
  <c r="O779" i="5"/>
  <c r="J779" i="5"/>
  <c r="K779" i="5"/>
  <c r="H780" i="5"/>
  <c r="I780" i="5"/>
  <c r="D779" i="5"/>
  <c r="E779" i="5"/>
  <c r="F778" i="5"/>
  <c r="G778" i="5"/>
  <c r="P780" i="5"/>
  <c r="Q780" i="5"/>
  <c r="R779" i="5"/>
  <c r="S779" i="5"/>
  <c r="M513" i="5"/>
  <c r="O249" i="5"/>
  <c r="N250" i="5"/>
  <c r="D249" i="5"/>
  <c r="E248" i="5"/>
  <c r="P249" i="5"/>
  <c r="Q248" i="5"/>
  <c r="J250" i="5"/>
  <c r="K249" i="5"/>
  <c r="H249" i="5"/>
  <c r="I248" i="5"/>
  <c r="N512" i="5"/>
  <c r="O512" i="5"/>
  <c r="L514" i="5"/>
  <c r="M514" i="5"/>
  <c r="N513" i="5"/>
  <c r="O513" i="5"/>
  <c r="R249" i="5"/>
  <c r="S248" i="5"/>
  <c r="F512" i="5"/>
  <c r="G512" i="5"/>
  <c r="F249" i="5"/>
  <c r="G248" i="5"/>
  <c r="H513" i="5"/>
  <c r="I513" i="5"/>
  <c r="J512" i="5"/>
  <c r="K512" i="5"/>
  <c r="D514" i="5"/>
  <c r="E514" i="5"/>
  <c r="F513" i="5"/>
  <c r="G513" i="5"/>
  <c r="P514" i="5"/>
  <c r="Q513" i="5"/>
  <c r="Q514" i="5"/>
  <c r="T249" i="5"/>
  <c r="U248" i="5"/>
  <c r="D780" i="5"/>
  <c r="E780" i="5"/>
  <c r="F779" i="5"/>
  <c r="G779" i="5"/>
  <c r="H781" i="5"/>
  <c r="I781" i="5"/>
  <c r="J780" i="5"/>
  <c r="K780" i="5"/>
  <c r="P781" i="5"/>
  <c r="Q781" i="5"/>
  <c r="R780" i="5"/>
  <c r="S780" i="5"/>
  <c r="L781" i="5"/>
  <c r="M781" i="5"/>
  <c r="N780" i="5"/>
  <c r="O780" i="5"/>
  <c r="N251" i="5"/>
  <c r="O250" i="5"/>
  <c r="P250" i="5"/>
  <c r="Q249" i="5"/>
  <c r="F250" i="5"/>
  <c r="G249" i="5"/>
  <c r="D250" i="5"/>
  <c r="E249" i="5"/>
  <c r="R250" i="5"/>
  <c r="S249" i="5"/>
  <c r="D515" i="5"/>
  <c r="E515" i="5"/>
  <c r="F514" i="5"/>
  <c r="G514" i="5"/>
  <c r="H250" i="5"/>
  <c r="I249" i="5"/>
  <c r="R513" i="5"/>
  <c r="S513" i="5"/>
  <c r="L515" i="5"/>
  <c r="N514" i="5"/>
  <c r="O514" i="5"/>
  <c r="J251" i="5"/>
  <c r="K250" i="5"/>
  <c r="P515" i="5"/>
  <c r="Q515" i="5"/>
  <c r="R514" i="5"/>
  <c r="S514" i="5"/>
  <c r="H514" i="5"/>
  <c r="J513" i="5"/>
  <c r="K513" i="5"/>
  <c r="T250" i="5"/>
  <c r="U249" i="5"/>
  <c r="J781" i="5"/>
  <c r="K781" i="5"/>
  <c r="H782" i="5"/>
  <c r="I782" i="5"/>
  <c r="L782" i="5"/>
  <c r="M782" i="5"/>
  <c r="N781" i="5"/>
  <c r="O781" i="5"/>
  <c r="D781" i="5"/>
  <c r="E781" i="5"/>
  <c r="F780" i="5"/>
  <c r="G780" i="5"/>
  <c r="R781" i="5"/>
  <c r="S781" i="5"/>
  <c r="P782" i="5"/>
  <c r="Q782" i="5"/>
  <c r="O251" i="5"/>
  <c r="N252" i="5"/>
  <c r="T251" i="5"/>
  <c r="U250" i="5"/>
  <c r="R251" i="5"/>
  <c r="S250" i="5"/>
  <c r="H515" i="5"/>
  <c r="D251" i="5"/>
  <c r="E250" i="5"/>
  <c r="I514" i="5"/>
  <c r="I515" i="5"/>
  <c r="L516" i="5"/>
  <c r="M515" i="5"/>
  <c r="P516" i="5"/>
  <c r="Q516" i="5"/>
  <c r="R515" i="5"/>
  <c r="S515" i="5"/>
  <c r="H251" i="5"/>
  <c r="I250" i="5"/>
  <c r="F251" i="5"/>
  <c r="G250" i="5"/>
  <c r="J252" i="5"/>
  <c r="K251" i="5"/>
  <c r="D516" i="5"/>
  <c r="F515" i="5"/>
  <c r="G515" i="5"/>
  <c r="P251" i="5"/>
  <c r="Q250" i="5"/>
  <c r="D782" i="5"/>
  <c r="E782" i="5"/>
  <c r="F781" i="5"/>
  <c r="G781" i="5"/>
  <c r="J782" i="5"/>
  <c r="K782" i="5"/>
  <c r="H783" i="5"/>
  <c r="I783" i="5"/>
  <c r="R782" i="5"/>
  <c r="S782" i="5"/>
  <c r="P783" i="5"/>
  <c r="Q783" i="5"/>
  <c r="L783" i="5"/>
  <c r="M783" i="5"/>
  <c r="N782" i="5"/>
  <c r="O782" i="5"/>
  <c r="N253" i="5"/>
  <c r="O252" i="5"/>
  <c r="P252" i="5"/>
  <c r="Q251" i="5"/>
  <c r="D517" i="5"/>
  <c r="T252" i="5"/>
  <c r="U251" i="5"/>
  <c r="D252" i="5"/>
  <c r="E251" i="5"/>
  <c r="J514" i="5"/>
  <c r="K514" i="5"/>
  <c r="H252" i="5"/>
  <c r="I251" i="5"/>
  <c r="J253" i="5"/>
  <c r="K252" i="5"/>
  <c r="M516" i="5"/>
  <c r="H516" i="5"/>
  <c r="I516" i="5"/>
  <c r="J515" i="5"/>
  <c r="K515" i="5"/>
  <c r="E516" i="5"/>
  <c r="L517" i="5"/>
  <c r="P517" i="5"/>
  <c r="R516" i="5"/>
  <c r="S516" i="5"/>
  <c r="F252" i="5"/>
  <c r="G251" i="5"/>
  <c r="N515" i="5"/>
  <c r="O515" i="5"/>
  <c r="R252" i="5"/>
  <c r="S251" i="5"/>
  <c r="J783" i="5"/>
  <c r="K783" i="5"/>
  <c r="H784" i="5"/>
  <c r="I784" i="5"/>
  <c r="L784" i="5"/>
  <c r="M784" i="5"/>
  <c r="N783" i="5"/>
  <c r="O783" i="5"/>
  <c r="D783" i="5"/>
  <c r="E783" i="5"/>
  <c r="F782" i="5"/>
  <c r="G782" i="5"/>
  <c r="R783" i="5"/>
  <c r="S783" i="5"/>
  <c r="P784" i="5"/>
  <c r="Q784" i="5"/>
  <c r="E517" i="5"/>
  <c r="M517" i="5"/>
  <c r="N254" i="5"/>
  <c r="O253" i="5"/>
  <c r="D253" i="5"/>
  <c r="E252" i="5"/>
  <c r="P253" i="5"/>
  <c r="Q252" i="5"/>
  <c r="F253" i="5"/>
  <c r="G252" i="5"/>
  <c r="P518" i="5"/>
  <c r="T253" i="5"/>
  <c r="U252" i="5"/>
  <c r="J254" i="5"/>
  <c r="K253" i="5"/>
  <c r="N516" i="5"/>
  <c r="O516" i="5"/>
  <c r="F516" i="5"/>
  <c r="G516" i="5"/>
  <c r="H517" i="5"/>
  <c r="J516" i="5"/>
  <c r="K516" i="5"/>
  <c r="L518" i="5"/>
  <c r="N517" i="5"/>
  <c r="O517" i="5"/>
  <c r="H253" i="5"/>
  <c r="I252" i="5"/>
  <c r="D518" i="5"/>
  <c r="F517" i="5"/>
  <c r="G517" i="5"/>
  <c r="Q517" i="5"/>
  <c r="R253" i="5"/>
  <c r="S252" i="5"/>
  <c r="D784" i="5"/>
  <c r="E784" i="5"/>
  <c r="F783" i="5"/>
  <c r="G783" i="5"/>
  <c r="R784" i="5"/>
  <c r="S784" i="5"/>
  <c r="P785" i="5"/>
  <c r="Q785" i="5"/>
  <c r="J784" i="5"/>
  <c r="K784" i="5"/>
  <c r="H785" i="5"/>
  <c r="I785" i="5"/>
  <c r="L785" i="5"/>
  <c r="M785" i="5"/>
  <c r="N784" i="5"/>
  <c r="O784" i="5"/>
  <c r="Q518" i="5"/>
  <c r="O254" i="5"/>
  <c r="N255" i="5"/>
  <c r="R517" i="5"/>
  <c r="S517" i="5"/>
  <c r="L519" i="5"/>
  <c r="N518" i="5"/>
  <c r="O518" i="5"/>
  <c r="P519" i="5"/>
  <c r="R518" i="5"/>
  <c r="S518" i="5"/>
  <c r="D254" i="5"/>
  <c r="E253" i="5"/>
  <c r="R254" i="5"/>
  <c r="S253" i="5"/>
  <c r="F254" i="5"/>
  <c r="G253" i="5"/>
  <c r="T254" i="5"/>
  <c r="U253" i="5"/>
  <c r="M518" i="5"/>
  <c r="P254" i="5"/>
  <c r="Q253" i="5"/>
  <c r="H518" i="5"/>
  <c r="D519" i="5"/>
  <c r="E518" i="5"/>
  <c r="H254" i="5"/>
  <c r="I253" i="5"/>
  <c r="J255" i="5"/>
  <c r="K254" i="5"/>
  <c r="I517" i="5"/>
  <c r="J517" i="5"/>
  <c r="K517" i="5"/>
  <c r="R785" i="5"/>
  <c r="S785" i="5"/>
  <c r="P786" i="5"/>
  <c r="Q786" i="5"/>
  <c r="D785" i="5"/>
  <c r="E785" i="5"/>
  <c r="F784" i="5"/>
  <c r="G784" i="5"/>
  <c r="L786" i="5"/>
  <c r="M786" i="5"/>
  <c r="N785" i="5"/>
  <c r="O785" i="5"/>
  <c r="J785" i="5"/>
  <c r="K785" i="5"/>
  <c r="H786" i="5"/>
  <c r="I786" i="5"/>
  <c r="O255" i="5"/>
  <c r="N256" i="5"/>
  <c r="P520" i="5"/>
  <c r="Q519" i="5"/>
  <c r="Q520" i="5"/>
  <c r="L520" i="5"/>
  <c r="J256" i="5"/>
  <c r="K255" i="5"/>
  <c r="D520" i="5"/>
  <c r="P255" i="5"/>
  <c r="Q254" i="5"/>
  <c r="R255" i="5"/>
  <c r="S254" i="5"/>
  <c r="F255" i="5"/>
  <c r="G254" i="5"/>
  <c r="H519" i="5"/>
  <c r="H255" i="5"/>
  <c r="I254" i="5"/>
  <c r="M519" i="5"/>
  <c r="E519" i="5"/>
  <c r="D255" i="5"/>
  <c r="E254" i="5"/>
  <c r="I518" i="5"/>
  <c r="I519" i="5"/>
  <c r="F518" i="5"/>
  <c r="G518" i="5"/>
  <c r="T255" i="5"/>
  <c r="U254" i="5"/>
  <c r="J786" i="5"/>
  <c r="K786" i="5"/>
  <c r="H787" i="5"/>
  <c r="I787" i="5"/>
  <c r="R786" i="5"/>
  <c r="S786" i="5"/>
  <c r="P787" i="5"/>
  <c r="Q787" i="5"/>
  <c r="L787" i="5"/>
  <c r="M787" i="5"/>
  <c r="N786" i="5"/>
  <c r="O786" i="5"/>
  <c r="D786" i="5"/>
  <c r="E786" i="5"/>
  <c r="F785" i="5"/>
  <c r="G785" i="5"/>
  <c r="E520" i="5"/>
  <c r="N257" i="5"/>
  <c r="O256" i="5"/>
  <c r="F519" i="5"/>
  <c r="G519" i="5"/>
  <c r="H520" i="5"/>
  <c r="J519" i="5"/>
  <c r="K519" i="5"/>
  <c r="R519" i="5"/>
  <c r="S519" i="5"/>
  <c r="T256" i="5"/>
  <c r="U255" i="5"/>
  <c r="L521" i="5"/>
  <c r="P521" i="5"/>
  <c r="Q521" i="5"/>
  <c r="R520" i="5"/>
  <c r="S520" i="5"/>
  <c r="H256" i="5"/>
  <c r="I255" i="5"/>
  <c r="F256" i="5"/>
  <c r="G255" i="5"/>
  <c r="D521" i="5"/>
  <c r="F520" i="5"/>
  <c r="G520" i="5"/>
  <c r="E521" i="5"/>
  <c r="P256" i="5"/>
  <c r="Q255" i="5"/>
  <c r="J518" i="5"/>
  <c r="K518" i="5"/>
  <c r="D256" i="5"/>
  <c r="E255" i="5"/>
  <c r="M520" i="5"/>
  <c r="M521" i="5"/>
  <c r="R256" i="5"/>
  <c r="S255" i="5"/>
  <c r="J257" i="5"/>
  <c r="K256" i="5"/>
  <c r="N519" i="5"/>
  <c r="O519" i="5"/>
  <c r="L788" i="5"/>
  <c r="M788" i="5"/>
  <c r="N787" i="5"/>
  <c r="O787" i="5"/>
  <c r="R787" i="5"/>
  <c r="S787" i="5"/>
  <c r="P788" i="5"/>
  <c r="Q788" i="5"/>
  <c r="D787" i="5"/>
  <c r="E787" i="5"/>
  <c r="F786" i="5"/>
  <c r="G786" i="5"/>
  <c r="J787" i="5"/>
  <c r="K787" i="5"/>
  <c r="H788" i="5"/>
  <c r="I788" i="5"/>
  <c r="O257" i="5"/>
  <c r="N258" i="5"/>
  <c r="N520" i="5"/>
  <c r="O520" i="5"/>
  <c r="H521" i="5"/>
  <c r="J520" i="5"/>
  <c r="K520" i="5"/>
  <c r="D522" i="5"/>
  <c r="F521" i="5"/>
  <c r="G521" i="5"/>
  <c r="L522" i="5"/>
  <c r="M522" i="5"/>
  <c r="N521" i="5"/>
  <c r="O521" i="5"/>
  <c r="I520" i="5"/>
  <c r="D257" i="5"/>
  <c r="E256" i="5"/>
  <c r="F257" i="5"/>
  <c r="G256" i="5"/>
  <c r="T257" i="5"/>
  <c r="U256" i="5"/>
  <c r="P522" i="5"/>
  <c r="Q522" i="5"/>
  <c r="R521" i="5"/>
  <c r="S521" i="5"/>
  <c r="H257" i="5"/>
  <c r="I256" i="5"/>
  <c r="E522" i="5"/>
  <c r="R257" i="5"/>
  <c r="S256" i="5"/>
  <c r="J258" i="5"/>
  <c r="K257" i="5"/>
  <c r="P257" i="5"/>
  <c r="Q256" i="5"/>
  <c r="D788" i="5"/>
  <c r="E788" i="5"/>
  <c r="F787" i="5"/>
  <c r="G787" i="5"/>
  <c r="J788" i="5"/>
  <c r="K788" i="5"/>
  <c r="H789" i="5"/>
  <c r="I789" i="5"/>
  <c r="L789" i="5"/>
  <c r="M789" i="5"/>
  <c r="N788" i="5"/>
  <c r="O788" i="5"/>
  <c r="R788" i="5"/>
  <c r="S788" i="5"/>
  <c r="P789" i="5"/>
  <c r="Q789" i="5"/>
  <c r="N259" i="5"/>
  <c r="O258" i="5"/>
  <c r="H522" i="5"/>
  <c r="J521" i="5"/>
  <c r="K521" i="5"/>
  <c r="D258" i="5"/>
  <c r="E257" i="5"/>
  <c r="I521" i="5"/>
  <c r="F258" i="5"/>
  <c r="G257" i="5"/>
  <c r="P258" i="5"/>
  <c r="Q257" i="5"/>
  <c r="J259" i="5"/>
  <c r="K258" i="5"/>
  <c r="P523" i="5"/>
  <c r="R522" i="5"/>
  <c r="S522" i="5"/>
  <c r="H258" i="5"/>
  <c r="I257" i="5"/>
  <c r="L523" i="5"/>
  <c r="M523" i="5"/>
  <c r="N522" i="5"/>
  <c r="O522" i="5"/>
  <c r="R258" i="5"/>
  <c r="S257" i="5"/>
  <c r="T258" i="5"/>
  <c r="U257" i="5"/>
  <c r="D523" i="5"/>
  <c r="E523" i="5"/>
  <c r="F522" i="5"/>
  <c r="G522" i="5"/>
  <c r="R789" i="5"/>
  <c r="S789" i="5"/>
  <c r="P790" i="5"/>
  <c r="Q790" i="5"/>
  <c r="J789" i="5"/>
  <c r="K789" i="5"/>
  <c r="H790" i="5"/>
  <c r="I790" i="5"/>
  <c r="D789" i="5"/>
  <c r="E789" i="5"/>
  <c r="F788" i="5"/>
  <c r="G788" i="5"/>
  <c r="L790" i="5"/>
  <c r="M790" i="5"/>
  <c r="N789" i="5"/>
  <c r="O789" i="5"/>
  <c r="N260" i="5"/>
  <c r="O259" i="5"/>
  <c r="P259" i="5"/>
  <c r="Q258" i="5"/>
  <c r="L524" i="5"/>
  <c r="M524" i="5"/>
  <c r="N523" i="5"/>
  <c r="O523" i="5"/>
  <c r="H259" i="5"/>
  <c r="I258" i="5"/>
  <c r="F259" i="5"/>
  <c r="G258" i="5"/>
  <c r="H523" i="5"/>
  <c r="I522" i="5"/>
  <c r="J522" i="5"/>
  <c r="K522" i="5"/>
  <c r="P524" i="5"/>
  <c r="R259" i="5"/>
  <c r="S258" i="5"/>
  <c r="J260" i="5"/>
  <c r="K259" i="5"/>
  <c r="Q523" i="5"/>
  <c r="D524" i="5"/>
  <c r="F523" i="5"/>
  <c r="G523" i="5"/>
  <c r="T259" i="5"/>
  <c r="U258" i="5"/>
  <c r="D259" i="5"/>
  <c r="E258" i="5"/>
  <c r="J790" i="5"/>
  <c r="K790" i="5"/>
  <c r="H791" i="5"/>
  <c r="I791" i="5"/>
  <c r="L791" i="5"/>
  <c r="M791" i="5"/>
  <c r="N790" i="5"/>
  <c r="O790" i="5"/>
  <c r="R790" i="5"/>
  <c r="S790" i="5"/>
  <c r="P791" i="5"/>
  <c r="Q791" i="5"/>
  <c r="D790" i="5"/>
  <c r="E790" i="5"/>
  <c r="F789" i="5"/>
  <c r="G789" i="5"/>
  <c r="Q524" i="5"/>
  <c r="N261" i="5"/>
  <c r="O260" i="5"/>
  <c r="P260" i="5"/>
  <c r="Q259" i="5"/>
  <c r="D260" i="5"/>
  <c r="E259" i="5"/>
  <c r="R260" i="5"/>
  <c r="S259" i="5"/>
  <c r="T260" i="5"/>
  <c r="U259" i="5"/>
  <c r="F260" i="5"/>
  <c r="G259" i="5"/>
  <c r="J261" i="5"/>
  <c r="K260" i="5"/>
  <c r="D525" i="5"/>
  <c r="R523" i="5"/>
  <c r="S523" i="5"/>
  <c r="H260" i="5"/>
  <c r="I259" i="5"/>
  <c r="E524" i="5"/>
  <c r="F524" i="5"/>
  <c r="G524" i="5"/>
  <c r="H524" i="5"/>
  <c r="P525" i="5"/>
  <c r="R524" i="5"/>
  <c r="S524" i="5"/>
  <c r="I523" i="5"/>
  <c r="L525" i="5"/>
  <c r="N524" i="5"/>
  <c r="O524" i="5"/>
  <c r="D791" i="5"/>
  <c r="E791" i="5"/>
  <c r="F790" i="5"/>
  <c r="G790" i="5"/>
  <c r="J791" i="5"/>
  <c r="K791" i="5"/>
  <c r="H792" i="5"/>
  <c r="I792" i="5"/>
  <c r="L792" i="5"/>
  <c r="M792" i="5"/>
  <c r="N791" i="5"/>
  <c r="O791" i="5"/>
  <c r="R791" i="5"/>
  <c r="S791" i="5"/>
  <c r="P792" i="5"/>
  <c r="Q792" i="5"/>
  <c r="I524" i="5"/>
  <c r="N262" i="5"/>
  <c r="O261" i="5"/>
  <c r="D261" i="5"/>
  <c r="E260" i="5"/>
  <c r="F261" i="5"/>
  <c r="G260" i="5"/>
  <c r="P261" i="5"/>
  <c r="Q260" i="5"/>
  <c r="D526" i="5"/>
  <c r="L526" i="5"/>
  <c r="P526" i="5"/>
  <c r="Q525" i="5"/>
  <c r="T261" i="5"/>
  <c r="U260" i="5"/>
  <c r="H261" i="5"/>
  <c r="I260" i="5"/>
  <c r="J523" i="5"/>
  <c r="K523" i="5"/>
  <c r="H525" i="5"/>
  <c r="I525" i="5"/>
  <c r="J524" i="5"/>
  <c r="K524" i="5"/>
  <c r="J262" i="5"/>
  <c r="K261" i="5"/>
  <c r="E525" i="5"/>
  <c r="M525" i="5"/>
  <c r="R261" i="5"/>
  <c r="S260" i="5"/>
  <c r="J792" i="5"/>
  <c r="K792" i="5"/>
  <c r="H793" i="5"/>
  <c r="I793" i="5"/>
  <c r="R792" i="5"/>
  <c r="S792" i="5"/>
  <c r="P793" i="5"/>
  <c r="Q793" i="5"/>
  <c r="D792" i="5"/>
  <c r="E792" i="5"/>
  <c r="F791" i="5"/>
  <c r="G791" i="5"/>
  <c r="L793" i="5"/>
  <c r="M793" i="5"/>
  <c r="N792" i="5"/>
  <c r="O792" i="5"/>
  <c r="M526" i="5"/>
  <c r="N263" i="5"/>
  <c r="O262" i="5"/>
  <c r="E526" i="5"/>
  <c r="I526" i="5"/>
  <c r="H262" i="5"/>
  <c r="I261" i="5"/>
  <c r="F525" i="5"/>
  <c r="G525" i="5"/>
  <c r="T262" i="5"/>
  <c r="U261" i="5"/>
  <c r="D262" i="5"/>
  <c r="E261" i="5"/>
  <c r="L527" i="5"/>
  <c r="M527" i="5"/>
  <c r="N526" i="5"/>
  <c r="O526" i="5"/>
  <c r="J263" i="5"/>
  <c r="K262" i="5"/>
  <c r="Q526" i="5"/>
  <c r="R262" i="5"/>
  <c r="S261" i="5"/>
  <c r="R525" i="5"/>
  <c r="S525" i="5"/>
  <c r="P262" i="5"/>
  <c r="Q261" i="5"/>
  <c r="H526" i="5"/>
  <c r="J525" i="5"/>
  <c r="K525" i="5"/>
  <c r="P527" i="5"/>
  <c r="R526" i="5"/>
  <c r="S526" i="5"/>
  <c r="D527" i="5"/>
  <c r="F526" i="5"/>
  <c r="G526" i="5"/>
  <c r="N525" i="5"/>
  <c r="O525" i="5"/>
  <c r="F262" i="5"/>
  <c r="G261" i="5"/>
  <c r="D793" i="5"/>
  <c r="E793" i="5"/>
  <c r="F792" i="5"/>
  <c r="G792" i="5"/>
  <c r="R793" i="5"/>
  <c r="S793" i="5"/>
  <c r="P794" i="5"/>
  <c r="Q794" i="5"/>
  <c r="J793" i="5"/>
  <c r="K793" i="5"/>
  <c r="H794" i="5"/>
  <c r="I794" i="5"/>
  <c r="L794" i="5"/>
  <c r="M794" i="5"/>
  <c r="N793" i="5"/>
  <c r="O793" i="5"/>
  <c r="Q527" i="5"/>
  <c r="N264" i="5"/>
  <c r="O263" i="5"/>
  <c r="D263" i="5"/>
  <c r="E262" i="5"/>
  <c r="D528" i="5"/>
  <c r="F527" i="5"/>
  <c r="G527" i="5"/>
  <c r="R263" i="5"/>
  <c r="S262" i="5"/>
  <c r="H263" i="5"/>
  <c r="I262" i="5"/>
  <c r="P528" i="5"/>
  <c r="R527" i="5"/>
  <c r="S527" i="5"/>
  <c r="M528" i="5"/>
  <c r="H527" i="5"/>
  <c r="I527" i="5"/>
  <c r="J526" i="5"/>
  <c r="K526" i="5"/>
  <c r="J264" i="5"/>
  <c r="K263" i="5"/>
  <c r="E527" i="5"/>
  <c r="Q528" i="5"/>
  <c r="F263" i="5"/>
  <c r="G262" i="5"/>
  <c r="T263" i="5"/>
  <c r="U262" i="5"/>
  <c r="P263" i="5"/>
  <c r="Q262" i="5"/>
  <c r="L528" i="5"/>
  <c r="N527" i="5"/>
  <c r="O527" i="5"/>
  <c r="R794" i="5"/>
  <c r="S794" i="5"/>
  <c r="P795" i="5"/>
  <c r="Q795" i="5"/>
  <c r="D794" i="5"/>
  <c r="E794" i="5"/>
  <c r="F793" i="5"/>
  <c r="G793" i="5"/>
  <c r="L795" i="5"/>
  <c r="M795" i="5"/>
  <c r="N794" i="5"/>
  <c r="O794" i="5"/>
  <c r="J794" i="5"/>
  <c r="K794" i="5"/>
  <c r="H795" i="5"/>
  <c r="I795" i="5"/>
  <c r="N265" i="5"/>
  <c r="O264" i="5"/>
  <c r="F264" i="5"/>
  <c r="G263" i="5"/>
  <c r="E528" i="5"/>
  <c r="E529" i="5"/>
  <c r="D264" i="5"/>
  <c r="E263" i="5"/>
  <c r="D529" i="5"/>
  <c r="I528" i="5"/>
  <c r="H264" i="5"/>
  <c r="I263" i="5"/>
  <c r="P529" i="5"/>
  <c r="Q529" i="5"/>
  <c r="R528" i="5"/>
  <c r="S528" i="5"/>
  <c r="J265" i="5"/>
  <c r="K264" i="5"/>
  <c r="L529" i="5"/>
  <c r="N528" i="5"/>
  <c r="O528" i="5"/>
  <c r="P264" i="5"/>
  <c r="Q263" i="5"/>
  <c r="T264" i="5"/>
  <c r="U263" i="5"/>
  <c r="H528" i="5"/>
  <c r="J527" i="5"/>
  <c r="K527" i="5"/>
  <c r="R264" i="5"/>
  <c r="S263" i="5"/>
  <c r="L796" i="5"/>
  <c r="M796" i="5"/>
  <c r="N795" i="5"/>
  <c r="O795" i="5"/>
  <c r="R795" i="5"/>
  <c r="S795" i="5"/>
  <c r="P796" i="5"/>
  <c r="Q796" i="5"/>
  <c r="J795" i="5"/>
  <c r="K795" i="5"/>
  <c r="H796" i="5"/>
  <c r="I796" i="5"/>
  <c r="D795" i="5"/>
  <c r="E795" i="5"/>
  <c r="F794" i="5"/>
  <c r="G794" i="5"/>
  <c r="O265" i="5"/>
  <c r="N266" i="5"/>
  <c r="D265" i="5"/>
  <c r="E264" i="5"/>
  <c r="F528" i="5"/>
  <c r="G528" i="5"/>
  <c r="F265" i="5"/>
  <c r="G264" i="5"/>
  <c r="L530" i="5"/>
  <c r="D530" i="5"/>
  <c r="F529" i="5"/>
  <c r="G529" i="5"/>
  <c r="M529" i="5"/>
  <c r="T265" i="5"/>
  <c r="U264" i="5"/>
  <c r="R265" i="5"/>
  <c r="S264" i="5"/>
  <c r="H265" i="5"/>
  <c r="I264" i="5"/>
  <c r="H529" i="5"/>
  <c r="J528" i="5"/>
  <c r="K528" i="5"/>
  <c r="J266" i="5"/>
  <c r="K265" i="5"/>
  <c r="P265" i="5"/>
  <c r="Q264" i="5"/>
  <c r="P530" i="5"/>
  <c r="Q530" i="5"/>
  <c r="R529" i="5"/>
  <c r="S529" i="5"/>
  <c r="D796" i="5"/>
  <c r="E796" i="5"/>
  <c r="F795" i="5"/>
  <c r="G795" i="5"/>
  <c r="L797" i="5"/>
  <c r="M797" i="5"/>
  <c r="N796" i="5"/>
  <c r="O796" i="5"/>
  <c r="R796" i="5"/>
  <c r="S796" i="5"/>
  <c r="P797" i="5"/>
  <c r="Q797" i="5"/>
  <c r="J796" i="5"/>
  <c r="K796" i="5"/>
  <c r="H797" i="5"/>
  <c r="I797" i="5"/>
  <c r="M530" i="5"/>
  <c r="O266" i="5"/>
  <c r="N267" i="5"/>
  <c r="D531" i="5"/>
  <c r="D266" i="5"/>
  <c r="E265" i="5"/>
  <c r="J267" i="5"/>
  <c r="K266" i="5"/>
  <c r="N529" i="5"/>
  <c r="O529" i="5"/>
  <c r="E530" i="5"/>
  <c r="E531" i="5"/>
  <c r="P531" i="5"/>
  <c r="R530" i="5"/>
  <c r="S530" i="5"/>
  <c r="H530" i="5"/>
  <c r="I529" i="5"/>
  <c r="I530" i="5"/>
  <c r="R266" i="5"/>
  <c r="S265" i="5"/>
  <c r="L531" i="5"/>
  <c r="M531" i="5"/>
  <c r="N530" i="5"/>
  <c r="O530" i="5"/>
  <c r="P266" i="5"/>
  <c r="Q265" i="5"/>
  <c r="H266" i="5"/>
  <c r="I265" i="5"/>
  <c r="T266" i="5"/>
  <c r="U265" i="5"/>
  <c r="F266" i="5"/>
  <c r="G265" i="5"/>
  <c r="L798" i="5"/>
  <c r="M798" i="5"/>
  <c r="N797" i="5"/>
  <c r="O797" i="5"/>
  <c r="J797" i="5"/>
  <c r="K797" i="5"/>
  <c r="H798" i="5"/>
  <c r="I798" i="5"/>
  <c r="D797" i="5"/>
  <c r="E797" i="5"/>
  <c r="F796" i="5"/>
  <c r="G796" i="5"/>
  <c r="R797" i="5"/>
  <c r="S797" i="5"/>
  <c r="P798" i="5"/>
  <c r="Q798" i="5"/>
  <c r="O267" i="5"/>
  <c r="N268" i="5"/>
  <c r="F267" i="5"/>
  <c r="G266" i="5"/>
  <c r="D267" i="5"/>
  <c r="E266" i="5"/>
  <c r="F530" i="5"/>
  <c r="G530" i="5"/>
  <c r="D532" i="5"/>
  <c r="F531" i="5"/>
  <c r="G531" i="5"/>
  <c r="P532" i="5"/>
  <c r="R267" i="5"/>
  <c r="S266" i="5"/>
  <c r="Q531" i="5"/>
  <c r="R531" i="5"/>
  <c r="S531" i="5"/>
  <c r="J268" i="5"/>
  <c r="K267" i="5"/>
  <c r="P267" i="5"/>
  <c r="Q266" i="5"/>
  <c r="L532" i="5"/>
  <c r="M532" i="5"/>
  <c r="N531" i="5"/>
  <c r="O531" i="5"/>
  <c r="H267" i="5"/>
  <c r="I266" i="5"/>
  <c r="J529" i="5"/>
  <c r="K529" i="5"/>
  <c r="T267" i="5"/>
  <c r="U266" i="5"/>
  <c r="H531" i="5"/>
  <c r="I531" i="5"/>
  <c r="J530" i="5"/>
  <c r="K530" i="5"/>
  <c r="R798" i="5"/>
  <c r="S798" i="5"/>
  <c r="P799" i="5"/>
  <c r="Q799" i="5"/>
  <c r="D798" i="5"/>
  <c r="E798" i="5"/>
  <c r="F797" i="5"/>
  <c r="G797" i="5"/>
  <c r="L799" i="5"/>
  <c r="M799" i="5"/>
  <c r="N798" i="5"/>
  <c r="O798" i="5"/>
  <c r="J798" i="5"/>
  <c r="K798" i="5"/>
  <c r="H799" i="5"/>
  <c r="I799" i="5"/>
  <c r="N269" i="5"/>
  <c r="O268" i="5"/>
  <c r="P268" i="5"/>
  <c r="Q267" i="5"/>
  <c r="D268" i="5"/>
  <c r="E267" i="5"/>
  <c r="P533" i="5"/>
  <c r="F268" i="5"/>
  <c r="G267" i="5"/>
  <c r="H268" i="5"/>
  <c r="I267" i="5"/>
  <c r="Q532" i="5"/>
  <c r="Q533" i="5"/>
  <c r="D533" i="5"/>
  <c r="E532" i="5"/>
  <c r="E533" i="5"/>
  <c r="T268" i="5"/>
  <c r="U267" i="5"/>
  <c r="J269" i="5"/>
  <c r="K268" i="5"/>
  <c r="L533" i="5"/>
  <c r="M533" i="5"/>
  <c r="N532" i="5"/>
  <c r="O532" i="5"/>
  <c r="R268" i="5"/>
  <c r="S267" i="5"/>
  <c r="H532" i="5"/>
  <c r="I532" i="5"/>
  <c r="J531" i="5"/>
  <c r="K531" i="5"/>
  <c r="L800" i="5"/>
  <c r="M800" i="5"/>
  <c r="N799" i="5"/>
  <c r="O799" i="5"/>
  <c r="D799" i="5"/>
  <c r="E799" i="5"/>
  <c r="F798" i="5"/>
  <c r="G798" i="5"/>
  <c r="R799" i="5"/>
  <c r="S799" i="5"/>
  <c r="P800" i="5"/>
  <c r="Q800" i="5"/>
  <c r="J799" i="5"/>
  <c r="K799" i="5"/>
  <c r="H800" i="5"/>
  <c r="I800" i="5"/>
  <c r="R532" i="5"/>
  <c r="S532" i="5"/>
  <c r="N270" i="5"/>
  <c r="O269" i="5"/>
  <c r="E534" i="5"/>
  <c r="F269" i="5"/>
  <c r="G268" i="5"/>
  <c r="P269" i="5"/>
  <c r="Q268" i="5"/>
  <c r="H533" i="5"/>
  <c r="J532" i="5"/>
  <c r="K532" i="5"/>
  <c r="F532" i="5"/>
  <c r="G532" i="5"/>
  <c r="R269" i="5"/>
  <c r="S268" i="5"/>
  <c r="D534" i="5"/>
  <c r="F533" i="5"/>
  <c r="G533" i="5"/>
  <c r="P534" i="5"/>
  <c r="R533" i="5"/>
  <c r="S533" i="5"/>
  <c r="Q534" i="5"/>
  <c r="L534" i="5"/>
  <c r="N533" i="5"/>
  <c r="O533" i="5"/>
  <c r="D269" i="5"/>
  <c r="E268" i="5"/>
  <c r="T269" i="5"/>
  <c r="U268" i="5"/>
  <c r="J270" i="5"/>
  <c r="K269" i="5"/>
  <c r="H269" i="5"/>
  <c r="I268" i="5"/>
  <c r="J800" i="5"/>
  <c r="K800" i="5"/>
  <c r="H801" i="5"/>
  <c r="I801" i="5"/>
  <c r="D800" i="5"/>
  <c r="E800" i="5"/>
  <c r="F799" i="5"/>
  <c r="G799" i="5"/>
  <c r="L801" i="5"/>
  <c r="M801" i="5"/>
  <c r="N800" i="5"/>
  <c r="O800" i="5"/>
  <c r="R800" i="5"/>
  <c r="S800" i="5"/>
  <c r="P801" i="5"/>
  <c r="Q801" i="5"/>
  <c r="N271" i="5"/>
  <c r="O270" i="5"/>
  <c r="J271" i="5"/>
  <c r="K270" i="5"/>
  <c r="P535" i="5"/>
  <c r="Q535" i="5"/>
  <c r="R534" i="5"/>
  <c r="S534" i="5"/>
  <c r="H534" i="5"/>
  <c r="I533" i="5"/>
  <c r="I534" i="5"/>
  <c r="L535" i="5"/>
  <c r="M534" i="5"/>
  <c r="N534" i="5"/>
  <c r="O534" i="5"/>
  <c r="D535" i="5"/>
  <c r="E535" i="5"/>
  <c r="F534" i="5"/>
  <c r="G534" i="5"/>
  <c r="P270" i="5"/>
  <c r="Q269" i="5"/>
  <c r="D270" i="5"/>
  <c r="E269" i="5"/>
  <c r="H270" i="5"/>
  <c r="I269" i="5"/>
  <c r="T270" i="5"/>
  <c r="U269" i="5"/>
  <c r="R270" i="5"/>
  <c r="S269" i="5"/>
  <c r="F270" i="5"/>
  <c r="G269" i="5"/>
  <c r="J801" i="5"/>
  <c r="K801" i="5"/>
  <c r="H802" i="5"/>
  <c r="I802" i="5"/>
  <c r="L802" i="5"/>
  <c r="M802" i="5"/>
  <c r="N801" i="5"/>
  <c r="O801" i="5"/>
  <c r="R801" i="5"/>
  <c r="S801" i="5"/>
  <c r="P802" i="5"/>
  <c r="Q802" i="5"/>
  <c r="D801" i="5"/>
  <c r="E801" i="5"/>
  <c r="F800" i="5"/>
  <c r="G800" i="5"/>
  <c r="N272" i="5"/>
  <c r="O271" i="5"/>
  <c r="J272" i="5"/>
  <c r="K271" i="5"/>
  <c r="P271" i="5"/>
  <c r="Q270" i="5"/>
  <c r="J533" i="5"/>
  <c r="K533" i="5"/>
  <c r="H535" i="5"/>
  <c r="I535" i="5"/>
  <c r="J534" i="5"/>
  <c r="K534" i="5"/>
  <c r="F271" i="5"/>
  <c r="G270" i="5"/>
  <c r="R271" i="5"/>
  <c r="S270" i="5"/>
  <c r="T271" i="5"/>
  <c r="U270" i="5"/>
  <c r="D536" i="5"/>
  <c r="E536" i="5"/>
  <c r="F535" i="5"/>
  <c r="G535" i="5"/>
  <c r="D271" i="5"/>
  <c r="E270" i="5"/>
  <c r="P536" i="5"/>
  <c r="R535" i="5"/>
  <c r="S535" i="5"/>
  <c r="L536" i="5"/>
  <c r="H271" i="5"/>
  <c r="I270" i="5"/>
  <c r="M535" i="5"/>
  <c r="N535" i="5"/>
  <c r="O535" i="5"/>
  <c r="D802" i="5"/>
  <c r="E802" i="5"/>
  <c r="F801" i="5"/>
  <c r="G801" i="5"/>
  <c r="J802" i="5"/>
  <c r="K802" i="5"/>
  <c r="H803" i="5"/>
  <c r="I803" i="5"/>
  <c r="L803" i="5"/>
  <c r="M803" i="5"/>
  <c r="N802" i="5"/>
  <c r="O802" i="5"/>
  <c r="R802" i="5"/>
  <c r="S802" i="5"/>
  <c r="P803" i="5"/>
  <c r="Q803" i="5"/>
  <c r="N273" i="5"/>
  <c r="O272" i="5"/>
  <c r="F272" i="5"/>
  <c r="G271" i="5"/>
  <c r="D272" i="5"/>
  <c r="E271" i="5"/>
  <c r="H536" i="5"/>
  <c r="I536" i="5"/>
  <c r="J535" i="5"/>
  <c r="K535" i="5"/>
  <c r="L537" i="5"/>
  <c r="N536" i="5"/>
  <c r="O536" i="5"/>
  <c r="T272" i="5"/>
  <c r="U271" i="5"/>
  <c r="P537" i="5"/>
  <c r="P272" i="5"/>
  <c r="Q271" i="5"/>
  <c r="H272" i="5"/>
  <c r="I271" i="5"/>
  <c r="Q536" i="5"/>
  <c r="R536" i="5"/>
  <c r="S536" i="5"/>
  <c r="R272" i="5"/>
  <c r="S271" i="5"/>
  <c r="D537" i="5"/>
  <c r="F536" i="5"/>
  <c r="G536" i="5"/>
  <c r="M536" i="5"/>
  <c r="J273" i="5"/>
  <c r="K272" i="5"/>
  <c r="J803" i="5"/>
  <c r="K803" i="5"/>
  <c r="H804" i="5"/>
  <c r="I804" i="5"/>
  <c r="L804" i="5"/>
  <c r="M804" i="5"/>
  <c r="N803" i="5"/>
  <c r="O803" i="5"/>
  <c r="R803" i="5"/>
  <c r="S803" i="5"/>
  <c r="P804" i="5"/>
  <c r="Q804" i="5"/>
  <c r="D803" i="5"/>
  <c r="E803" i="5"/>
  <c r="F802" i="5"/>
  <c r="G802" i="5"/>
  <c r="N274" i="5"/>
  <c r="O273" i="5"/>
  <c r="F273" i="5"/>
  <c r="G272" i="5"/>
  <c r="J274" i="5"/>
  <c r="K273" i="5"/>
  <c r="M537" i="5"/>
  <c r="M538" i="5"/>
  <c r="P538" i="5"/>
  <c r="H537" i="5"/>
  <c r="J536" i="5"/>
  <c r="K536" i="5"/>
  <c r="L538" i="5"/>
  <c r="N537" i="5"/>
  <c r="O537" i="5"/>
  <c r="R273" i="5"/>
  <c r="S272" i="5"/>
  <c r="H273" i="5"/>
  <c r="I272" i="5"/>
  <c r="P273" i="5"/>
  <c r="Q272" i="5"/>
  <c r="D538" i="5"/>
  <c r="Q537" i="5"/>
  <c r="Q538" i="5"/>
  <c r="T273" i="5"/>
  <c r="U272" i="5"/>
  <c r="D273" i="5"/>
  <c r="E272" i="5"/>
  <c r="E537" i="5"/>
  <c r="D804" i="5"/>
  <c r="E804" i="5"/>
  <c r="F803" i="5"/>
  <c r="G803" i="5"/>
  <c r="J804" i="5"/>
  <c r="K804" i="5"/>
  <c r="H805" i="5"/>
  <c r="I805" i="5"/>
  <c r="L805" i="5"/>
  <c r="M805" i="5"/>
  <c r="N804" i="5"/>
  <c r="O804" i="5"/>
  <c r="R804" i="5"/>
  <c r="S804" i="5"/>
  <c r="P805" i="5"/>
  <c r="Q805" i="5"/>
  <c r="E538" i="5"/>
  <c r="R537" i="5"/>
  <c r="S537" i="5"/>
  <c r="O274" i="5"/>
  <c r="N275" i="5"/>
  <c r="J275" i="5"/>
  <c r="K274" i="5"/>
  <c r="H538" i="5"/>
  <c r="J537" i="5"/>
  <c r="K537" i="5"/>
  <c r="I537" i="5"/>
  <c r="H274" i="5"/>
  <c r="I273" i="5"/>
  <c r="P539" i="5"/>
  <c r="Q539" i="5"/>
  <c r="R538" i="5"/>
  <c r="S538" i="5"/>
  <c r="F274" i="5"/>
  <c r="G273" i="5"/>
  <c r="P274" i="5"/>
  <c r="Q273" i="5"/>
  <c r="T274" i="5"/>
  <c r="U273" i="5"/>
  <c r="R274" i="5"/>
  <c r="S273" i="5"/>
  <c r="D274" i="5"/>
  <c r="E273" i="5"/>
  <c r="F537" i="5"/>
  <c r="G537" i="5"/>
  <c r="D539" i="5"/>
  <c r="F538" i="5"/>
  <c r="G538" i="5"/>
  <c r="L539" i="5"/>
  <c r="N538" i="5"/>
  <c r="O538" i="5"/>
  <c r="L806" i="5"/>
  <c r="M806" i="5"/>
  <c r="N805" i="5"/>
  <c r="O805" i="5"/>
  <c r="J805" i="5"/>
  <c r="K805" i="5"/>
  <c r="H806" i="5"/>
  <c r="I806" i="5"/>
  <c r="R805" i="5"/>
  <c r="S805" i="5"/>
  <c r="P806" i="5"/>
  <c r="Q806" i="5"/>
  <c r="D805" i="5"/>
  <c r="E805" i="5"/>
  <c r="F804" i="5"/>
  <c r="G804" i="5"/>
  <c r="N276" i="5"/>
  <c r="O275" i="5"/>
  <c r="L540" i="5"/>
  <c r="H539" i="5"/>
  <c r="J276" i="5"/>
  <c r="K275" i="5"/>
  <c r="D540" i="5"/>
  <c r="R275" i="5"/>
  <c r="S274" i="5"/>
  <c r="P540" i="5"/>
  <c r="R539" i="5"/>
  <c r="S539" i="5"/>
  <c r="M539" i="5"/>
  <c r="N539" i="5"/>
  <c r="O539" i="5"/>
  <c r="F275" i="5"/>
  <c r="G274" i="5"/>
  <c r="D275" i="5"/>
  <c r="E274" i="5"/>
  <c r="T275" i="5"/>
  <c r="U274" i="5"/>
  <c r="H275" i="5"/>
  <c r="I274" i="5"/>
  <c r="P275" i="5"/>
  <c r="Q274" i="5"/>
  <c r="E539" i="5"/>
  <c r="E540" i="5"/>
  <c r="I538" i="5"/>
  <c r="D806" i="5"/>
  <c r="E806" i="5"/>
  <c r="F805" i="5"/>
  <c r="G805" i="5"/>
  <c r="J806" i="5"/>
  <c r="K806" i="5"/>
  <c r="H807" i="5"/>
  <c r="I807" i="5"/>
  <c r="L807" i="5"/>
  <c r="M807" i="5"/>
  <c r="N806" i="5"/>
  <c r="O806" i="5"/>
  <c r="R806" i="5"/>
  <c r="S806" i="5"/>
  <c r="P807" i="5"/>
  <c r="Q807" i="5"/>
  <c r="I539" i="5"/>
  <c r="N277" i="5"/>
  <c r="O276" i="5"/>
  <c r="J538" i="5"/>
  <c r="K538" i="5"/>
  <c r="H540" i="5"/>
  <c r="J539" i="5"/>
  <c r="K539" i="5"/>
  <c r="D541" i="5"/>
  <c r="E541" i="5"/>
  <c r="F540" i="5"/>
  <c r="G540" i="5"/>
  <c r="L541" i="5"/>
  <c r="F276" i="5"/>
  <c r="G275" i="5"/>
  <c r="M540" i="5"/>
  <c r="M541" i="5"/>
  <c r="D276" i="5"/>
  <c r="E275" i="5"/>
  <c r="F539" i="5"/>
  <c r="G539" i="5"/>
  <c r="J277" i="5"/>
  <c r="K276" i="5"/>
  <c r="P276" i="5"/>
  <c r="Q275" i="5"/>
  <c r="H276" i="5"/>
  <c r="I275" i="5"/>
  <c r="P541" i="5"/>
  <c r="R276" i="5"/>
  <c r="S275" i="5"/>
  <c r="T276" i="5"/>
  <c r="U275" i="5"/>
  <c r="Q540" i="5"/>
  <c r="J807" i="5"/>
  <c r="K807" i="5"/>
  <c r="H808" i="5"/>
  <c r="I808" i="5"/>
  <c r="R807" i="5"/>
  <c r="S807" i="5"/>
  <c r="P808" i="5"/>
  <c r="Q808" i="5"/>
  <c r="D807" i="5"/>
  <c r="E807" i="5"/>
  <c r="F806" i="5"/>
  <c r="G806" i="5"/>
  <c r="L808" i="5"/>
  <c r="M808" i="5"/>
  <c r="N807" i="5"/>
  <c r="O807" i="5"/>
  <c r="Q541" i="5"/>
  <c r="N278" i="5"/>
  <c r="O277" i="5"/>
  <c r="E542" i="5"/>
  <c r="F277" i="5"/>
  <c r="G276" i="5"/>
  <c r="H541" i="5"/>
  <c r="P277" i="5"/>
  <c r="Q276" i="5"/>
  <c r="I540" i="5"/>
  <c r="R277" i="5"/>
  <c r="S276" i="5"/>
  <c r="J278" i="5"/>
  <c r="K277" i="5"/>
  <c r="N540" i="5"/>
  <c r="O540" i="5"/>
  <c r="H277" i="5"/>
  <c r="I276" i="5"/>
  <c r="T277" i="5"/>
  <c r="U276" i="5"/>
  <c r="R540" i="5"/>
  <c r="S540" i="5"/>
  <c r="L542" i="5"/>
  <c r="M542" i="5"/>
  <c r="N541" i="5"/>
  <c r="O541" i="5"/>
  <c r="P542" i="5"/>
  <c r="R541" i="5"/>
  <c r="S541" i="5"/>
  <c r="D277" i="5"/>
  <c r="E276" i="5"/>
  <c r="D542" i="5"/>
  <c r="F541" i="5"/>
  <c r="G541" i="5"/>
  <c r="D808" i="5"/>
  <c r="E808" i="5"/>
  <c r="F807" i="5"/>
  <c r="G807" i="5"/>
  <c r="R808" i="5"/>
  <c r="S808" i="5"/>
  <c r="P809" i="5"/>
  <c r="Q809" i="5"/>
  <c r="L809" i="5"/>
  <c r="M809" i="5"/>
  <c r="N808" i="5"/>
  <c r="O808" i="5"/>
  <c r="J808" i="5"/>
  <c r="K808" i="5"/>
  <c r="H809" i="5"/>
  <c r="I809" i="5"/>
  <c r="I541" i="5"/>
  <c r="N279" i="5"/>
  <c r="O278" i="5"/>
  <c r="F278" i="5"/>
  <c r="G277" i="5"/>
  <c r="D278" i="5"/>
  <c r="E277" i="5"/>
  <c r="T278" i="5"/>
  <c r="U277" i="5"/>
  <c r="R278" i="5"/>
  <c r="S277" i="5"/>
  <c r="H278" i="5"/>
  <c r="I277" i="5"/>
  <c r="P278" i="5"/>
  <c r="Q277" i="5"/>
  <c r="P543" i="5"/>
  <c r="Q542" i="5"/>
  <c r="Q543" i="5"/>
  <c r="J540" i="5"/>
  <c r="K540" i="5"/>
  <c r="D543" i="5"/>
  <c r="E543" i="5"/>
  <c r="F542" i="5"/>
  <c r="G542" i="5"/>
  <c r="L543" i="5"/>
  <c r="N542" i="5"/>
  <c r="O542" i="5"/>
  <c r="J279" i="5"/>
  <c r="K278" i="5"/>
  <c r="H542" i="5"/>
  <c r="I542" i="5"/>
  <c r="J541" i="5"/>
  <c r="K541" i="5"/>
  <c r="L810" i="5"/>
  <c r="M810" i="5"/>
  <c r="N809" i="5"/>
  <c r="O809" i="5"/>
  <c r="J809" i="5"/>
  <c r="K809" i="5"/>
  <c r="H810" i="5"/>
  <c r="I810" i="5"/>
  <c r="D809" i="5"/>
  <c r="E809" i="5"/>
  <c r="F808" i="5"/>
  <c r="G808" i="5"/>
  <c r="R809" i="5"/>
  <c r="S809" i="5"/>
  <c r="P810" i="5"/>
  <c r="Q810" i="5"/>
  <c r="O279" i="5"/>
  <c r="N280" i="5"/>
  <c r="J280" i="5"/>
  <c r="K279" i="5"/>
  <c r="P544" i="5"/>
  <c r="Q544" i="5"/>
  <c r="R543" i="5"/>
  <c r="S543" i="5"/>
  <c r="F279" i="5"/>
  <c r="G278" i="5"/>
  <c r="L544" i="5"/>
  <c r="N543" i="5"/>
  <c r="O543" i="5"/>
  <c r="M543" i="5"/>
  <c r="D279" i="5"/>
  <c r="E278" i="5"/>
  <c r="P279" i="5"/>
  <c r="Q278" i="5"/>
  <c r="H543" i="5"/>
  <c r="J542" i="5"/>
  <c r="K542" i="5"/>
  <c r="D544" i="5"/>
  <c r="F543" i="5"/>
  <c r="G543" i="5"/>
  <c r="R542" i="5"/>
  <c r="S542" i="5"/>
  <c r="R279" i="5"/>
  <c r="S278" i="5"/>
  <c r="H279" i="5"/>
  <c r="I278" i="5"/>
  <c r="T279" i="5"/>
  <c r="U278" i="5"/>
  <c r="J810" i="5"/>
  <c r="K810" i="5"/>
  <c r="H811" i="5"/>
  <c r="I811" i="5"/>
  <c r="R810" i="5"/>
  <c r="S810" i="5"/>
  <c r="P811" i="5"/>
  <c r="Q811" i="5"/>
  <c r="L811" i="5"/>
  <c r="M811" i="5"/>
  <c r="N810" i="5"/>
  <c r="O810" i="5"/>
  <c r="D810" i="5"/>
  <c r="E810" i="5"/>
  <c r="F809" i="5"/>
  <c r="G809" i="5"/>
  <c r="N281" i="5"/>
  <c r="O280" i="5"/>
  <c r="L545" i="5"/>
  <c r="D545" i="5"/>
  <c r="F280" i="5"/>
  <c r="G279" i="5"/>
  <c r="T280" i="5"/>
  <c r="U279" i="5"/>
  <c r="R280" i="5"/>
  <c r="S279" i="5"/>
  <c r="P545" i="5"/>
  <c r="R544" i="5"/>
  <c r="S544" i="5"/>
  <c r="E544" i="5"/>
  <c r="H544" i="5"/>
  <c r="H280" i="5"/>
  <c r="I279" i="5"/>
  <c r="D280" i="5"/>
  <c r="E279" i="5"/>
  <c r="P280" i="5"/>
  <c r="Q279" i="5"/>
  <c r="M544" i="5"/>
  <c r="M545" i="5"/>
  <c r="J281" i="5"/>
  <c r="K280" i="5"/>
  <c r="I543" i="5"/>
  <c r="L812" i="5"/>
  <c r="M812" i="5"/>
  <c r="N811" i="5"/>
  <c r="O811" i="5"/>
  <c r="J811" i="5"/>
  <c r="K811" i="5"/>
  <c r="H812" i="5"/>
  <c r="I812" i="5"/>
  <c r="R811" i="5"/>
  <c r="S811" i="5"/>
  <c r="P812" i="5"/>
  <c r="Q812" i="5"/>
  <c r="D811" i="5"/>
  <c r="E811" i="5"/>
  <c r="F810" i="5"/>
  <c r="G810" i="5"/>
  <c r="N544" i="5"/>
  <c r="O544" i="5"/>
  <c r="I544" i="5"/>
  <c r="O281" i="5"/>
  <c r="N282" i="5"/>
  <c r="P546" i="5"/>
  <c r="D546" i="5"/>
  <c r="Q545" i="5"/>
  <c r="R545" i="5"/>
  <c r="S545" i="5"/>
  <c r="L546" i="5"/>
  <c r="N545" i="5"/>
  <c r="O545" i="5"/>
  <c r="J282" i="5"/>
  <c r="K281" i="5"/>
  <c r="J543" i="5"/>
  <c r="K543" i="5"/>
  <c r="T281" i="5"/>
  <c r="U280" i="5"/>
  <c r="M546" i="5"/>
  <c r="H545" i="5"/>
  <c r="J544" i="5"/>
  <c r="K544" i="5"/>
  <c r="R281" i="5"/>
  <c r="S280" i="5"/>
  <c r="E545" i="5"/>
  <c r="F281" i="5"/>
  <c r="G280" i="5"/>
  <c r="D281" i="5"/>
  <c r="E280" i="5"/>
  <c r="H281" i="5"/>
  <c r="I280" i="5"/>
  <c r="P281" i="5"/>
  <c r="Q280" i="5"/>
  <c r="F544" i="5"/>
  <c r="G544" i="5"/>
  <c r="J812" i="5"/>
  <c r="K812" i="5"/>
  <c r="H813" i="5"/>
  <c r="I813" i="5"/>
  <c r="D812" i="5"/>
  <c r="E812" i="5"/>
  <c r="F811" i="5"/>
  <c r="G811" i="5"/>
  <c r="L813" i="5"/>
  <c r="M813" i="5"/>
  <c r="N812" i="5"/>
  <c r="O812" i="5"/>
  <c r="R812" i="5"/>
  <c r="S812" i="5"/>
  <c r="P813" i="5"/>
  <c r="Q813" i="5"/>
  <c r="N283" i="5"/>
  <c r="O282" i="5"/>
  <c r="E546" i="5"/>
  <c r="F545" i="5"/>
  <c r="G545" i="5"/>
  <c r="T282" i="5"/>
  <c r="U281" i="5"/>
  <c r="F282" i="5"/>
  <c r="G281" i="5"/>
  <c r="P282" i="5"/>
  <c r="Q281" i="5"/>
  <c r="P547" i="5"/>
  <c r="D547" i="5"/>
  <c r="E547" i="5"/>
  <c r="F546" i="5"/>
  <c r="G546" i="5"/>
  <c r="J283" i="5"/>
  <c r="K282" i="5"/>
  <c r="R282" i="5"/>
  <c r="S281" i="5"/>
  <c r="H282" i="5"/>
  <c r="I281" i="5"/>
  <c r="H546" i="5"/>
  <c r="J545" i="5"/>
  <c r="K545" i="5"/>
  <c r="D282" i="5"/>
  <c r="E281" i="5"/>
  <c r="L547" i="5"/>
  <c r="M547" i="5"/>
  <c r="N546" i="5"/>
  <c r="O546" i="5"/>
  <c r="I545" i="5"/>
  <c r="Q546" i="5"/>
  <c r="Q547" i="5"/>
  <c r="L814" i="5"/>
  <c r="M814" i="5"/>
  <c r="N813" i="5"/>
  <c r="O813" i="5"/>
  <c r="D813" i="5"/>
  <c r="E813" i="5"/>
  <c r="F812" i="5"/>
  <c r="G812" i="5"/>
  <c r="J813" i="5"/>
  <c r="K813" i="5"/>
  <c r="H814" i="5"/>
  <c r="I814" i="5"/>
  <c r="R813" i="5"/>
  <c r="S813" i="5"/>
  <c r="P814" i="5"/>
  <c r="Q814" i="5"/>
  <c r="N284" i="5"/>
  <c r="O283" i="5"/>
  <c r="F283" i="5"/>
  <c r="G282" i="5"/>
  <c r="H547" i="5"/>
  <c r="R546" i="5"/>
  <c r="S546" i="5"/>
  <c r="T283" i="5"/>
  <c r="U282" i="5"/>
  <c r="P548" i="5"/>
  <c r="Q548" i="5"/>
  <c r="R547" i="5"/>
  <c r="S547" i="5"/>
  <c r="H283" i="5"/>
  <c r="I282" i="5"/>
  <c r="R283" i="5"/>
  <c r="S282" i="5"/>
  <c r="P283" i="5"/>
  <c r="Q282" i="5"/>
  <c r="I546" i="5"/>
  <c r="L548" i="5"/>
  <c r="N547" i="5"/>
  <c r="O547" i="5"/>
  <c r="D548" i="5"/>
  <c r="E548" i="5"/>
  <c r="F547" i="5"/>
  <c r="G547" i="5"/>
  <c r="D283" i="5"/>
  <c r="E282" i="5"/>
  <c r="J284" i="5"/>
  <c r="K283" i="5"/>
  <c r="R814" i="5"/>
  <c r="S814" i="5"/>
  <c r="P815" i="5"/>
  <c r="Q815" i="5"/>
  <c r="D814" i="5"/>
  <c r="E814" i="5"/>
  <c r="F813" i="5"/>
  <c r="G813" i="5"/>
  <c r="L815" i="5"/>
  <c r="M815" i="5"/>
  <c r="N814" i="5"/>
  <c r="O814" i="5"/>
  <c r="J814" i="5"/>
  <c r="K814" i="5"/>
  <c r="H815" i="5"/>
  <c r="I815" i="5"/>
  <c r="I547" i="5"/>
  <c r="O284" i="5"/>
  <c r="N285" i="5"/>
  <c r="L549" i="5"/>
  <c r="F284" i="5"/>
  <c r="G283" i="5"/>
  <c r="P284" i="5"/>
  <c r="Q283" i="5"/>
  <c r="T284" i="5"/>
  <c r="U283" i="5"/>
  <c r="J285" i="5"/>
  <c r="K284" i="5"/>
  <c r="R284" i="5"/>
  <c r="S283" i="5"/>
  <c r="P549" i="5"/>
  <c r="R548" i="5"/>
  <c r="S548" i="5"/>
  <c r="D549" i="5"/>
  <c r="E549" i="5"/>
  <c r="F548" i="5"/>
  <c r="G548" i="5"/>
  <c r="J546" i="5"/>
  <c r="K546" i="5"/>
  <c r="M548" i="5"/>
  <c r="M549" i="5"/>
  <c r="D284" i="5"/>
  <c r="E283" i="5"/>
  <c r="H284" i="5"/>
  <c r="I283" i="5"/>
  <c r="H548" i="5"/>
  <c r="J547" i="5"/>
  <c r="K547" i="5"/>
  <c r="R815" i="5"/>
  <c r="S815" i="5"/>
  <c r="P816" i="5"/>
  <c r="Q816" i="5"/>
  <c r="L816" i="5"/>
  <c r="M816" i="5"/>
  <c r="N815" i="5"/>
  <c r="O815" i="5"/>
  <c r="D815" i="5"/>
  <c r="E815" i="5"/>
  <c r="F814" i="5"/>
  <c r="G814" i="5"/>
  <c r="J815" i="5"/>
  <c r="K815" i="5"/>
  <c r="H816" i="5"/>
  <c r="I816" i="5"/>
  <c r="O285" i="5"/>
  <c r="O287" i="5"/>
  <c r="N286" i="5"/>
  <c r="F285" i="5"/>
  <c r="G284" i="5"/>
  <c r="J286" i="5"/>
  <c r="K285" i="5"/>
  <c r="K287" i="5"/>
  <c r="N548" i="5"/>
  <c r="O548" i="5"/>
  <c r="L550" i="5"/>
  <c r="N549" i="5"/>
  <c r="O549" i="5"/>
  <c r="T285" i="5"/>
  <c r="U284" i="5"/>
  <c r="H549" i="5"/>
  <c r="P550" i="5"/>
  <c r="P285" i="5"/>
  <c r="Q284" i="5"/>
  <c r="M550" i="5"/>
  <c r="H285" i="5"/>
  <c r="I284" i="5"/>
  <c r="D285" i="5"/>
  <c r="E284" i="5"/>
  <c r="Q549" i="5"/>
  <c r="D550" i="5"/>
  <c r="E550" i="5"/>
  <c r="F549" i="5"/>
  <c r="G549" i="5"/>
  <c r="I548" i="5"/>
  <c r="J548" i="5"/>
  <c r="K548" i="5"/>
  <c r="R285" i="5"/>
  <c r="S284" i="5"/>
  <c r="D816" i="5"/>
  <c r="E816" i="5"/>
  <c r="F815" i="5"/>
  <c r="G815" i="5"/>
  <c r="R816" i="5"/>
  <c r="S816" i="5"/>
  <c r="P817" i="5"/>
  <c r="Q817" i="5"/>
  <c r="J816" i="5"/>
  <c r="K816" i="5"/>
  <c r="H817" i="5"/>
  <c r="I817" i="5"/>
  <c r="L817" i="5"/>
  <c r="M817" i="5"/>
  <c r="N816" i="5"/>
  <c r="O816" i="5"/>
  <c r="D286" i="5"/>
  <c r="E285" i="5"/>
  <c r="E287" i="5"/>
  <c r="H550" i="5"/>
  <c r="R286" i="5"/>
  <c r="S285" i="5"/>
  <c r="S287" i="5"/>
  <c r="F286" i="5"/>
  <c r="G285" i="5"/>
  <c r="G287" i="5"/>
  <c r="M551" i="5"/>
  <c r="T286" i="5"/>
  <c r="U285" i="5"/>
  <c r="U287" i="5"/>
  <c r="I549" i="5"/>
  <c r="P551" i="5"/>
  <c r="R550" i="5"/>
  <c r="S550" i="5"/>
  <c r="H286" i="5"/>
  <c r="I285" i="5"/>
  <c r="I287" i="5"/>
  <c r="D551" i="5"/>
  <c r="F550" i="5"/>
  <c r="G550" i="5"/>
  <c r="G552" i="5"/>
  <c r="P286" i="5"/>
  <c r="Q285" i="5"/>
  <c r="Q287" i="5"/>
  <c r="L551" i="5"/>
  <c r="N550" i="5"/>
  <c r="O550" i="5"/>
  <c r="O552" i="5"/>
  <c r="Q550" i="5"/>
  <c r="R549" i="5"/>
  <c r="S549" i="5"/>
  <c r="R817" i="5"/>
  <c r="S817" i="5"/>
  <c r="S819" i="5"/>
  <c r="P818" i="5"/>
  <c r="Q818" i="5"/>
  <c r="D817" i="5"/>
  <c r="E817" i="5"/>
  <c r="F816" i="5"/>
  <c r="G816" i="5"/>
  <c r="L818" i="5"/>
  <c r="M818" i="5"/>
  <c r="N817" i="5"/>
  <c r="O817" i="5"/>
  <c r="O819" i="5"/>
  <c r="J817" i="5"/>
  <c r="K817" i="5"/>
  <c r="K819" i="5"/>
  <c r="H818" i="5"/>
  <c r="I818" i="5"/>
  <c r="Q551" i="5"/>
  <c r="H551" i="5"/>
  <c r="E551" i="5"/>
  <c r="F551" i="5"/>
  <c r="S552" i="5"/>
  <c r="N551" i="5"/>
  <c r="R551" i="5"/>
  <c r="I550" i="5"/>
  <c r="I551" i="5"/>
  <c r="J549" i="5"/>
  <c r="K549" i="5"/>
  <c r="D818" i="5"/>
  <c r="E818" i="5"/>
  <c r="F817" i="5"/>
  <c r="G817" i="5"/>
  <c r="G819" i="5"/>
  <c r="N818" i="5"/>
  <c r="J818" i="5"/>
  <c r="R818" i="5"/>
  <c r="J550" i="5"/>
  <c r="K550" i="5"/>
  <c r="K552" i="5"/>
  <c r="J551" i="5"/>
  <c r="F818" i="5"/>
</calcChain>
</file>

<file path=xl/sharedStrings.xml><?xml version="1.0" encoding="utf-8"?>
<sst xmlns="http://schemas.openxmlformats.org/spreadsheetml/2006/main" count="201" uniqueCount="79">
  <si>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</si>
  <si>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</si>
  <si>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</si>
  <si>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</si>
  <si>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</si>
  <si>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</si>
  <si>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For Honeywell Inc</t>
  </si>
  <si>
    <t>MAPD</t>
  </si>
  <si>
    <r>
      <t>Smoothing factor =</t>
    </r>
    <r>
      <rPr>
        <sz val="12"/>
        <color theme="1"/>
        <rFont val="Times New Roman"/>
        <family val="1"/>
      </rPr>
      <t>α</t>
    </r>
  </si>
  <si>
    <t>Ft</t>
  </si>
  <si>
    <t>Tt</t>
  </si>
  <si>
    <t>Aft</t>
  </si>
  <si>
    <t>Absolute Percentage Error</t>
  </si>
  <si>
    <t>α =0.15 (F)</t>
  </si>
  <si>
    <t>AAPL (Apple Inc) / $(D)</t>
  </si>
  <si>
    <t>α =0.35(F)</t>
  </si>
  <si>
    <t>α =0.55(F)</t>
  </si>
  <si>
    <t>α =0.75(F)</t>
  </si>
  <si>
    <t>α =0.15(F)</t>
  </si>
  <si>
    <t>HON (Honeywell Inc)  /  $(D)</t>
  </si>
  <si>
    <t>β=</t>
  </si>
  <si>
    <t>Forecast with moving average</t>
  </si>
  <si>
    <t>MAPE</t>
  </si>
  <si>
    <t>Mape</t>
  </si>
  <si>
    <t>Forecast with Linear trend</t>
  </si>
  <si>
    <t>slope</t>
  </si>
  <si>
    <t>Intercept</t>
  </si>
  <si>
    <t>Regresssion line</t>
  </si>
  <si>
    <t>Y= 0.2437x+55.804</t>
  </si>
  <si>
    <t>Correlation Coefficient R</t>
  </si>
  <si>
    <t>Coefficent of determination R2</t>
  </si>
  <si>
    <t>Predicted Price</t>
  </si>
  <si>
    <t>Residual= Observerd-predicted</t>
  </si>
  <si>
    <t xml:space="preserve">residual mean </t>
  </si>
  <si>
    <t>Residual standard dev</t>
  </si>
  <si>
    <t>For independency residual v/s period, no patterns should be there</t>
  </si>
  <si>
    <t>Check normality of residual using normal probability plot</t>
  </si>
  <si>
    <t>z= (x-mean(s))/(SD(x))</t>
  </si>
  <si>
    <t>Standardized residual</t>
  </si>
  <si>
    <t>Ranks i</t>
  </si>
  <si>
    <t>Cummlative area on the left based on formula</t>
  </si>
  <si>
    <t>(i-0.5)/252</t>
  </si>
  <si>
    <t xml:space="preserve">Standard z value </t>
  </si>
  <si>
    <t>For homoscedasticity, plot the residuals v/s predicted values</t>
  </si>
  <si>
    <t>, There should not exist any pattern</t>
  </si>
  <si>
    <t>Bin</t>
  </si>
  <si>
    <t>More</t>
  </si>
  <si>
    <t>Frequency</t>
  </si>
  <si>
    <t>minimum</t>
  </si>
  <si>
    <t>maximum</t>
  </si>
  <si>
    <t>bins</t>
  </si>
  <si>
    <t>width</t>
  </si>
  <si>
    <t xml:space="preserve">range </t>
  </si>
  <si>
    <t>Class left</t>
  </si>
  <si>
    <t>Class right</t>
  </si>
  <si>
    <t>Expected frequency</t>
  </si>
  <si>
    <t>(Expected - Observed)2 / Expected</t>
  </si>
  <si>
    <t>Df</t>
  </si>
  <si>
    <t>mean</t>
  </si>
  <si>
    <t>SD</t>
  </si>
  <si>
    <t>Therotical Probability</t>
  </si>
  <si>
    <t>sample size</t>
  </si>
  <si>
    <t>Y= -0.0314x+161.64</t>
  </si>
  <si>
    <t>Part 1 -i</t>
  </si>
  <si>
    <t>Part 1 -ii Exponential smoothing</t>
  </si>
  <si>
    <t xml:space="preserve">For Apple </t>
  </si>
  <si>
    <t>Part 1 -iii Adjusted Exponential smoothing</t>
  </si>
  <si>
    <t>Smoothing factor =α =0.55</t>
  </si>
  <si>
    <t xml:space="preserve">Weight for most recent one </t>
  </si>
  <si>
    <t>Weight for before recent one</t>
  </si>
  <si>
    <t>Weight for two period ago</t>
  </si>
  <si>
    <t>Slope</t>
  </si>
  <si>
    <t>Part 3</t>
  </si>
  <si>
    <t>Part 2</t>
  </si>
  <si>
    <t>Cummlative area</t>
  </si>
  <si>
    <t>on the left</t>
  </si>
  <si>
    <t xml:space="preserve">P value </t>
  </si>
  <si>
    <t xml:space="preserve">Chi-square test value </t>
  </si>
  <si>
    <t>Chi-square test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</si>
</sst>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000"/>
    <numFmt numFmtId="167" formatCode="0.0"/>
    <numFmt numFmtId="168" formatCode="0.0000E+00"/>
    <numFmt numFmtId="169" formatCode="0.0000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Border="1" applyAlignment="1">
      <alignment horizontal="center"/>
    </xf>
    <xf numFmtId="0" fontId="19" fillId="35" borderId="0" xfId="0" applyFont="1" applyFill="1" applyBorder="1" applyAlignment="1">
      <alignment horizontal="center" vertical="center" wrapText="1"/>
    </xf>
    <xf numFmtId="0" fontId="0" fillId="38" borderId="0" xfId="0" applyFill="1"/>
    <xf numFmtId="166" fontId="0" fillId="0" borderId="0" xfId="0" applyNumberFormat="1"/>
    <xf numFmtId="0" fontId="21" fillId="0" borderId="0" xfId="0" applyFont="1"/>
    <xf numFmtId="0" fontId="22" fillId="0" borderId="0" xfId="0" applyFont="1"/>
    <xf numFmtId="0" fontId="0" fillId="40" borderId="0" xfId="0" applyFill="1"/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3" xfId="0" applyBorder="1"/>
    <xf numFmtId="2" fontId="0" fillId="0" borderId="13" xfId="0" applyNumberFormat="1" applyBorder="1"/>
    <xf numFmtId="2" fontId="0" fillId="34" borderId="13" xfId="0" applyNumberFormat="1" applyFill="1" applyBorder="1" applyAlignment="1">
      <alignment horizontal="center"/>
    </xf>
    <xf numFmtId="164" fontId="0" fillId="0" borderId="13" xfId="0" applyNumberFormat="1" applyBorder="1"/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33" borderId="0" xfId="0" applyNumberFormat="1" applyFill="1" applyBorder="1"/>
    <xf numFmtId="2" fontId="0" fillId="34" borderId="0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2" fontId="0" fillId="33" borderId="18" xfId="0" applyNumberFormat="1" applyFill="1" applyBorder="1"/>
    <xf numFmtId="2" fontId="0" fillId="34" borderId="19" xfId="0" applyNumberFormat="1" applyFill="1" applyBorder="1" applyAlignment="1">
      <alignment horizontal="center"/>
    </xf>
    <xf numFmtId="2" fontId="0" fillId="34" borderId="21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34" borderId="23" xfId="0" applyNumberFormat="1" applyFill="1" applyBorder="1" applyAlignment="1">
      <alignment horizontal="center"/>
    </xf>
    <xf numFmtId="0" fontId="22" fillId="0" borderId="0" xfId="0" applyFont="1" applyAlignment="1">
      <alignment horizontal="center"/>
    </xf>
    <xf numFmtId="169" fontId="0" fillId="0" borderId="19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2" fontId="0" fillId="34" borderId="33" xfId="0" applyNumberFormat="1" applyFill="1" applyBorder="1" applyAlignment="1">
      <alignment horizontal="center"/>
    </xf>
    <xf numFmtId="2" fontId="0" fillId="34" borderId="34" xfId="0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16" fillId="0" borderId="0" xfId="0" applyFont="1"/>
    <xf numFmtId="0" fontId="16" fillId="39" borderId="13" xfId="0" applyFont="1" applyFill="1" applyBorder="1" applyAlignment="1">
      <alignment horizontal="center"/>
    </xf>
    <xf numFmtId="0" fontId="16" fillId="39" borderId="14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22" xfId="0" applyFont="1" applyFill="1" applyBorder="1" applyAlignment="1">
      <alignment horizontal="center"/>
    </xf>
    <xf numFmtId="0" fontId="16" fillId="39" borderId="17" xfId="0" applyFont="1" applyFill="1" applyBorder="1" applyAlignment="1">
      <alignment horizontal="center"/>
    </xf>
    <xf numFmtId="0" fontId="16" fillId="39" borderId="24" xfId="0" applyFont="1" applyFill="1" applyBorder="1" applyAlignment="1">
      <alignment horizontal="center"/>
    </xf>
    <xf numFmtId="0" fontId="16" fillId="39" borderId="25" xfId="0" applyFont="1" applyFill="1" applyBorder="1" applyAlignment="1">
      <alignment horizontal="center"/>
    </xf>
    <xf numFmtId="0" fontId="16" fillId="39" borderId="26" xfId="0" applyFont="1" applyFill="1" applyBorder="1" applyAlignment="1">
      <alignment horizontal="center"/>
    </xf>
    <xf numFmtId="0" fontId="16" fillId="39" borderId="27" xfId="0" applyFont="1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/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2" fontId="0" fillId="0" borderId="31" xfId="0" applyNumberFormat="1" applyBorder="1"/>
    <xf numFmtId="0" fontId="16" fillId="37" borderId="24" xfId="0" applyFont="1" applyFill="1" applyBorder="1"/>
    <xf numFmtId="0" fontId="16" fillId="37" borderId="35" xfId="0" applyFont="1" applyFill="1" applyBorder="1"/>
    <xf numFmtId="0" fontId="16" fillId="37" borderId="35" xfId="0" applyFont="1" applyFill="1" applyBorder="1" applyAlignment="1">
      <alignment horizontal="center"/>
    </xf>
    <xf numFmtId="0" fontId="23" fillId="37" borderId="35" xfId="0" applyFont="1" applyFill="1" applyBorder="1" applyAlignment="1">
      <alignment horizontal="left"/>
    </xf>
    <xf numFmtId="0" fontId="16" fillId="37" borderId="27" xfId="0" applyFont="1" applyFill="1" applyBorder="1"/>
    <xf numFmtId="0" fontId="16" fillId="37" borderId="0" xfId="0" applyFont="1" applyFill="1"/>
    <xf numFmtId="0" fontId="16" fillId="37" borderId="28" xfId="0" applyFont="1" applyFill="1" applyBorder="1" applyAlignment="1">
      <alignment horizontal="center"/>
    </xf>
    <xf numFmtId="0" fontId="16" fillId="37" borderId="0" xfId="0" applyFont="1" applyFill="1" applyBorder="1" applyAlignment="1">
      <alignment horizontal="center"/>
    </xf>
    <xf numFmtId="0" fontId="16" fillId="37" borderId="35" xfId="0" applyFont="1" applyFill="1" applyBorder="1" applyAlignment="1">
      <alignment horizontal="right"/>
    </xf>
    <xf numFmtId="0" fontId="0" fillId="0" borderId="36" xfId="0" applyBorder="1" applyAlignment="1">
      <alignment horizontal="center"/>
    </xf>
    <xf numFmtId="0" fontId="16" fillId="37" borderId="16" xfId="0" applyFont="1" applyFill="1" applyBorder="1" applyAlignment="1">
      <alignment horizontal="center"/>
    </xf>
    <xf numFmtId="0" fontId="16" fillId="37" borderId="22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6" fillId="37" borderId="17" xfId="0" applyFont="1" applyFill="1" applyBorder="1"/>
    <xf numFmtId="2" fontId="0" fillId="0" borderId="0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165" fontId="0" fillId="34" borderId="21" xfId="0" applyNumberFormat="1" applyFill="1" applyBorder="1" applyAlignment="1">
      <alignment horizontal="center"/>
    </xf>
    <xf numFmtId="0" fontId="16" fillId="42" borderId="24" xfId="0" applyFont="1" applyFill="1" applyBorder="1"/>
    <xf numFmtId="0" fontId="16" fillId="42" borderId="35" xfId="0" applyFont="1" applyFill="1" applyBorder="1"/>
    <xf numFmtId="0" fontId="16" fillId="42" borderId="35" xfId="0" applyFont="1" applyFill="1" applyBorder="1" applyAlignment="1">
      <alignment horizontal="center"/>
    </xf>
    <xf numFmtId="0" fontId="23" fillId="42" borderId="35" xfId="0" applyFont="1" applyFill="1" applyBorder="1" applyAlignment="1">
      <alignment horizontal="left"/>
    </xf>
    <xf numFmtId="0" fontId="16" fillId="42" borderId="27" xfId="0" applyFont="1" applyFill="1" applyBorder="1"/>
    <xf numFmtId="0" fontId="16" fillId="42" borderId="28" xfId="0" applyFont="1" applyFill="1" applyBorder="1" applyAlignment="1">
      <alignment horizontal="center"/>
    </xf>
    <xf numFmtId="0" fontId="16" fillId="42" borderId="0" xfId="0" applyFont="1" applyFill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16" fillId="42" borderId="13" xfId="0" applyFont="1" applyFill="1" applyBorder="1"/>
    <xf numFmtId="0" fontId="16" fillId="42" borderId="13" xfId="0" applyFont="1" applyFill="1" applyBorder="1" applyAlignment="1">
      <alignment horizontal="center"/>
    </xf>
    <xf numFmtId="0" fontId="16" fillId="42" borderId="35" xfId="0" applyFont="1" applyFill="1" applyBorder="1" applyAlignment="1">
      <alignment horizontal="right"/>
    </xf>
    <xf numFmtId="0" fontId="16" fillId="42" borderId="16" xfId="0" applyFont="1" applyFill="1" applyBorder="1" applyAlignment="1">
      <alignment horizontal="center"/>
    </xf>
    <xf numFmtId="0" fontId="16" fillId="42" borderId="22" xfId="0" applyFont="1" applyFill="1" applyBorder="1" applyAlignment="1">
      <alignment horizontal="center"/>
    </xf>
    <xf numFmtId="0" fontId="16" fillId="42" borderId="17" xfId="0" applyFont="1" applyFill="1" applyBorder="1" applyAlignment="1">
      <alignment horizontal="center"/>
    </xf>
    <xf numFmtId="0" fontId="16" fillId="42" borderId="17" xfId="0" applyFont="1" applyFill="1" applyBorder="1"/>
    <xf numFmtId="2" fontId="0" fillId="38" borderId="0" xfId="0" applyNumberFormat="1" applyFill="1" applyBorder="1" applyAlignment="1">
      <alignment horizontal="center"/>
    </xf>
    <xf numFmtId="2" fontId="0" fillId="37" borderId="0" xfId="0" applyNumberForma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2" fontId="0" fillId="35" borderId="31" xfId="0" applyNumberFormat="1" applyFill="1" applyBorder="1" applyAlignment="1">
      <alignment horizontal="center"/>
    </xf>
    <xf numFmtId="2" fontId="0" fillId="38" borderId="18" xfId="0" applyNumberFormat="1" applyFill="1" applyBorder="1" applyAlignment="1">
      <alignment horizontal="center"/>
    </xf>
    <xf numFmtId="0" fontId="19" fillId="35" borderId="18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/>
    </xf>
    <xf numFmtId="0" fontId="20" fillId="35" borderId="20" xfId="0" applyFon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38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16" fillId="43" borderId="24" xfId="0" applyFont="1" applyFill="1" applyBorder="1" applyAlignment="1">
      <alignment horizontal="center"/>
    </xf>
    <xf numFmtId="0" fontId="16" fillId="43" borderId="35" xfId="0" applyFont="1" applyFill="1" applyBorder="1" applyAlignment="1">
      <alignment horizontal="center"/>
    </xf>
    <xf numFmtId="0" fontId="16" fillId="43" borderId="16" xfId="0" applyFont="1" applyFill="1" applyBorder="1" applyAlignment="1">
      <alignment horizontal="center"/>
    </xf>
    <xf numFmtId="0" fontId="16" fillId="43" borderId="22" xfId="0" applyFont="1" applyFill="1" applyBorder="1" applyAlignment="1">
      <alignment horizontal="center"/>
    </xf>
    <xf numFmtId="0" fontId="16" fillId="43" borderId="17" xfId="0" applyFont="1" applyFill="1" applyBorder="1" applyAlignment="1">
      <alignment horizontal="center"/>
    </xf>
    <xf numFmtId="0" fontId="20" fillId="35" borderId="11" xfId="0" applyFont="1" applyFill="1" applyBorder="1" applyAlignment="1">
      <alignment horizontal="center"/>
    </xf>
    <xf numFmtId="14" fontId="0" fillId="38" borderId="13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38" borderId="14" xfId="0" applyNumberFormat="1" applyFill="1" applyBorder="1" applyAlignment="1">
      <alignment horizontal="center"/>
    </xf>
    <xf numFmtId="2" fontId="0" fillId="40" borderId="0" xfId="0" applyNumberFormat="1" applyFill="1" applyBorder="1" applyAlignment="1">
      <alignment horizontal="center"/>
    </xf>
    <xf numFmtId="2" fontId="0" fillId="40" borderId="11" xfId="0" applyNumberFormat="1" applyFill="1" applyBorder="1" applyAlignment="1">
      <alignment horizontal="center"/>
    </xf>
    <xf numFmtId="2" fontId="0" fillId="35" borderId="32" xfId="0" applyNumberFormat="1" applyFill="1" applyBorder="1" applyAlignment="1">
      <alignment horizontal="center"/>
    </xf>
    <xf numFmtId="0" fontId="0" fillId="44" borderId="0" xfId="0" applyFill="1"/>
    <xf numFmtId="2" fontId="0" fillId="0" borderId="19" xfId="0" applyNumberFormat="1" applyBorder="1" applyAlignment="1">
      <alignment horizontal="center"/>
    </xf>
    <xf numFmtId="0" fontId="0" fillId="39" borderId="11" xfId="0" applyFill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0" fontId="0" fillId="0" borderId="13" xfId="0" applyBorder="1" applyAlignment="1">
      <alignment horizontal="left"/>
    </xf>
    <xf numFmtId="164" fontId="0" fillId="0" borderId="13" xfId="0" applyNumberForma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  <xf numFmtId="2" fontId="0" fillId="39" borderId="0" xfId="0" applyNumberFormat="1" applyFill="1" applyBorder="1" applyAlignment="1">
      <alignment horizontal="center"/>
    </xf>
    <xf numFmtId="2" fontId="0" fillId="39" borderId="11" xfId="0" applyNumberFormat="1" applyFill="1" applyBorder="1" applyAlignment="1">
      <alignment horizontal="center"/>
    </xf>
    <xf numFmtId="0" fontId="16" fillId="43" borderId="18" xfId="0" applyFont="1" applyFill="1" applyBorder="1" applyAlignment="1">
      <alignment horizontal="center"/>
    </xf>
    <xf numFmtId="0" fontId="16" fillId="43" borderId="0" xfId="0" applyFont="1" applyFill="1" applyBorder="1" applyAlignment="1">
      <alignment horizontal="center"/>
    </xf>
    <xf numFmtId="0" fontId="0" fillId="39" borderId="13" xfId="0" applyFill="1" applyBorder="1"/>
    <xf numFmtId="0" fontId="0" fillId="0" borderId="0" xfId="0" applyFill="1" applyBorder="1"/>
    <xf numFmtId="0" fontId="0" fillId="43" borderId="13" xfId="0" applyFill="1" applyBorder="1" applyAlignment="1">
      <alignment horizontal="left"/>
    </xf>
    <xf numFmtId="0" fontId="16" fillId="43" borderId="13" xfId="0" applyFont="1" applyFill="1" applyBorder="1" applyAlignment="1">
      <alignment horizontal="center"/>
    </xf>
    <xf numFmtId="0" fontId="24" fillId="43" borderId="12" xfId="0" applyFont="1" applyFill="1" applyBorder="1" applyAlignment="1">
      <alignment horizontal="center"/>
    </xf>
    <xf numFmtId="0" fontId="16" fillId="43" borderId="37" xfId="0" applyFont="1" applyFill="1" applyBorder="1" applyAlignment="1">
      <alignment horizontal="center" vertical="center"/>
    </xf>
    <xf numFmtId="0" fontId="16" fillId="43" borderId="22" xfId="0" applyFont="1" applyFill="1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0" fontId="16" fillId="43" borderId="38" xfId="0" applyFont="1" applyFill="1" applyBorder="1" applyAlignment="1">
      <alignment horizontal="center" vertical="center"/>
    </xf>
    <xf numFmtId="0" fontId="16" fillId="43" borderId="38" xfId="0" applyFont="1" applyFill="1" applyBorder="1" applyAlignment="1">
      <alignment horizontal="center"/>
    </xf>
    <xf numFmtId="0" fontId="16" fillId="43" borderId="39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43" borderId="38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 Plot for AAPL (Apple Inc) /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'6050_Module3Project_Data'!$A$2:$A$258</c:f>
              <c:numCache>
                <c:formatCode>m/d/yyyy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'6050_Module3Project_Data'!$C$2:$C$258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1-407E-8F67-E7FD3923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23931007"/>
        <c:axId val="623935167"/>
      </c:lineChart>
      <c:dateAx>
        <c:axId val="62393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5167"/>
        <c:crosses val="autoZero"/>
        <c:auto val="1"/>
        <c:lblOffset val="100"/>
        <c:baseTimeUnit val="days"/>
      </c:dateAx>
      <c:valAx>
        <c:axId val="6239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of Stocks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Honeywell Residual V/s Period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3'!$D$277:$D$528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3'!$G$277:$G$528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F9-41A9-B83B-1697B3C0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39455"/>
        <c:axId val="1606741535"/>
      </c:scatterChart>
      <c:valAx>
        <c:axId val="1606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41535"/>
        <c:crosses val="autoZero"/>
        <c:crossBetween val="midCat"/>
      </c:valAx>
      <c:valAx>
        <c:axId val="1606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Honeywell</a:t>
            </a:r>
            <a:r>
              <a:rPr lang="en-IN" baseline="0"/>
              <a:t> </a:t>
            </a:r>
            <a:r>
              <a:rPr lang="en-IN"/>
              <a:t>Normal probability plot of</a:t>
            </a:r>
            <a:r>
              <a:rPr lang="en-IN" baseline="0"/>
              <a:t> residuals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3'!$S$277:$S$528</c:f>
              <c:numCache>
                <c:formatCode>General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3'!$P$277:$P$528</c:f>
              <c:numCache>
                <c:formatCode>General</c:formatCode>
                <c:ptCount val="252"/>
                <c:pt idx="0">
                  <c:v>-3.2977922856897948</c:v>
                </c:pt>
                <c:pt idx="1">
                  <c:v>-2.7995523151595925</c:v>
                </c:pt>
                <c:pt idx="2">
                  <c:v>-2.4274904031159061</c:v>
                </c:pt>
                <c:pt idx="3">
                  <c:v>-2.3917091110714312</c:v>
                </c:pt>
                <c:pt idx="4">
                  <c:v>-2.3901352588676716</c:v>
                </c:pt>
                <c:pt idx="5">
                  <c:v>-2.1254526103638893</c:v>
                </c:pt>
                <c:pt idx="6">
                  <c:v>-1.927027800526659</c:v>
                </c:pt>
                <c:pt idx="7">
                  <c:v>-1.9158462827185321</c:v>
                </c:pt>
                <c:pt idx="8">
                  <c:v>-1.8598896154497497</c:v>
                </c:pt>
                <c:pt idx="9">
                  <c:v>-1.8332461217726397</c:v>
                </c:pt>
                <c:pt idx="10">
                  <c:v>-1.8013950727984216</c:v>
                </c:pt>
                <c:pt idx="11">
                  <c:v>-1.7887190538623496</c:v>
                </c:pt>
                <c:pt idx="12">
                  <c:v>-1.7039478327504916</c:v>
                </c:pt>
                <c:pt idx="13">
                  <c:v>-1.6879968341613378</c:v>
                </c:pt>
                <c:pt idx="14">
                  <c:v>-1.6743263459327209</c:v>
                </c:pt>
                <c:pt idx="15">
                  <c:v>-1.6322480032635185</c:v>
                </c:pt>
                <c:pt idx="16">
                  <c:v>-1.6186692269658041</c:v>
                </c:pt>
                <c:pt idx="17">
                  <c:v>-1.6074523430588734</c:v>
                </c:pt>
                <c:pt idx="18">
                  <c:v>-1.570791709348893</c:v>
                </c:pt>
                <c:pt idx="19">
                  <c:v>-1.5644370949106472</c:v>
                </c:pt>
                <c:pt idx="20">
                  <c:v>-1.5544111313174849</c:v>
                </c:pt>
                <c:pt idx="21">
                  <c:v>-1.5518073717104761</c:v>
                </c:pt>
                <c:pt idx="22">
                  <c:v>-1.5420235747347737</c:v>
                </c:pt>
                <c:pt idx="23">
                  <c:v>-1.5348942928643545</c:v>
                </c:pt>
                <c:pt idx="24">
                  <c:v>-1.5169858065487289</c:v>
                </c:pt>
                <c:pt idx="25">
                  <c:v>-1.4889952666597583</c:v>
                </c:pt>
                <c:pt idx="26">
                  <c:v>-1.4752321869593359</c:v>
                </c:pt>
                <c:pt idx="27">
                  <c:v>-1.4745143859288929</c:v>
                </c:pt>
                <c:pt idx="28">
                  <c:v>-1.4734501465682521</c:v>
                </c:pt>
                <c:pt idx="29">
                  <c:v>-1.4612832713868131</c:v>
                </c:pt>
                <c:pt idx="30">
                  <c:v>-1.447727969421295</c:v>
                </c:pt>
                <c:pt idx="31">
                  <c:v>-1.4304681083604434</c:v>
                </c:pt>
                <c:pt idx="32">
                  <c:v>-1.4229898730301687</c:v>
                </c:pt>
                <c:pt idx="33">
                  <c:v>-1.4199339978256704</c:v>
                </c:pt>
                <c:pt idx="34">
                  <c:v>-1.3509881418670935</c:v>
                </c:pt>
                <c:pt idx="35">
                  <c:v>-1.3241316700429218</c:v>
                </c:pt>
                <c:pt idx="36">
                  <c:v>-1.3136560028625721</c:v>
                </c:pt>
                <c:pt idx="37">
                  <c:v>-1.3053911428538734</c:v>
                </c:pt>
                <c:pt idx="38">
                  <c:v>-1.3022925487131487</c:v>
                </c:pt>
                <c:pt idx="39">
                  <c:v>-1.2994861651236025</c:v>
                </c:pt>
                <c:pt idx="40">
                  <c:v>-1.2701291989494135</c:v>
                </c:pt>
                <c:pt idx="41">
                  <c:v>-1.2273446085758553</c:v>
                </c:pt>
                <c:pt idx="42">
                  <c:v>-1.2036634553217864</c:v>
                </c:pt>
                <c:pt idx="43">
                  <c:v>-1.168793975944344</c:v>
                </c:pt>
                <c:pt idx="44">
                  <c:v>-1.144265475005988</c:v>
                </c:pt>
                <c:pt idx="45">
                  <c:v>-1.1273307135707711</c:v>
                </c:pt>
                <c:pt idx="46">
                  <c:v>-1.1228484273914319</c:v>
                </c:pt>
                <c:pt idx="47">
                  <c:v>-1.1149469638219383</c:v>
                </c:pt>
                <c:pt idx="48">
                  <c:v>-1.0463563251162864</c:v>
                </c:pt>
                <c:pt idx="49">
                  <c:v>-1.0002608478904609</c:v>
                </c:pt>
                <c:pt idx="50">
                  <c:v>-0.98356769439776492</c:v>
                </c:pt>
                <c:pt idx="51">
                  <c:v>-0.92835856286289964</c:v>
                </c:pt>
                <c:pt idx="52">
                  <c:v>-0.88136910859773088</c:v>
                </c:pt>
                <c:pt idx="53">
                  <c:v>-0.86354705494536188</c:v>
                </c:pt>
                <c:pt idx="54">
                  <c:v>-0.84263445397968806</c:v>
                </c:pt>
                <c:pt idx="55">
                  <c:v>-0.83220878142839938</c:v>
                </c:pt>
                <c:pt idx="56">
                  <c:v>-0.80162854012278639</c:v>
                </c:pt>
                <c:pt idx="57">
                  <c:v>-0.80106715132715101</c:v>
                </c:pt>
                <c:pt idx="58">
                  <c:v>-0.77840631622546619</c:v>
                </c:pt>
                <c:pt idx="59">
                  <c:v>-0.77780181686103855</c:v>
                </c:pt>
                <c:pt idx="60">
                  <c:v>-0.7772616432769146</c:v>
                </c:pt>
                <c:pt idx="61">
                  <c:v>-0.75165566087102742</c:v>
                </c:pt>
                <c:pt idx="62">
                  <c:v>-0.74511494242117027</c:v>
                </c:pt>
                <c:pt idx="63">
                  <c:v>-0.74229133802711877</c:v>
                </c:pt>
                <c:pt idx="64">
                  <c:v>-0.72290197265805001</c:v>
                </c:pt>
                <c:pt idx="65">
                  <c:v>-0.72213674189846</c:v>
                </c:pt>
                <c:pt idx="66">
                  <c:v>-0.7190601564997503</c:v>
                </c:pt>
                <c:pt idx="67">
                  <c:v>-0.7186807143107905</c:v>
                </c:pt>
                <c:pt idx="68">
                  <c:v>-0.69759933512253125</c:v>
                </c:pt>
                <c:pt idx="69">
                  <c:v>-0.68414613020283521</c:v>
                </c:pt>
                <c:pt idx="70">
                  <c:v>-0.67241742783547276</c:v>
                </c:pt>
                <c:pt idx="71">
                  <c:v>-0.6529554470712845</c:v>
                </c:pt>
                <c:pt idx="72">
                  <c:v>-0.62081778985598468</c:v>
                </c:pt>
                <c:pt idx="73">
                  <c:v>-0.59278789490521644</c:v>
                </c:pt>
                <c:pt idx="74">
                  <c:v>-0.56923349150571201</c:v>
                </c:pt>
                <c:pt idx="75">
                  <c:v>-0.56260322070512814</c:v>
                </c:pt>
                <c:pt idx="76">
                  <c:v>-0.55414455171970634</c:v>
                </c:pt>
                <c:pt idx="77">
                  <c:v>-0.5495708954717744</c:v>
                </c:pt>
                <c:pt idx="78">
                  <c:v>-0.54772224762672439</c:v>
                </c:pt>
                <c:pt idx="79">
                  <c:v>-0.5304345111073655</c:v>
                </c:pt>
                <c:pt idx="80">
                  <c:v>-0.50651550697439951</c:v>
                </c:pt>
                <c:pt idx="81">
                  <c:v>-0.48009519785194826</c:v>
                </c:pt>
                <c:pt idx="82">
                  <c:v>-0.47959519385647409</c:v>
                </c:pt>
                <c:pt idx="83">
                  <c:v>-0.44654371868314419</c:v>
                </c:pt>
                <c:pt idx="84">
                  <c:v>-0.44573795454227022</c:v>
                </c:pt>
                <c:pt idx="85">
                  <c:v>-0.43816339602868143</c:v>
                </c:pt>
                <c:pt idx="86">
                  <c:v>-0.43245902874679654</c:v>
                </c:pt>
                <c:pt idx="87">
                  <c:v>-0.3587751980800698</c:v>
                </c:pt>
                <c:pt idx="88">
                  <c:v>-0.3423921772422347</c:v>
                </c:pt>
                <c:pt idx="89">
                  <c:v>-0.30528105465771405</c:v>
                </c:pt>
                <c:pt idx="90">
                  <c:v>-0.28405202644798294</c:v>
                </c:pt>
                <c:pt idx="91">
                  <c:v>-0.27586073167631447</c:v>
                </c:pt>
                <c:pt idx="92">
                  <c:v>-0.23793313492559229</c:v>
                </c:pt>
                <c:pt idx="93">
                  <c:v>-0.23638789058696905</c:v>
                </c:pt>
                <c:pt idx="94">
                  <c:v>-0.22176302706649589</c:v>
                </c:pt>
                <c:pt idx="95">
                  <c:v>-0.2146317711668046</c:v>
                </c:pt>
                <c:pt idx="96">
                  <c:v>-0.18928681659299867</c:v>
                </c:pt>
                <c:pt idx="97">
                  <c:v>-0.13981722946612657</c:v>
                </c:pt>
                <c:pt idx="98">
                  <c:v>-0.13291191028280611</c:v>
                </c:pt>
                <c:pt idx="99">
                  <c:v>-0.13236368987126254</c:v>
                </c:pt>
                <c:pt idx="100">
                  <c:v>-0.12475664480381116</c:v>
                </c:pt>
                <c:pt idx="101">
                  <c:v>-0.12259873700122045</c:v>
                </c:pt>
                <c:pt idx="102">
                  <c:v>-0.10576416079746379</c:v>
                </c:pt>
                <c:pt idx="103">
                  <c:v>-8.8577282189101672E-2</c:v>
                </c:pt>
                <c:pt idx="104">
                  <c:v>8.456085725808719E-3</c:v>
                </c:pt>
                <c:pt idx="105">
                  <c:v>3.2822757358837822E-2</c:v>
                </c:pt>
                <c:pt idx="106">
                  <c:v>3.5195917827241761E-2</c:v>
                </c:pt>
                <c:pt idx="107">
                  <c:v>4.1279093500776215E-2</c:v>
                </c:pt>
                <c:pt idx="108">
                  <c:v>4.7720784664965724E-2</c:v>
                </c:pt>
                <c:pt idx="109">
                  <c:v>7.9311541169932054E-2</c:v>
                </c:pt>
                <c:pt idx="110">
                  <c:v>0.10854805207875648</c:v>
                </c:pt>
                <c:pt idx="111">
                  <c:v>0.12110571327179141</c:v>
                </c:pt>
                <c:pt idx="112">
                  <c:v>0.16458012407570349</c:v>
                </c:pt>
                <c:pt idx="113">
                  <c:v>0.16514618415938009</c:v>
                </c:pt>
                <c:pt idx="114">
                  <c:v>0.16937356165325121</c:v>
                </c:pt>
                <c:pt idx="115">
                  <c:v>0.18762468646584185</c:v>
                </c:pt>
                <c:pt idx="116">
                  <c:v>0.19543613170659632</c:v>
                </c:pt>
                <c:pt idx="117">
                  <c:v>0.19684359359125456</c:v>
                </c:pt>
                <c:pt idx="118">
                  <c:v>0.20614401992713821</c:v>
                </c:pt>
                <c:pt idx="119">
                  <c:v>0.21425188833827943</c:v>
                </c:pt>
                <c:pt idx="120">
                  <c:v>0.21654768373641364</c:v>
                </c:pt>
                <c:pt idx="121">
                  <c:v>0.2325953951192212</c:v>
                </c:pt>
                <c:pt idx="122">
                  <c:v>0.23723775292165242</c:v>
                </c:pt>
                <c:pt idx="123">
                  <c:v>0.23731933076818346</c:v>
                </c:pt>
                <c:pt idx="124">
                  <c:v>0.27491119019117211</c:v>
                </c:pt>
                <c:pt idx="125">
                  <c:v>0.28192390948344348</c:v>
                </c:pt>
                <c:pt idx="126">
                  <c:v>0.28765184737329935</c:v>
                </c:pt>
                <c:pt idx="127">
                  <c:v>0.315777130595153</c:v>
                </c:pt>
                <c:pt idx="128">
                  <c:v>0.38483782084619844</c:v>
                </c:pt>
                <c:pt idx="129">
                  <c:v>0.39923690396170508</c:v>
                </c:pt>
                <c:pt idx="130">
                  <c:v>0.42221942022297798</c:v>
                </c:pt>
                <c:pt idx="131">
                  <c:v>0.46349148486820091</c:v>
                </c:pt>
                <c:pt idx="132">
                  <c:v>0.4861550273369788</c:v>
                </c:pt>
                <c:pt idx="133">
                  <c:v>0.49080947272229675</c:v>
                </c:pt>
                <c:pt idx="134">
                  <c:v>0.52599056403194722</c:v>
                </c:pt>
                <c:pt idx="135">
                  <c:v>0.53501134177776877</c:v>
                </c:pt>
                <c:pt idx="136">
                  <c:v>0.53699824287615983</c:v>
                </c:pt>
                <c:pt idx="137">
                  <c:v>0.53831804182854159</c:v>
                </c:pt>
                <c:pt idx="138">
                  <c:v>0.54199912659167715</c:v>
                </c:pt>
                <c:pt idx="139">
                  <c:v>0.57388474766580855</c:v>
                </c:pt>
                <c:pt idx="140">
                  <c:v>0.57531772136936044</c:v>
                </c:pt>
                <c:pt idx="141">
                  <c:v>0.57999830428478427</c:v>
                </c:pt>
                <c:pt idx="142">
                  <c:v>0.58113320678453917</c:v>
                </c:pt>
                <c:pt idx="143">
                  <c:v>0.58457485360776917</c:v>
                </c:pt>
                <c:pt idx="144">
                  <c:v>0.58578068427847263</c:v>
                </c:pt>
                <c:pt idx="145">
                  <c:v>0.58621094044470734</c:v>
                </c:pt>
                <c:pt idx="146">
                  <c:v>0.58770280450657386</c:v>
                </c:pt>
                <c:pt idx="147">
                  <c:v>0.59834699530010904</c:v>
                </c:pt>
                <c:pt idx="148">
                  <c:v>0.60416942839003618</c:v>
                </c:pt>
                <c:pt idx="149">
                  <c:v>0.60519913126546654</c:v>
                </c:pt>
                <c:pt idx="150">
                  <c:v>0.60940610636657133</c:v>
                </c:pt>
                <c:pt idx="151">
                  <c:v>0.62576812709742036</c:v>
                </c:pt>
                <c:pt idx="152">
                  <c:v>0.62628832740400053</c:v>
                </c:pt>
                <c:pt idx="153">
                  <c:v>0.62671785007535818</c:v>
                </c:pt>
                <c:pt idx="154">
                  <c:v>0.62693971881898192</c:v>
                </c:pt>
                <c:pt idx="155">
                  <c:v>0.64813076283795301</c:v>
                </c:pt>
                <c:pt idx="156">
                  <c:v>0.65001994950830022</c:v>
                </c:pt>
                <c:pt idx="157">
                  <c:v>0.65366810071368342</c:v>
                </c:pt>
                <c:pt idx="158">
                  <c:v>0.65920046494393925</c:v>
                </c:pt>
                <c:pt idx="159">
                  <c:v>0.67166586984095167</c:v>
                </c:pt>
                <c:pt idx="160">
                  <c:v>0.67837664795224162</c:v>
                </c:pt>
                <c:pt idx="161">
                  <c:v>0.69638245690628897</c:v>
                </c:pt>
                <c:pt idx="162">
                  <c:v>0.70239169468435325</c:v>
                </c:pt>
                <c:pt idx="163">
                  <c:v>0.70492128449652425</c:v>
                </c:pt>
                <c:pt idx="164">
                  <c:v>0.71658922093135513</c:v>
                </c:pt>
                <c:pt idx="165">
                  <c:v>0.71919997098272459</c:v>
                </c:pt>
                <c:pt idx="166">
                  <c:v>0.72177890591725802</c:v>
                </c:pt>
                <c:pt idx="167">
                  <c:v>0.72435606606059033</c:v>
                </c:pt>
                <c:pt idx="168">
                  <c:v>0.72613885223415053</c:v>
                </c:pt>
                <c:pt idx="169">
                  <c:v>0.72875507410471019</c:v>
                </c:pt>
                <c:pt idx="170">
                  <c:v>0.73021894170004165</c:v>
                </c:pt>
                <c:pt idx="171">
                  <c:v>0.73229445215082789</c:v>
                </c:pt>
                <c:pt idx="172">
                  <c:v>0.73528648948336284</c:v>
                </c:pt>
                <c:pt idx="173">
                  <c:v>0.73563522659618286</c:v>
                </c:pt>
                <c:pt idx="174">
                  <c:v>0.73570791711367356</c:v>
                </c:pt>
                <c:pt idx="175">
                  <c:v>0.74027385813111879</c:v>
                </c:pt>
                <c:pt idx="176">
                  <c:v>0.74207156290476639</c:v>
                </c:pt>
                <c:pt idx="177">
                  <c:v>0.74346733226089423</c:v>
                </c:pt>
                <c:pt idx="178">
                  <c:v>0.74368732309396279</c:v>
                </c:pt>
                <c:pt idx="179">
                  <c:v>0.74396987720373509</c:v>
                </c:pt>
                <c:pt idx="180">
                  <c:v>0.74790911927687342</c:v>
                </c:pt>
                <c:pt idx="181">
                  <c:v>0.74815422003089294</c:v>
                </c:pt>
                <c:pt idx="182">
                  <c:v>0.75590541772946751</c:v>
                </c:pt>
                <c:pt idx="183">
                  <c:v>0.76487316156808816</c:v>
                </c:pt>
                <c:pt idx="184">
                  <c:v>0.76826905375580024</c:v>
                </c:pt>
                <c:pt idx="185">
                  <c:v>0.77730199933677924</c:v>
                </c:pt>
                <c:pt idx="186">
                  <c:v>0.77766835230846232</c:v>
                </c:pt>
                <c:pt idx="187">
                  <c:v>0.78382401786184208</c:v>
                </c:pt>
                <c:pt idx="188">
                  <c:v>0.78589766066744982</c:v>
                </c:pt>
                <c:pt idx="189">
                  <c:v>0.79195148844871455</c:v>
                </c:pt>
                <c:pt idx="190">
                  <c:v>0.8121845781968734</c:v>
                </c:pt>
                <c:pt idx="191">
                  <c:v>0.81279971728562239</c:v>
                </c:pt>
                <c:pt idx="192">
                  <c:v>0.8142358637116266</c:v>
                </c:pt>
                <c:pt idx="193">
                  <c:v>0.81571842128049132</c:v>
                </c:pt>
                <c:pt idx="194">
                  <c:v>0.81978171579236558</c:v>
                </c:pt>
                <c:pt idx="195">
                  <c:v>0.82247358315626506</c:v>
                </c:pt>
                <c:pt idx="196">
                  <c:v>0.82411925489109294</c:v>
                </c:pt>
                <c:pt idx="197">
                  <c:v>0.82788237943433174</c:v>
                </c:pt>
                <c:pt idx="198">
                  <c:v>0.83025718031284867</c:v>
                </c:pt>
                <c:pt idx="199">
                  <c:v>0.83421863923188522</c:v>
                </c:pt>
                <c:pt idx="200">
                  <c:v>0.87280132068967675</c:v>
                </c:pt>
                <c:pt idx="201">
                  <c:v>0.87612530018101309</c:v>
                </c:pt>
                <c:pt idx="202">
                  <c:v>0.88371737485589652</c:v>
                </c:pt>
                <c:pt idx="203">
                  <c:v>0.88511726895566833</c:v>
                </c:pt>
                <c:pt idx="204">
                  <c:v>0.88534568674083403</c:v>
                </c:pt>
                <c:pt idx="205">
                  <c:v>0.88690005512922865</c:v>
                </c:pt>
                <c:pt idx="206">
                  <c:v>0.88806079778007552</c:v>
                </c:pt>
                <c:pt idx="207">
                  <c:v>0.89125433054591108</c:v>
                </c:pt>
                <c:pt idx="208">
                  <c:v>0.90364435575276147</c:v>
                </c:pt>
                <c:pt idx="209">
                  <c:v>0.90538003010693691</c:v>
                </c:pt>
                <c:pt idx="210">
                  <c:v>0.90712225505928334</c:v>
                </c:pt>
                <c:pt idx="211">
                  <c:v>0.90751237429816012</c:v>
                </c:pt>
                <c:pt idx="212">
                  <c:v>0.94684888639318376</c:v>
                </c:pt>
                <c:pt idx="213">
                  <c:v>0.95155668810271443</c:v>
                </c:pt>
                <c:pt idx="214">
                  <c:v>0.95260940695561913</c:v>
                </c:pt>
                <c:pt idx="215">
                  <c:v>0.95315186703476584</c:v>
                </c:pt>
                <c:pt idx="216">
                  <c:v>0.95343732790676161</c:v>
                </c:pt>
                <c:pt idx="217">
                  <c:v>0.9755145887856963</c:v>
                </c:pt>
                <c:pt idx="218">
                  <c:v>0.97865298825684421</c:v>
                </c:pt>
                <c:pt idx="219">
                  <c:v>0.9924766572046968</c:v>
                </c:pt>
                <c:pt idx="220">
                  <c:v>0.99553487754027947</c:v>
                </c:pt>
                <c:pt idx="221">
                  <c:v>0.99732603187281721</c:v>
                </c:pt>
                <c:pt idx="222">
                  <c:v>1.0038398917423537</c:v>
                </c:pt>
                <c:pt idx="223">
                  <c:v>1.0075179611798966</c:v>
                </c:pt>
                <c:pt idx="224">
                  <c:v>1.0104364284540361</c:v>
                </c:pt>
                <c:pt idx="225">
                  <c:v>1.0112020612686266</c:v>
                </c:pt>
                <c:pt idx="226">
                  <c:v>1.0121314882378931</c:v>
                </c:pt>
                <c:pt idx="227">
                  <c:v>1.0136119327320987</c:v>
                </c:pt>
                <c:pt idx="228">
                  <c:v>1.0209092627520218</c:v>
                </c:pt>
                <c:pt idx="229">
                  <c:v>1.0274721255674903</c:v>
                </c:pt>
                <c:pt idx="230">
                  <c:v>1.037842189203352</c:v>
                </c:pt>
                <c:pt idx="231">
                  <c:v>1.05288349317855</c:v>
                </c:pt>
                <c:pt idx="232">
                  <c:v>1.053694677811734</c:v>
                </c:pt>
                <c:pt idx="233">
                  <c:v>1.0602531513228974</c:v>
                </c:pt>
                <c:pt idx="234">
                  <c:v>1.0713123210254216</c:v>
                </c:pt>
                <c:pt idx="235">
                  <c:v>1.0770372526125498</c:v>
                </c:pt>
                <c:pt idx="236">
                  <c:v>1.0996444459844936</c:v>
                </c:pt>
                <c:pt idx="237">
                  <c:v>1.1003563078181593</c:v>
                </c:pt>
                <c:pt idx="238">
                  <c:v>1.1206719670959762</c:v>
                </c:pt>
                <c:pt idx="239">
                  <c:v>1.1256237220361685</c:v>
                </c:pt>
                <c:pt idx="240">
                  <c:v>1.1364386139117386</c:v>
                </c:pt>
                <c:pt idx="241">
                  <c:v>1.1577598214299591</c:v>
                </c:pt>
                <c:pt idx="242">
                  <c:v>1.1580377880828061</c:v>
                </c:pt>
                <c:pt idx="243">
                  <c:v>1.1734611442528236</c:v>
                </c:pt>
                <c:pt idx="244">
                  <c:v>1.210808930530946</c:v>
                </c:pt>
                <c:pt idx="245">
                  <c:v>1.2327647911239685</c:v>
                </c:pt>
                <c:pt idx="246">
                  <c:v>1.2598836943125471</c:v>
                </c:pt>
                <c:pt idx="247">
                  <c:v>1.3348571531123155</c:v>
                </c:pt>
                <c:pt idx="248">
                  <c:v>1.472212201365805</c:v>
                </c:pt>
                <c:pt idx="249">
                  <c:v>1.4879626529639944</c:v>
                </c:pt>
                <c:pt idx="250">
                  <c:v>1.730292033809715</c:v>
                </c:pt>
                <c:pt idx="251">
                  <c:v>1.7901825690077873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8-44ED-A793-8B3166BF8B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3'!$S$277:$S$528</c:f>
              <c:numCache>
                <c:formatCode>General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3'!$S$277:$S$528</c:f>
              <c:numCache>
                <c:formatCode>General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58-44ED-A793-8B3166BF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62863"/>
        <c:axId val="2048465775"/>
      </c:scatterChart>
      <c:valAx>
        <c:axId val="20484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5775"/>
        <c:crosses val="autoZero"/>
        <c:crossBetween val="midCat"/>
      </c:valAx>
      <c:valAx>
        <c:axId val="20484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Honeywell Histogram bins/</a:t>
            </a:r>
            <a:r>
              <a:rPr lang="en-IN" baseline="0"/>
              <a:t> frequency</a:t>
            </a:r>
            <a:endParaRPr lang="en-IN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'Part 3'!$Y$275:$Y$290</c:f>
              <c:strCache>
                <c:ptCount val="16"/>
                <c:pt idx="0">
                  <c:v>-56.24170983</c:v>
                </c:pt>
                <c:pt idx="1">
                  <c:v>-50.45690229</c:v>
                </c:pt>
                <c:pt idx="2">
                  <c:v>-44.67209474</c:v>
                </c:pt>
                <c:pt idx="3">
                  <c:v>-38.8872872</c:v>
                </c:pt>
                <c:pt idx="4">
                  <c:v>-33.10247966</c:v>
                </c:pt>
                <c:pt idx="5">
                  <c:v>-27.31767211</c:v>
                </c:pt>
                <c:pt idx="6">
                  <c:v>-21.53286457</c:v>
                </c:pt>
                <c:pt idx="7">
                  <c:v>-15.74805702</c:v>
                </c:pt>
                <c:pt idx="8">
                  <c:v>-9.963249477</c:v>
                </c:pt>
                <c:pt idx="9">
                  <c:v>-4.178441933</c:v>
                </c:pt>
                <c:pt idx="10">
                  <c:v>1.606365612</c:v>
                </c:pt>
                <c:pt idx="11">
                  <c:v>7.391173156</c:v>
                </c:pt>
                <c:pt idx="12">
                  <c:v>13.1759807</c:v>
                </c:pt>
                <c:pt idx="13">
                  <c:v>18.96078825</c:v>
                </c:pt>
                <c:pt idx="14">
                  <c:v>24.74559579</c:v>
                </c:pt>
                <c:pt idx="15">
                  <c:v>More</c:v>
                </c:pt>
              </c:strCache>
            </c:strRef>
          </c:cat>
          <c:val>
            <c:numRef>
              <c:f>'Part 3'!$Z$275:$Z$290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12</c:v>
                </c:pt>
                <c:pt idx="6">
                  <c:v>23</c:v>
                </c:pt>
                <c:pt idx="7">
                  <c:v>11</c:v>
                </c:pt>
                <c:pt idx="8">
                  <c:v>22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54</c:v>
                </c:pt>
                <c:pt idx="13">
                  <c:v>53</c:v>
                </c:pt>
                <c:pt idx="14">
                  <c:v>10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9-42B2-92C2-46098C9CC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684031"/>
        <c:axId val="463679455"/>
      </c:barChart>
      <c:catAx>
        <c:axId val="46368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79455"/>
        <c:crosses val="autoZero"/>
        <c:auto val="1"/>
        <c:lblAlgn val="ctr"/>
        <c:lblOffset val="100"/>
        <c:noMultiLvlLbl val="0"/>
      </c:catAx>
      <c:valAx>
        <c:axId val="46367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6840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Line Plot for </a:t>
            </a:r>
            <a:r>
              <a:rPr lang="en-US"/>
              <a:t>HON (Honeywell Inc)  / 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'6050_Module3Project_Data'!$E$1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'6050_Module3Project_Data'!$A$2:$A$258</c:f>
              <c:numCache>
                <c:formatCode>m/d/yyyy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'6050_Module3Project_Data'!$E$2:$E$258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E-4C3B-9AAC-D05CC18D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623898975"/>
        <c:axId val="623896895"/>
      </c:lineChart>
      <c:dateAx>
        <c:axId val="62389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6895"/>
        <c:crosses val="autoZero"/>
        <c:auto val="1"/>
        <c:lblOffset val="100"/>
        <c:baseTimeUnit val="days"/>
      </c:dateAx>
      <c:valAx>
        <c:axId val="62389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stocks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Regression for Apple</a:t>
            </a:r>
          </a:p>
        </c:rich>
      </c:tx>
      <c:layout>
        <c:manualLayout>
          <c:xMode val="edge"/>
          <c:yMode val="edge"/>
          <c:x val="0.3242838534072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29870755951426"/>
                  <c:y val="-0.123644544431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0.2437x + 55.804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0.7616</a:t>
                    </a:r>
                    <a:endParaRPr lang="en-US" sz="2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3'!$D$10:$D$261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3'!$E$10:$E$261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0-470D-8537-BD94C0372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68879"/>
        <c:axId val="2053665967"/>
      </c:scatterChart>
      <c:valAx>
        <c:axId val="20536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65967"/>
        <c:crosses val="autoZero"/>
        <c:crossBetween val="midCat"/>
      </c:valAx>
      <c:valAx>
        <c:axId val="20536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Residual</a:t>
            </a:r>
            <a:r>
              <a:rPr lang="en-IN" baseline="0"/>
              <a:t> V/s Predicted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3'!$F$10:$F$261</c:f>
              <c:numCache>
                <c:formatCode>0.00</c:formatCode>
                <c:ptCount val="252"/>
                <c:pt idx="0">
                  <c:v>56.047986370004338</c:v>
                </c:pt>
                <c:pt idx="1">
                  <c:v>56.291699302773544</c:v>
                </c:pt>
                <c:pt idx="2">
                  <c:v>56.535412235542751</c:v>
                </c:pt>
                <c:pt idx="3">
                  <c:v>56.779125168311957</c:v>
                </c:pt>
                <c:pt idx="4">
                  <c:v>57.022838101081156</c:v>
                </c:pt>
                <c:pt idx="5">
                  <c:v>57.266551033850362</c:v>
                </c:pt>
                <c:pt idx="6">
                  <c:v>57.510263966619569</c:v>
                </c:pt>
                <c:pt idx="7">
                  <c:v>57.753976899388775</c:v>
                </c:pt>
                <c:pt idx="8">
                  <c:v>57.997689832157981</c:v>
                </c:pt>
                <c:pt idx="9">
                  <c:v>58.241402764927187</c:v>
                </c:pt>
                <c:pt idx="10">
                  <c:v>58.485115697696394</c:v>
                </c:pt>
                <c:pt idx="11">
                  <c:v>58.7288286304656</c:v>
                </c:pt>
                <c:pt idx="12">
                  <c:v>58.972541563234806</c:v>
                </c:pt>
                <c:pt idx="13">
                  <c:v>59.216254496004012</c:v>
                </c:pt>
                <c:pt idx="14">
                  <c:v>59.459967428773211</c:v>
                </c:pt>
                <c:pt idx="15">
                  <c:v>59.703680361542418</c:v>
                </c:pt>
                <c:pt idx="16">
                  <c:v>59.947393294311624</c:v>
                </c:pt>
                <c:pt idx="17">
                  <c:v>60.19110622708083</c:v>
                </c:pt>
                <c:pt idx="18">
                  <c:v>60.434819159850036</c:v>
                </c:pt>
                <c:pt idx="19">
                  <c:v>60.678532092619243</c:v>
                </c:pt>
                <c:pt idx="20">
                  <c:v>60.922245025388449</c:v>
                </c:pt>
                <c:pt idx="21">
                  <c:v>61.165957958157655</c:v>
                </c:pt>
                <c:pt idx="22">
                  <c:v>61.409670890926861</c:v>
                </c:pt>
                <c:pt idx="23">
                  <c:v>61.653383823696061</c:v>
                </c:pt>
                <c:pt idx="24">
                  <c:v>61.897096756465267</c:v>
                </c:pt>
                <c:pt idx="25">
                  <c:v>62.140809689234473</c:v>
                </c:pt>
                <c:pt idx="26">
                  <c:v>62.384522622003679</c:v>
                </c:pt>
                <c:pt idx="27">
                  <c:v>62.628235554772886</c:v>
                </c:pt>
                <c:pt idx="28">
                  <c:v>62.871948487542092</c:v>
                </c:pt>
                <c:pt idx="29">
                  <c:v>63.115661420311298</c:v>
                </c:pt>
                <c:pt idx="30">
                  <c:v>63.359374353080504</c:v>
                </c:pt>
                <c:pt idx="31">
                  <c:v>63.60308728584971</c:v>
                </c:pt>
                <c:pt idx="32">
                  <c:v>63.84680021861891</c:v>
                </c:pt>
                <c:pt idx="33">
                  <c:v>64.090513151388123</c:v>
                </c:pt>
                <c:pt idx="34">
                  <c:v>64.334226084157322</c:v>
                </c:pt>
                <c:pt idx="35">
                  <c:v>64.577939016926535</c:v>
                </c:pt>
                <c:pt idx="36">
                  <c:v>64.821651949695735</c:v>
                </c:pt>
                <c:pt idx="37">
                  <c:v>65.065364882464934</c:v>
                </c:pt>
                <c:pt idx="38">
                  <c:v>65.309077815234147</c:v>
                </c:pt>
                <c:pt idx="39">
                  <c:v>65.552790748003346</c:v>
                </c:pt>
                <c:pt idx="40">
                  <c:v>65.79650368077256</c:v>
                </c:pt>
                <c:pt idx="41">
                  <c:v>66.040216613541759</c:v>
                </c:pt>
                <c:pt idx="42">
                  <c:v>66.283929546310972</c:v>
                </c:pt>
                <c:pt idx="43">
                  <c:v>66.527642479080171</c:v>
                </c:pt>
                <c:pt idx="44">
                  <c:v>66.771355411849385</c:v>
                </c:pt>
                <c:pt idx="45">
                  <c:v>67.015068344618584</c:v>
                </c:pt>
                <c:pt idx="46">
                  <c:v>67.258781277387783</c:v>
                </c:pt>
                <c:pt idx="47">
                  <c:v>67.502494210156996</c:v>
                </c:pt>
                <c:pt idx="48">
                  <c:v>67.746207142926195</c:v>
                </c:pt>
                <c:pt idx="49">
                  <c:v>67.989920075695409</c:v>
                </c:pt>
                <c:pt idx="50">
                  <c:v>68.233633008464608</c:v>
                </c:pt>
                <c:pt idx="51">
                  <c:v>68.477345941233821</c:v>
                </c:pt>
                <c:pt idx="52">
                  <c:v>68.72105887400302</c:v>
                </c:pt>
                <c:pt idx="53">
                  <c:v>68.964771806772234</c:v>
                </c:pt>
                <c:pt idx="54">
                  <c:v>69.208484739541433</c:v>
                </c:pt>
                <c:pt idx="55">
                  <c:v>69.452197672310632</c:v>
                </c:pt>
                <c:pt idx="56">
                  <c:v>69.695910605079845</c:v>
                </c:pt>
                <c:pt idx="57">
                  <c:v>69.939623537849059</c:v>
                </c:pt>
                <c:pt idx="58">
                  <c:v>70.183336470618258</c:v>
                </c:pt>
                <c:pt idx="59">
                  <c:v>70.427049403387457</c:v>
                </c:pt>
                <c:pt idx="60">
                  <c:v>70.67076233615667</c:v>
                </c:pt>
                <c:pt idx="61">
                  <c:v>70.914475268925869</c:v>
                </c:pt>
                <c:pt idx="62">
                  <c:v>71.158188201695083</c:v>
                </c:pt>
                <c:pt idx="63">
                  <c:v>71.401901134464282</c:v>
                </c:pt>
                <c:pt idx="64">
                  <c:v>71.645614067233495</c:v>
                </c:pt>
                <c:pt idx="65">
                  <c:v>71.889327000002694</c:v>
                </c:pt>
                <c:pt idx="66">
                  <c:v>72.133039932771908</c:v>
                </c:pt>
                <c:pt idx="67">
                  <c:v>72.376752865541107</c:v>
                </c:pt>
                <c:pt idx="68">
                  <c:v>72.620465798310306</c:v>
                </c:pt>
                <c:pt idx="69">
                  <c:v>72.864178731079519</c:v>
                </c:pt>
                <c:pt idx="70">
                  <c:v>73.107891663848719</c:v>
                </c:pt>
                <c:pt idx="71">
                  <c:v>73.351604596617932</c:v>
                </c:pt>
                <c:pt idx="72">
                  <c:v>73.595317529387131</c:v>
                </c:pt>
                <c:pt idx="73">
                  <c:v>73.83903046215633</c:v>
                </c:pt>
                <c:pt idx="74">
                  <c:v>74.082743394925544</c:v>
                </c:pt>
                <c:pt idx="75">
                  <c:v>74.326456327694757</c:v>
                </c:pt>
                <c:pt idx="76">
                  <c:v>74.570169260463956</c:v>
                </c:pt>
                <c:pt idx="77">
                  <c:v>74.813882193233155</c:v>
                </c:pt>
                <c:pt idx="78">
                  <c:v>75.057595126002369</c:v>
                </c:pt>
                <c:pt idx="79">
                  <c:v>75.301308058771568</c:v>
                </c:pt>
                <c:pt idx="80">
                  <c:v>75.545020991540781</c:v>
                </c:pt>
                <c:pt idx="81">
                  <c:v>75.78873392430998</c:v>
                </c:pt>
                <c:pt idx="82">
                  <c:v>76.032446857079179</c:v>
                </c:pt>
                <c:pt idx="83">
                  <c:v>76.276159789848393</c:v>
                </c:pt>
                <c:pt idx="84">
                  <c:v>76.519872722617606</c:v>
                </c:pt>
                <c:pt idx="85">
                  <c:v>76.763585655386805</c:v>
                </c:pt>
                <c:pt idx="86">
                  <c:v>77.007298588156004</c:v>
                </c:pt>
                <c:pt idx="87">
                  <c:v>77.251011520925218</c:v>
                </c:pt>
                <c:pt idx="88">
                  <c:v>77.494724453694417</c:v>
                </c:pt>
                <c:pt idx="89">
                  <c:v>77.73843738646363</c:v>
                </c:pt>
                <c:pt idx="90">
                  <c:v>77.982150319232829</c:v>
                </c:pt>
                <c:pt idx="91">
                  <c:v>78.225863252002043</c:v>
                </c:pt>
                <c:pt idx="92">
                  <c:v>78.469576184771242</c:v>
                </c:pt>
                <c:pt idx="93">
                  <c:v>78.713289117540455</c:v>
                </c:pt>
                <c:pt idx="94">
                  <c:v>78.957002050309654</c:v>
                </c:pt>
                <c:pt idx="95">
                  <c:v>79.200714983078853</c:v>
                </c:pt>
                <c:pt idx="96">
                  <c:v>79.444427915848067</c:v>
                </c:pt>
                <c:pt idx="97">
                  <c:v>79.688140848617266</c:v>
                </c:pt>
                <c:pt idx="98">
                  <c:v>79.931853781386479</c:v>
                </c:pt>
                <c:pt idx="99">
                  <c:v>80.175566714155678</c:v>
                </c:pt>
                <c:pt idx="100">
                  <c:v>80.419279646924892</c:v>
                </c:pt>
                <c:pt idx="101">
                  <c:v>80.662992579694091</c:v>
                </c:pt>
                <c:pt idx="102">
                  <c:v>80.906705512463304</c:v>
                </c:pt>
                <c:pt idx="103">
                  <c:v>81.150418445232503</c:v>
                </c:pt>
                <c:pt idx="104">
                  <c:v>81.394131378001703</c:v>
                </c:pt>
                <c:pt idx="105">
                  <c:v>81.637844310770916</c:v>
                </c:pt>
                <c:pt idx="106">
                  <c:v>81.881557243540115</c:v>
                </c:pt>
                <c:pt idx="107">
                  <c:v>82.125270176309328</c:v>
                </c:pt>
                <c:pt idx="108">
                  <c:v>82.368983109078528</c:v>
                </c:pt>
                <c:pt idx="109">
                  <c:v>82.612696041847741</c:v>
                </c:pt>
                <c:pt idx="110">
                  <c:v>82.85640897461694</c:v>
                </c:pt>
                <c:pt idx="111">
                  <c:v>83.100121907386153</c:v>
                </c:pt>
                <c:pt idx="112">
                  <c:v>83.343834840155353</c:v>
                </c:pt>
                <c:pt idx="113">
                  <c:v>83.587547772924552</c:v>
                </c:pt>
                <c:pt idx="114">
                  <c:v>83.831260705693765</c:v>
                </c:pt>
                <c:pt idx="115">
                  <c:v>84.074973638462978</c:v>
                </c:pt>
                <c:pt idx="116">
                  <c:v>84.318686571232178</c:v>
                </c:pt>
                <c:pt idx="117">
                  <c:v>84.562399504001377</c:v>
                </c:pt>
                <c:pt idx="118">
                  <c:v>84.80611243677059</c:v>
                </c:pt>
                <c:pt idx="119">
                  <c:v>85.049825369539789</c:v>
                </c:pt>
                <c:pt idx="120">
                  <c:v>85.293538302309003</c:v>
                </c:pt>
                <c:pt idx="121">
                  <c:v>85.537251235078202</c:v>
                </c:pt>
                <c:pt idx="122">
                  <c:v>85.780964167847401</c:v>
                </c:pt>
                <c:pt idx="123">
                  <c:v>86.024677100616614</c:v>
                </c:pt>
                <c:pt idx="124">
                  <c:v>86.268390033385828</c:v>
                </c:pt>
                <c:pt idx="125">
                  <c:v>86.512102966155027</c:v>
                </c:pt>
                <c:pt idx="126">
                  <c:v>86.755815898924226</c:v>
                </c:pt>
                <c:pt idx="127">
                  <c:v>86.999528831693439</c:v>
                </c:pt>
                <c:pt idx="128">
                  <c:v>87.243241764462638</c:v>
                </c:pt>
                <c:pt idx="129">
                  <c:v>87.486954697231852</c:v>
                </c:pt>
                <c:pt idx="130">
                  <c:v>87.730667630001051</c:v>
                </c:pt>
                <c:pt idx="131">
                  <c:v>87.97438056277025</c:v>
                </c:pt>
                <c:pt idx="132">
                  <c:v>88.218093495539463</c:v>
                </c:pt>
                <c:pt idx="133">
                  <c:v>88.461806428308677</c:v>
                </c:pt>
                <c:pt idx="134">
                  <c:v>88.705519361077876</c:v>
                </c:pt>
                <c:pt idx="135">
                  <c:v>88.949232293847075</c:v>
                </c:pt>
                <c:pt idx="136">
                  <c:v>89.192945226616288</c:v>
                </c:pt>
                <c:pt idx="137">
                  <c:v>89.436658159385487</c:v>
                </c:pt>
                <c:pt idx="138">
                  <c:v>89.680371092154701</c:v>
                </c:pt>
                <c:pt idx="139">
                  <c:v>89.9240840249239</c:v>
                </c:pt>
                <c:pt idx="140">
                  <c:v>90.167796957693099</c:v>
                </c:pt>
                <c:pt idx="141">
                  <c:v>90.411509890462312</c:v>
                </c:pt>
                <c:pt idx="142">
                  <c:v>90.655222823231526</c:v>
                </c:pt>
                <c:pt idx="143">
                  <c:v>90.898935756000725</c:v>
                </c:pt>
                <c:pt idx="144">
                  <c:v>91.142648688769924</c:v>
                </c:pt>
                <c:pt idx="145">
                  <c:v>91.386361621539137</c:v>
                </c:pt>
                <c:pt idx="146">
                  <c:v>91.630074554308337</c:v>
                </c:pt>
                <c:pt idx="147">
                  <c:v>91.87378748707755</c:v>
                </c:pt>
                <c:pt idx="148">
                  <c:v>92.117500419846749</c:v>
                </c:pt>
                <c:pt idx="149">
                  <c:v>92.361213352615948</c:v>
                </c:pt>
                <c:pt idx="150">
                  <c:v>92.604926285385162</c:v>
                </c:pt>
                <c:pt idx="151">
                  <c:v>92.848639218154375</c:v>
                </c:pt>
                <c:pt idx="152">
                  <c:v>93.092352150923574</c:v>
                </c:pt>
                <c:pt idx="153">
                  <c:v>93.336065083692773</c:v>
                </c:pt>
                <c:pt idx="154">
                  <c:v>93.579778016461987</c:v>
                </c:pt>
                <c:pt idx="155">
                  <c:v>93.8234909492312</c:v>
                </c:pt>
                <c:pt idx="156">
                  <c:v>94.067203882000399</c:v>
                </c:pt>
                <c:pt idx="157">
                  <c:v>94.310916814769598</c:v>
                </c:pt>
                <c:pt idx="158">
                  <c:v>94.554629747538797</c:v>
                </c:pt>
                <c:pt idx="159">
                  <c:v>94.798342680308011</c:v>
                </c:pt>
                <c:pt idx="160">
                  <c:v>95.042055613077224</c:v>
                </c:pt>
                <c:pt idx="161">
                  <c:v>95.285768545846423</c:v>
                </c:pt>
                <c:pt idx="162">
                  <c:v>95.529481478615622</c:v>
                </c:pt>
                <c:pt idx="163">
                  <c:v>95.773194411384836</c:v>
                </c:pt>
                <c:pt idx="164">
                  <c:v>96.016907344154049</c:v>
                </c:pt>
                <c:pt idx="165">
                  <c:v>96.260620276923248</c:v>
                </c:pt>
                <c:pt idx="166">
                  <c:v>96.504333209692447</c:v>
                </c:pt>
                <c:pt idx="167">
                  <c:v>96.748046142461646</c:v>
                </c:pt>
                <c:pt idx="168">
                  <c:v>96.99175907523086</c:v>
                </c:pt>
                <c:pt idx="169">
                  <c:v>97.235472008000073</c:v>
                </c:pt>
                <c:pt idx="170">
                  <c:v>97.479184940769272</c:v>
                </c:pt>
                <c:pt idx="171">
                  <c:v>97.722897873538471</c:v>
                </c:pt>
                <c:pt idx="172">
                  <c:v>97.966610806307685</c:v>
                </c:pt>
                <c:pt idx="173">
                  <c:v>98.210323739076898</c:v>
                </c:pt>
                <c:pt idx="174">
                  <c:v>98.454036671846097</c:v>
                </c:pt>
                <c:pt idx="175">
                  <c:v>98.697749604615296</c:v>
                </c:pt>
                <c:pt idx="176">
                  <c:v>98.941462537384496</c:v>
                </c:pt>
                <c:pt idx="177">
                  <c:v>99.185175470153709</c:v>
                </c:pt>
                <c:pt idx="178">
                  <c:v>99.428888402922922</c:v>
                </c:pt>
                <c:pt idx="179">
                  <c:v>99.672601335692121</c:v>
                </c:pt>
                <c:pt idx="180">
                  <c:v>99.916314268461321</c:v>
                </c:pt>
                <c:pt idx="181">
                  <c:v>100.16002720123053</c:v>
                </c:pt>
                <c:pt idx="182">
                  <c:v>100.40374013399975</c:v>
                </c:pt>
                <c:pt idx="183">
                  <c:v>100.64745306676895</c:v>
                </c:pt>
                <c:pt idx="184">
                  <c:v>100.89116599953815</c:v>
                </c:pt>
                <c:pt idx="185">
                  <c:v>101.13487893230734</c:v>
                </c:pt>
                <c:pt idx="186">
                  <c:v>101.37859186507656</c:v>
                </c:pt>
                <c:pt idx="187">
                  <c:v>101.62230479784577</c:v>
                </c:pt>
                <c:pt idx="188">
                  <c:v>101.86601773061497</c:v>
                </c:pt>
                <c:pt idx="189">
                  <c:v>102.10973066338417</c:v>
                </c:pt>
                <c:pt idx="190">
                  <c:v>102.35344359615338</c:v>
                </c:pt>
                <c:pt idx="191">
                  <c:v>102.5971565289226</c:v>
                </c:pt>
                <c:pt idx="192">
                  <c:v>102.8408694616918</c:v>
                </c:pt>
                <c:pt idx="193">
                  <c:v>103.08458239446099</c:v>
                </c:pt>
                <c:pt idx="194">
                  <c:v>103.32829532723019</c:v>
                </c:pt>
                <c:pt idx="195">
                  <c:v>103.57200825999941</c:v>
                </c:pt>
                <c:pt idx="196">
                  <c:v>103.81572119276862</c:v>
                </c:pt>
                <c:pt idx="197">
                  <c:v>104.05943412553782</c:v>
                </c:pt>
                <c:pt idx="198">
                  <c:v>104.30314705830702</c:v>
                </c:pt>
                <c:pt idx="199">
                  <c:v>104.54685999107623</c:v>
                </c:pt>
                <c:pt idx="200">
                  <c:v>104.79057292384545</c:v>
                </c:pt>
                <c:pt idx="201">
                  <c:v>105.03428585661464</c:v>
                </c:pt>
                <c:pt idx="202">
                  <c:v>105.27799878938384</c:v>
                </c:pt>
                <c:pt idx="203">
                  <c:v>105.52171172215304</c:v>
                </c:pt>
                <c:pt idx="204">
                  <c:v>105.76542465492226</c:v>
                </c:pt>
                <c:pt idx="205">
                  <c:v>106.00913758769147</c:v>
                </c:pt>
                <c:pt idx="206">
                  <c:v>106.25285052046067</c:v>
                </c:pt>
                <c:pt idx="207">
                  <c:v>106.49656345322987</c:v>
                </c:pt>
                <c:pt idx="208">
                  <c:v>106.74027638599908</c:v>
                </c:pt>
                <c:pt idx="209">
                  <c:v>106.98398931876829</c:v>
                </c:pt>
                <c:pt idx="210">
                  <c:v>107.22770225153749</c:v>
                </c:pt>
                <c:pt idx="211">
                  <c:v>107.47141518430669</c:v>
                </c:pt>
                <c:pt idx="212">
                  <c:v>107.71512811707591</c:v>
                </c:pt>
                <c:pt idx="213">
                  <c:v>107.95884104984511</c:v>
                </c:pt>
                <c:pt idx="214">
                  <c:v>108.20255398261432</c:v>
                </c:pt>
                <c:pt idx="215">
                  <c:v>108.44626691538352</c:v>
                </c:pt>
                <c:pt idx="216">
                  <c:v>108.68997984815272</c:v>
                </c:pt>
                <c:pt idx="217">
                  <c:v>108.93369278092193</c:v>
                </c:pt>
                <c:pt idx="218">
                  <c:v>109.17740571369114</c:v>
                </c:pt>
                <c:pt idx="219">
                  <c:v>109.42111864646034</c:v>
                </c:pt>
                <c:pt idx="220">
                  <c:v>109.66483157922954</c:v>
                </c:pt>
                <c:pt idx="221">
                  <c:v>109.90854451199876</c:v>
                </c:pt>
                <c:pt idx="222">
                  <c:v>110.15225744476795</c:v>
                </c:pt>
                <c:pt idx="223">
                  <c:v>110.39597037753717</c:v>
                </c:pt>
                <c:pt idx="224">
                  <c:v>110.63968331030637</c:v>
                </c:pt>
                <c:pt idx="225">
                  <c:v>110.88339624307557</c:v>
                </c:pt>
                <c:pt idx="226">
                  <c:v>111.12710917584478</c:v>
                </c:pt>
                <c:pt idx="227">
                  <c:v>111.37082210861399</c:v>
                </c:pt>
                <c:pt idx="228">
                  <c:v>111.61453504138319</c:v>
                </c:pt>
                <c:pt idx="229">
                  <c:v>111.85824797415239</c:v>
                </c:pt>
                <c:pt idx="230">
                  <c:v>112.1019609069216</c:v>
                </c:pt>
                <c:pt idx="231">
                  <c:v>112.34567383969082</c:v>
                </c:pt>
                <c:pt idx="232">
                  <c:v>112.58938677246002</c:v>
                </c:pt>
                <c:pt idx="233">
                  <c:v>112.83309970522922</c:v>
                </c:pt>
                <c:pt idx="234">
                  <c:v>113.07681263799842</c:v>
                </c:pt>
                <c:pt idx="235">
                  <c:v>113.32052557076763</c:v>
                </c:pt>
                <c:pt idx="236">
                  <c:v>113.56423850353684</c:v>
                </c:pt>
                <c:pt idx="237">
                  <c:v>113.80795143630604</c:v>
                </c:pt>
                <c:pt idx="238">
                  <c:v>114.05166436907524</c:v>
                </c:pt>
                <c:pt idx="239">
                  <c:v>114.29537730184445</c:v>
                </c:pt>
                <c:pt idx="240">
                  <c:v>114.53909023461367</c:v>
                </c:pt>
                <c:pt idx="241">
                  <c:v>114.78280316738287</c:v>
                </c:pt>
                <c:pt idx="242">
                  <c:v>115.02651610015207</c:v>
                </c:pt>
                <c:pt idx="243">
                  <c:v>115.27022903292126</c:v>
                </c:pt>
                <c:pt idx="244">
                  <c:v>115.51394196569048</c:v>
                </c:pt>
                <c:pt idx="245">
                  <c:v>115.75765489845969</c:v>
                </c:pt>
                <c:pt idx="246">
                  <c:v>116.00136783122889</c:v>
                </c:pt>
                <c:pt idx="247">
                  <c:v>116.24508076399809</c:v>
                </c:pt>
                <c:pt idx="248">
                  <c:v>116.4887936967673</c:v>
                </c:pt>
                <c:pt idx="249">
                  <c:v>116.73250662953652</c:v>
                </c:pt>
                <c:pt idx="250">
                  <c:v>116.97621956230572</c:v>
                </c:pt>
                <c:pt idx="251">
                  <c:v>117.21993249507491</c:v>
                </c:pt>
              </c:numCache>
            </c:numRef>
          </c:xVal>
          <c:yVal>
            <c:numRef>
              <c:f>'Part 3'!$G$10:$G$261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4899-9CC9-3DB83C669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39455"/>
        <c:axId val="1606741535"/>
      </c:scatterChart>
      <c:valAx>
        <c:axId val="1606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41535"/>
        <c:crosses val="autoZero"/>
        <c:crossBetween val="midCat"/>
      </c:valAx>
      <c:valAx>
        <c:axId val="1606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Residual</a:t>
            </a:r>
            <a:r>
              <a:rPr lang="en-IN" baseline="0"/>
              <a:t> V/s Period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3'!$D$10:$D$261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3'!$G$10:$G$261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9-4965-87B3-EED313CCF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39455"/>
        <c:axId val="1606741535"/>
      </c:scatterChart>
      <c:valAx>
        <c:axId val="1606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41535"/>
        <c:crosses val="autoZero"/>
        <c:crossBetween val="midCat"/>
      </c:valAx>
      <c:valAx>
        <c:axId val="1606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Normal probability plot of</a:t>
            </a:r>
            <a:r>
              <a:rPr lang="en-IN" baseline="0"/>
              <a:t> residuals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3'!$S$10:$S$261</c:f>
              <c:numCache>
                <c:formatCode>General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3'!$P$10:$P$261</c:f>
              <c:numCache>
                <c:formatCode>General</c:formatCode>
                <c:ptCount val="252"/>
                <c:pt idx="0">
                  <c:v>-2.3072742112790849</c:v>
                </c:pt>
                <c:pt idx="1">
                  <c:v>-2.1620201365081448</c:v>
                </c:pt>
                <c:pt idx="2">
                  <c:v>-2.1054881720469751</c:v>
                </c:pt>
                <c:pt idx="3">
                  <c:v>-2.0688476033667342</c:v>
                </c:pt>
                <c:pt idx="4">
                  <c:v>-1.9937035580591049</c:v>
                </c:pt>
                <c:pt idx="5">
                  <c:v>-1.8319659432339066</c:v>
                </c:pt>
                <c:pt idx="6">
                  <c:v>-1.8259648331648988</c:v>
                </c:pt>
                <c:pt idx="7">
                  <c:v>-1.7737309373264705</c:v>
                </c:pt>
                <c:pt idx="8">
                  <c:v>-1.7522386396581069</c:v>
                </c:pt>
                <c:pt idx="9">
                  <c:v>-1.7423981332482956</c:v>
                </c:pt>
                <c:pt idx="10">
                  <c:v>-1.712616217614392</c:v>
                </c:pt>
                <c:pt idx="11">
                  <c:v>-1.7077788679923018</c:v>
                </c:pt>
                <c:pt idx="12">
                  <c:v>-1.7068063741481327</c:v>
                </c:pt>
                <c:pt idx="13">
                  <c:v>-1.6808637162235731</c:v>
                </c:pt>
                <c:pt idx="14">
                  <c:v>-1.6752062269662136</c:v>
                </c:pt>
                <c:pt idx="15">
                  <c:v>-1.6078935297559962</c:v>
                </c:pt>
                <c:pt idx="16">
                  <c:v>-1.5907291917604529</c:v>
                </c:pt>
                <c:pt idx="17">
                  <c:v>-1.5762746686293263</c:v>
                </c:pt>
                <c:pt idx="18">
                  <c:v>-1.5676795999938147</c:v>
                </c:pt>
                <c:pt idx="19">
                  <c:v>-1.5445979419291473</c:v>
                </c:pt>
                <c:pt idx="20">
                  <c:v>-1.5441152812338732</c:v>
                </c:pt>
                <c:pt idx="21">
                  <c:v>-1.5396838115818932</c:v>
                </c:pt>
                <c:pt idx="22">
                  <c:v>-1.5361753879236262</c:v>
                </c:pt>
                <c:pt idx="23">
                  <c:v>-1.5028850486314564</c:v>
                </c:pt>
                <c:pt idx="24">
                  <c:v>-1.470070763173652</c:v>
                </c:pt>
                <c:pt idx="25">
                  <c:v>-1.438711393020383</c:v>
                </c:pt>
                <c:pt idx="26">
                  <c:v>-1.4379618296631791</c:v>
                </c:pt>
                <c:pt idx="27">
                  <c:v>-1.4184018089785975</c:v>
                </c:pt>
                <c:pt idx="28">
                  <c:v>-1.3897646000084956</c:v>
                </c:pt>
                <c:pt idx="29">
                  <c:v>-1.3739479399495336</c:v>
                </c:pt>
                <c:pt idx="30">
                  <c:v>-1.3128843403185966</c:v>
                </c:pt>
                <c:pt idx="31">
                  <c:v>-1.3000253820308723</c:v>
                </c:pt>
                <c:pt idx="32">
                  <c:v>-1.2479816461572135</c:v>
                </c:pt>
                <c:pt idx="33">
                  <c:v>-1.2283193853103489</c:v>
                </c:pt>
                <c:pt idx="34">
                  <c:v>-1.210577457542324</c:v>
                </c:pt>
                <c:pt idx="35">
                  <c:v>-1.1790667392146792</c:v>
                </c:pt>
                <c:pt idx="36">
                  <c:v>-1.1767266082197423</c:v>
                </c:pt>
                <c:pt idx="37">
                  <c:v>-1.1241436919501888</c:v>
                </c:pt>
                <c:pt idx="38">
                  <c:v>-1.1211049790477294</c:v>
                </c:pt>
                <c:pt idx="39">
                  <c:v>-1.0895517578663072</c:v>
                </c:pt>
                <c:pt idx="40">
                  <c:v>-1.0538284170652952</c:v>
                </c:pt>
                <c:pt idx="41">
                  <c:v>-1.0421285103018738</c:v>
                </c:pt>
                <c:pt idx="42">
                  <c:v>-1.0420179479589362</c:v>
                </c:pt>
                <c:pt idx="43">
                  <c:v>-1.0257956505699657</c:v>
                </c:pt>
                <c:pt idx="44">
                  <c:v>-1.0215409530086337</c:v>
                </c:pt>
                <c:pt idx="45">
                  <c:v>-1.0191688850763185</c:v>
                </c:pt>
                <c:pt idx="46">
                  <c:v>-1.0105989326343681</c:v>
                </c:pt>
                <c:pt idx="47">
                  <c:v>-1.0024992751292894</c:v>
                </c:pt>
                <c:pt idx="48">
                  <c:v>-1.0005317395916038</c:v>
                </c:pt>
                <c:pt idx="49">
                  <c:v>-0.98035298061989296</c:v>
                </c:pt>
                <c:pt idx="50">
                  <c:v>-0.96752874996291294</c:v>
                </c:pt>
                <c:pt idx="51">
                  <c:v>-0.95855496935050544</c:v>
                </c:pt>
                <c:pt idx="52">
                  <c:v>-0.94743602047034414</c:v>
                </c:pt>
                <c:pt idx="53">
                  <c:v>-0.93236801157386429</c:v>
                </c:pt>
                <c:pt idx="54">
                  <c:v>-0.93194575182935879</c:v>
                </c:pt>
                <c:pt idx="55">
                  <c:v>-0.92326594126863881</c:v>
                </c:pt>
                <c:pt idx="56">
                  <c:v>-0.90630793504170626</c:v>
                </c:pt>
                <c:pt idx="57">
                  <c:v>-0.87438771331706622</c:v>
                </c:pt>
                <c:pt idx="58">
                  <c:v>-0.8452616349948332</c:v>
                </c:pt>
                <c:pt idx="59">
                  <c:v>-0.83657422166078721</c:v>
                </c:pt>
                <c:pt idx="60">
                  <c:v>-0.83132764089029954</c:v>
                </c:pt>
                <c:pt idx="61">
                  <c:v>-0.82437391332491294</c:v>
                </c:pt>
                <c:pt idx="62">
                  <c:v>-0.81197133879172245</c:v>
                </c:pt>
                <c:pt idx="63">
                  <c:v>-0.80852288155476415</c:v>
                </c:pt>
                <c:pt idx="64">
                  <c:v>-0.77621131154881873</c:v>
                </c:pt>
                <c:pt idx="65">
                  <c:v>-0.77086558051914289</c:v>
                </c:pt>
                <c:pt idx="66">
                  <c:v>-0.73730779666847768</c:v>
                </c:pt>
                <c:pt idx="67">
                  <c:v>-0.70043426681125842</c:v>
                </c:pt>
                <c:pt idx="68">
                  <c:v>-0.69571898550238831</c:v>
                </c:pt>
                <c:pt idx="69">
                  <c:v>-0.69376970483254885</c:v>
                </c:pt>
                <c:pt idx="70">
                  <c:v>-0.67889687930981091</c:v>
                </c:pt>
                <c:pt idx="71">
                  <c:v>-0.67194921084314974</c:v>
                </c:pt>
                <c:pt idx="72">
                  <c:v>-0.64971970625844055</c:v>
                </c:pt>
                <c:pt idx="73">
                  <c:v>-0.64619353410804825</c:v>
                </c:pt>
                <c:pt idx="74">
                  <c:v>-0.62766490928872831</c:v>
                </c:pt>
                <c:pt idx="75">
                  <c:v>-0.62512249776461359</c:v>
                </c:pt>
                <c:pt idx="76">
                  <c:v>-0.57505726746145025</c:v>
                </c:pt>
                <c:pt idx="77">
                  <c:v>-0.57258290185246052</c:v>
                </c:pt>
                <c:pt idx="78">
                  <c:v>-0.55022796254634621</c:v>
                </c:pt>
                <c:pt idx="79">
                  <c:v>-0.52921874912931632</c:v>
                </c:pt>
                <c:pt idx="80">
                  <c:v>-0.52421996984535657</c:v>
                </c:pt>
                <c:pt idx="81">
                  <c:v>-0.49824105324472018</c:v>
                </c:pt>
                <c:pt idx="82">
                  <c:v>-0.49242052807544545</c:v>
                </c:pt>
                <c:pt idx="83">
                  <c:v>-0.48514057988592735</c:v>
                </c:pt>
                <c:pt idx="84">
                  <c:v>-0.46998016291090516</c:v>
                </c:pt>
                <c:pt idx="85">
                  <c:v>-0.460622217444216</c:v>
                </c:pt>
                <c:pt idx="86">
                  <c:v>-0.453265431015142</c:v>
                </c:pt>
                <c:pt idx="87">
                  <c:v>-0.43953264892328486</c:v>
                </c:pt>
                <c:pt idx="88">
                  <c:v>-0.43454011301246398</c:v>
                </c:pt>
                <c:pt idx="89">
                  <c:v>-0.4334510011318235</c:v>
                </c:pt>
                <c:pt idx="90">
                  <c:v>-0.42032032053399715</c:v>
                </c:pt>
                <c:pt idx="91">
                  <c:v>-0.4188111275619929</c:v>
                </c:pt>
                <c:pt idx="92">
                  <c:v>-0.37529962545056433</c:v>
                </c:pt>
                <c:pt idx="93">
                  <c:v>-0.35379469573428551</c:v>
                </c:pt>
                <c:pt idx="94">
                  <c:v>-0.34425282260908902</c:v>
                </c:pt>
                <c:pt idx="95">
                  <c:v>-0.3191415499129287</c:v>
                </c:pt>
                <c:pt idx="96">
                  <c:v>-0.31358147019627075</c:v>
                </c:pt>
                <c:pt idx="97">
                  <c:v>-0.26555090238754681</c:v>
                </c:pt>
                <c:pt idx="98">
                  <c:v>-0.26194528652340898</c:v>
                </c:pt>
                <c:pt idx="99">
                  <c:v>-0.25286073640207207</c:v>
                </c:pt>
                <c:pt idx="100">
                  <c:v>-0.25006091186077656</c:v>
                </c:pt>
                <c:pt idx="101">
                  <c:v>-0.2046263003557407</c:v>
                </c:pt>
                <c:pt idx="102">
                  <c:v>-0.19924359124265961</c:v>
                </c:pt>
                <c:pt idx="103">
                  <c:v>-0.19900145651641724</c:v>
                </c:pt>
                <c:pt idx="104">
                  <c:v>-0.18613993579683089</c:v>
                </c:pt>
                <c:pt idx="105">
                  <c:v>-0.18062099102078641</c:v>
                </c:pt>
                <c:pt idx="106">
                  <c:v>-0.17782169319289473</c:v>
                </c:pt>
                <c:pt idx="107">
                  <c:v>-0.17316504685777886</c:v>
                </c:pt>
                <c:pt idx="108">
                  <c:v>-0.16410601955356888</c:v>
                </c:pt>
                <c:pt idx="109">
                  <c:v>-0.15493453542005181</c:v>
                </c:pt>
                <c:pt idx="110">
                  <c:v>-0.12611893032546673</c:v>
                </c:pt>
                <c:pt idx="111">
                  <c:v>-0.11726138643123053</c:v>
                </c:pt>
                <c:pt idx="112">
                  <c:v>-0.10953454502995763</c:v>
                </c:pt>
                <c:pt idx="113">
                  <c:v>-9.4003489752972458E-2</c:v>
                </c:pt>
                <c:pt idx="114">
                  <c:v>-6.4011049074375437E-2</c:v>
                </c:pt>
                <c:pt idx="115">
                  <c:v>-5.2264198573404461E-2</c:v>
                </c:pt>
                <c:pt idx="116">
                  <c:v>-4.5609090858799828E-2</c:v>
                </c:pt>
                <c:pt idx="117">
                  <c:v>-2.001332035518234E-2</c:v>
                </c:pt>
                <c:pt idx="118">
                  <c:v>-1.7571811493240459E-2</c:v>
                </c:pt>
                <c:pt idx="119">
                  <c:v>-9.8665770361327353E-3</c:v>
                </c:pt>
                <c:pt idx="120">
                  <c:v>5.9426290965385251E-3</c:v>
                </c:pt>
                <c:pt idx="121">
                  <c:v>1.2969535860281043E-2</c:v>
                </c:pt>
                <c:pt idx="122">
                  <c:v>9.6249155854842561E-2</c:v>
                </c:pt>
                <c:pt idx="123">
                  <c:v>0.10176580113007964</c:v>
                </c:pt>
                <c:pt idx="124">
                  <c:v>0.1135761637206361</c:v>
                </c:pt>
                <c:pt idx="125">
                  <c:v>0.13587260422403061</c:v>
                </c:pt>
                <c:pt idx="126">
                  <c:v>0.14789406752736162</c:v>
                </c:pt>
                <c:pt idx="127">
                  <c:v>0.17084868878359544</c:v>
                </c:pt>
                <c:pt idx="128">
                  <c:v>0.17139770802688117</c:v>
                </c:pt>
                <c:pt idx="129">
                  <c:v>0.18599339303168178</c:v>
                </c:pt>
                <c:pt idx="130">
                  <c:v>0.19842014536041072</c:v>
                </c:pt>
                <c:pt idx="131">
                  <c:v>0.21912231618928454</c:v>
                </c:pt>
                <c:pt idx="132">
                  <c:v>0.23876687167981689</c:v>
                </c:pt>
                <c:pt idx="133">
                  <c:v>0.24547506845555001</c:v>
                </c:pt>
                <c:pt idx="134">
                  <c:v>0.26861394368135527</c:v>
                </c:pt>
                <c:pt idx="135">
                  <c:v>0.30418027546005627</c:v>
                </c:pt>
                <c:pt idx="136">
                  <c:v>0.32756007566351247</c:v>
                </c:pt>
                <c:pt idx="137">
                  <c:v>0.35186365564660921</c:v>
                </c:pt>
                <c:pt idx="138">
                  <c:v>0.37568629110547375</c:v>
                </c:pt>
                <c:pt idx="139">
                  <c:v>0.38606803302255599</c:v>
                </c:pt>
                <c:pt idx="140">
                  <c:v>0.40614130210844657</c:v>
                </c:pt>
                <c:pt idx="141">
                  <c:v>0.41818710042712631</c:v>
                </c:pt>
                <c:pt idx="142">
                  <c:v>0.43618546478630416</c:v>
                </c:pt>
                <c:pt idx="143">
                  <c:v>0.44495630964677924</c:v>
                </c:pt>
                <c:pt idx="144">
                  <c:v>0.46375692136311941</c:v>
                </c:pt>
                <c:pt idx="145">
                  <c:v>0.47274960435771246</c:v>
                </c:pt>
                <c:pt idx="146">
                  <c:v>0.48681407437641488</c:v>
                </c:pt>
                <c:pt idx="147">
                  <c:v>0.48864372907505471</c:v>
                </c:pt>
                <c:pt idx="148">
                  <c:v>0.49582742435475891</c:v>
                </c:pt>
                <c:pt idx="149">
                  <c:v>0.50008554579193221</c:v>
                </c:pt>
                <c:pt idx="150">
                  <c:v>0.51148145082214602</c:v>
                </c:pt>
                <c:pt idx="151">
                  <c:v>0.51893424841896285</c:v>
                </c:pt>
                <c:pt idx="152">
                  <c:v>0.52707764813490443</c:v>
                </c:pt>
                <c:pt idx="153">
                  <c:v>0.52824574053609641</c:v>
                </c:pt>
                <c:pt idx="154">
                  <c:v>0.55154292160895491</c:v>
                </c:pt>
                <c:pt idx="155">
                  <c:v>0.56174207081374572</c:v>
                </c:pt>
                <c:pt idx="156">
                  <c:v>0.57398935173783827</c:v>
                </c:pt>
                <c:pt idx="157">
                  <c:v>0.578229433799198</c:v>
                </c:pt>
                <c:pt idx="158">
                  <c:v>0.59080497187043912</c:v>
                </c:pt>
                <c:pt idx="159">
                  <c:v>0.59100493180329439</c:v>
                </c:pt>
                <c:pt idx="160">
                  <c:v>0.59209333104025619</c:v>
                </c:pt>
                <c:pt idx="161">
                  <c:v>0.59792600212594194</c:v>
                </c:pt>
                <c:pt idx="162">
                  <c:v>0.60060427229794677</c:v>
                </c:pt>
                <c:pt idx="163">
                  <c:v>0.60384943024846871</c:v>
                </c:pt>
                <c:pt idx="164">
                  <c:v>0.61034482290985548</c:v>
                </c:pt>
                <c:pt idx="165">
                  <c:v>0.61039990535821087</c:v>
                </c:pt>
                <c:pt idx="166">
                  <c:v>0.61819779729761581</c:v>
                </c:pt>
                <c:pt idx="167">
                  <c:v>0.6210115541167599</c:v>
                </c:pt>
                <c:pt idx="168">
                  <c:v>0.62720670459612227</c:v>
                </c:pt>
                <c:pt idx="169">
                  <c:v>0.6280218377081781</c:v>
                </c:pt>
                <c:pt idx="170">
                  <c:v>0.6321650040687562</c:v>
                </c:pt>
                <c:pt idx="171">
                  <c:v>0.64346817224893837</c:v>
                </c:pt>
                <c:pt idx="172">
                  <c:v>0.65000571175107824</c:v>
                </c:pt>
                <c:pt idx="173">
                  <c:v>0.65928745982236736</c:v>
                </c:pt>
                <c:pt idx="174">
                  <c:v>0.66713273092681846</c:v>
                </c:pt>
                <c:pt idx="175">
                  <c:v>0.67020262583847945</c:v>
                </c:pt>
                <c:pt idx="176">
                  <c:v>0.67471578293994905</c:v>
                </c:pt>
                <c:pt idx="177">
                  <c:v>0.6798116699075204</c:v>
                </c:pt>
                <c:pt idx="178">
                  <c:v>0.71195980163447448</c:v>
                </c:pt>
                <c:pt idx="179">
                  <c:v>0.71722577517514197</c:v>
                </c:pt>
                <c:pt idx="180">
                  <c:v>0.7199021939031014</c:v>
                </c:pt>
                <c:pt idx="181">
                  <c:v>0.72249178518142321</c:v>
                </c:pt>
                <c:pt idx="182">
                  <c:v>0.72769053868336564</c:v>
                </c:pt>
                <c:pt idx="183">
                  <c:v>0.73792490675819511</c:v>
                </c:pt>
                <c:pt idx="184">
                  <c:v>0.74040306654118215</c:v>
                </c:pt>
                <c:pt idx="185">
                  <c:v>0.74267178351021579</c:v>
                </c:pt>
                <c:pt idx="186">
                  <c:v>0.74714077309543414</c:v>
                </c:pt>
                <c:pt idx="187">
                  <c:v>0.74911220856509342</c:v>
                </c:pt>
                <c:pt idx="188">
                  <c:v>0.75918603628119741</c:v>
                </c:pt>
                <c:pt idx="189">
                  <c:v>0.76608764279197217</c:v>
                </c:pt>
                <c:pt idx="190">
                  <c:v>0.77590715519587705</c:v>
                </c:pt>
                <c:pt idx="191">
                  <c:v>0.78524960943348665</c:v>
                </c:pt>
                <c:pt idx="192">
                  <c:v>0.79140367477821238</c:v>
                </c:pt>
                <c:pt idx="193">
                  <c:v>0.79521640453393971</c:v>
                </c:pt>
                <c:pt idx="194">
                  <c:v>0.7954269945210326</c:v>
                </c:pt>
                <c:pt idx="195">
                  <c:v>0.79544131071780699</c:v>
                </c:pt>
                <c:pt idx="196">
                  <c:v>0.79923618702799282</c:v>
                </c:pt>
                <c:pt idx="197">
                  <c:v>0.79985234935596006</c:v>
                </c:pt>
                <c:pt idx="198">
                  <c:v>0.81054080083321844</c:v>
                </c:pt>
                <c:pt idx="199">
                  <c:v>0.81069625099776965</c:v>
                </c:pt>
                <c:pt idx="200">
                  <c:v>0.81183575324317525</c:v>
                </c:pt>
                <c:pt idx="201">
                  <c:v>0.81301732390636505</c:v>
                </c:pt>
                <c:pt idx="202">
                  <c:v>0.82045838131230431</c:v>
                </c:pt>
                <c:pt idx="203">
                  <c:v>0.82177044818061473</c:v>
                </c:pt>
                <c:pt idx="204">
                  <c:v>0.82185894875897314</c:v>
                </c:pt>
                <c:pt idx="205">
                  <c:v>0.82543749728008242</c:v>
                </c:pt>
                <c:pt idx="206">
                  <c:v>0.82896498654616679</c:v>
                </c:pt>
                <c:pt idx="207">
                  <c:v>0.84385501871119928</c:v>
                </c:pt>
                <c:pt idx="208">
                  <c:v>0.84464054900949648</c:v>
                </c:pt>
                <c:pt idx="209">
                  <c:v>0.8591851807650952</c:v>
                </c:pt>
                <c:pt idx="210">
                  <c:v>0.86522546526096922</c:v>
                </c:pt>
                <c:pt idx="211">
                  <c:v>0.87944875346153217</c:v>
                </c:pt>
                <c:pt idx="212">
                  <c:v>0.90405410577395351</c:v>
                </c:pt>
                <c:pt idx="213">
                  <c:v>0.90728117454268731</c:v>
                </c:pt>
                <c:pt idx="214">
                  <c:v>0.91933851269663902</c:v>
                </c:pt>
                <c:pt idx="215">
                  <c:v>0.93370191615445153</c:v>
                </c:pt>
                <c:pt idx="216">
                  <c:v>0.93549442202257316</c:v>
                </c:pt>
                <c:pt idx="217">
                  <c:v>0.9584306463275748</c:v>
                </c:pt>
                <c:pt idx="218">
                  <c:v>0.98371002062911916</c:v>
                </c:pt>
                <c:pt idx="219">
                  <c:v>1.0070052927902753</c:v>
                </c:pt>
                <c:pt idx="220">
                  <c:v>1.0142117125320596</c:v>
                </c:pt>
                <c:pt idx="221">
                  <c:v>1.0142296672921451</c:v>
                </c:pt>
                <c:pt idx="222">
                  <c:v>1.016091608935368</c:v>
                </c:pt>
                <c:pt idx="223">
                  <c:v>1.0176598493703068</c:v>
                </c:pt>
                <c:pt idx="224">
                  <c:v>1.0195107272343911</c:v>
                </c:pt>
                <c:pt idx="225">
                  <c:v>1.0231511281969321</c:v>
                </c:pt>
                <c:pt idx="226">
                  <c:v>1.0303717795197607</c:v>
                </c:pt>
                <c:pt idx="227">
                  <c:v>1.0309829725479556</c:v>
                </c:pt>
                <c:pt idx="228">
                  <c:v>1.0525058148332929</c:v>
                </c:pt>
                <c:pt idx="229">
                  <c:v>1.0592955274133709</c:v>
                </c:pt>
                <c:pt idx="230">
                  <c:v>1.0731710582827683</c:v>
                </c:pt>
                <c:pt idx="231">
                  <c:v>1.0921713804814732</c:v>
                </c:pt>
                <c:pt idx="232">
                  <c:v>1.1393871778613522</c:v>
                </c:pt>
                <c:pt idx="233">
                  <c:v>1.1464664330899141</c:v>
                </c:pt>
                <c:pt idx="234">
                  <c:v>1.1666344782896902</c:v>
                </c:pt>
                <c:pt idx="235">
                  <c:v>1.1940354694822717</c:v>
                </c:pt>
                <c:pt idx="236">
                  <c:v>1.2008238083302993</c:v>
                </c:pt>
                <c:pt idx="237">
                  <c:v>1.2107803240480781</c:v>
                </c:pt>
                <c:pt idx="238">
                  <c:v>1.2196243194431846</c:v>
                </c:pt>
                <c:pt idx="239">
                  <c:v>1.2288473759710963</c:v>
                </c:pt>
                <c:pt idx="240">
                  <c:v>1.434113034158421</c:v>
                </c:pt>
                <c:pt idx="241">
                  <c:v>1.4341601427774653</c:v>
                </c:pt>
                <c:pt idx="242">
                  <c:v>1.4505967018707326</c:v>
                </c:pt>
                <c:pt idx="243">
                  <c:v>1.9431107353916119</c:v>
                </c:pt>
                <c:pt idx="244">
                  <c:v>1.9879659851413243</c:v>
                </c:pt>
                <c:pt idx="245">
                  <c:v>2.0184227614102208</c:v>
                </c:pt>
                <c:pt idx="246">
                  <c:v>2.0217637885385695</c:v>
                </c:pt>
                <c:pt idx="247">
                  <c:v>2.1466354161648518</c:v>
                </c:pt>
                <c:pt idx="248">
                  <c:v>2.1643849974102096</c:v>
                </c:pt>
                <c:pt idx="249">
                  <c:v>2.3436617784038067</c:v>
                </c:pt>
                <c:pt idx="250">
                  <c:v>2.5316409524770185</c:v>
                </c:pt>
                <c:pt idx="251">
                  <c:v>2.8353547203640943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9-4E33-8F69-7E4DA1B481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3'!$S$10:$S$261</c:f>
              <c:numCache>
                <c:formatCode>General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xVal>
          <c:yVal>
            <c:numRef>
              <c:f>'Part 3'!$S$10:$S$261</c:f>
              <c:numCache>
                <c:formatCode>General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9-4E33-8F69-7E4DA1B4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62863"/>
        <c:axId val="2048465775"/>
      </c:scatterChart>
      <c:valAx>
        <c:axId val="20484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5775"/>
        <c:crosses val="autoZero"/>
        <c:crossBetween val="midCat"/>
      </c:valAx>
      <c:valAx>
        <c:axId val="20484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6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baseline="0">
                <a:effectLst/>
              </a:rPr>
              <a:t>Apple Histogram bins/ frequency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'Part 3'!$Y$8:$Y$23</c:f>
              <c:strCache>
                <c:ptCount val="16"/>
                <c:pt idx="0">
                  <c:v>-22.93</c:v>
                </c:pt>
                <c:pt idx="1">
                  <c:v>-19.53</c:v>
                </c:pt>
                <c:pt idx="2">
                  <c:v>-16.12</c:v>
                </c:pt>
                <c:pt idx="3">
                  <c:v>-12.71</c:v>
                </c:pt>
                <c:pt idx="4">
                  <c:v>-9.30</c:v>
                </c:pt>
                <c:pt idx="5">
                  <c:v>-5.90</c:v>
                </c:pt>
                <c:pt idx="6">
                  <c:v>-2.49</c:v>
                </c:pt>
                <c:pt idx="7">
                  <c:v>0.92</c:v>
                </c:pt>
                <c:pt idx="8">
                  <c:v>4.33</c:v>
                </c:pt>
                <c:pt idx="9">
                  <c:v>7.74</c:v>
                </c:pt>
                <c:pt idx="10">
                  <c:v>11.14</c:v>
                </c:pt>
                <c:pt idx="11">
                  <c:v>14.55</c:v>
                </c:pt>
                <c:pt idx="12">
                  <c:v>17.96</c:v>
                </c:pt>
                <c:pt idx="13">
                  <c:v>21.37</c:v>
                </c:pt>
                <c:pt idx="14">
                  <c:v>24.78</c:v>
                </c:pt>
                <c:pt idx="15">
                  <c:v>More</c:v>
                </c:pt>
              </c:strCache>
            </c:strRef>
          </c:cat>
          <c:val>
            <c:numRef>
              <c:f>'Part 3'!$Z$8:$Z$23</c:f>
              <c:numCache>
                <c:formatCode>General</c:formatCode>
                <c:ptCount val="16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22</c:v>
                </c:pt>
                <c:pt idx="8">
                  <c:v>20</c:v>
                </c:pt>
                <c:pt idx="9">
                  <c:v>49</c:v>
                </c:pt>
                <c:pt idx="10">
                  <c:v>41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D-45B4-8166-F04B1BF5D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658655"/>
        <c:axId val="929661567"/>
      </c:barChart>
      <c:catAx>
        <c:axId val="92965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661567"/>
        <c:crosses val="autoZero"/>
        <c:auto val="1"/>
        <c:lblAlgn val="ctr"/>
        <c:lblOffset val="100"/>
        <c:noMultiLvlLbl val="0"/>
      </c:catAx>
      <c:valAx>
        <c:axId val="92966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9658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Simple Regression for Honeywell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3242838534072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764946048410616"/>
                  <c:y val="0.356194999635155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-0.0314x + 161.65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0.0177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3'!$D$277:$D$528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'Part 3'!$E$277:$E$528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F-4FB1-92FB-2F3FDFF5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668879"/>
        <c:axId val="2053665967"/>
      </c:scatterChart>
      <c:valAx>
        <c:axId val="20536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65967"/>
        <c:crosses val="autoZero"/>
        <c:crossBetween val="midCat"/>
      </c:valAx>
      <c:valAx>
        <c:axId val="20536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Honeywell</a:t>
            </a:r>
            <a:r>
              <a:rPr lang="en-IN" baseline="0"/>
              <a:t> </a:t>
            </a:r>
            <a:r>
              <a:rPr lang="en-IN"/>
              <a:t>Residual</a:t>
            </a:r>
            <a:r>
              <a:rPr lang="en-IN" baseline="0"/>
              <a:t> V/s Predicted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3'!$F$277:$F$528</c:f>
              <c:numCache>
                <c:formatCode>0.00</c:formatCode>
                <c:ptCount val="252"/>
                <c:pt idx="0">
                  <c:v>161.61830424681591</c:v>
                </c:pt>
                <c:pt idx="1">
                  <c:v>161.58691498952138</c:v>
                </c:pt>
                <c:pt idx="2">
                  <c:v>161.55552573222681</c:v>
                </c:pt>
                <c:pt idx="3">
                  <c:v>161.52413647493225</c:v>
                </c:pt>
                <c:pt idx="4">
                  <c:v>161.49274721763769</c:v>
                </c:pt>
                <c:pt idx="5">
                  <c:v>161.46135796034315</c:v>
                </c:pt>
                <c:pt idx="6">
                  <c:v>161.42996870304859</c:v>
                </c:pt>
                <c:pt idx="7">
                  <c:v>161.39857944575402</c:v>
                </c:pt>
                <c:pt idx="8">
                  <c:v>161.36719018845946</c:v>
                </c:pt>
                <c:pt idx="9">
                  <c:v>161.33580093116493</c:v>
                </c:pt>
                <c:pt idx="10">
                  <c:v>161.30441167387036</c:v>
                </c:pt>
                <c:pt idx="11">
                  <c:v>161.2730224165758</c:v>
                </c:pt>
                <c:pt idx="12">
                  <c:v>161.24163315928124</c:v>
                </c:pt>
                <c:pt idx="13">
                  <c:v>161.2102439019867</c:v>
                </c:pt>
                <c:pt idx="14">
                  <c:v>161.17885464469214</c:v>
                </c:pt>
                <c:pt idx="15">
                  <c:v>161.14746538739757</c:v>
                </c:pt>
                <c:pt idx="16">
                  <c:v>161.11607613010301</c:v>
                </c:pt>
                <c:pt idx="17">
                  <c:v>161.08468687280848</c:v>
                </c:pt>
                <c:pt idx="18">
                  <c:v>161.05329761551391</c:v>
                </c:pt>
                <c:pt idx="19">
                  <c:v>161.02190835821935</c:v>
                </c:pt>
                <c:pt idx="20">
                  <c:v>160.99051910092479</c:v>
                </c:pt>
                <c:pt idx="21">
                  <c:v>160.95912984363025</c:v>
                </c:pt>
                <c:pt idx="22">
                  <c:v>160.92774058633569</c:v>
                </c:pt>
                <c:pt idx="23">
                  <c:v>160.89635132904112</c:v>
                </c:pt>
                <c:pt idx="24">
                  <c:v>160.86496207174656</c:v>
                </c:pt>
                <c:pt idx="25">
                  <c:v>160.83357281445203</c:v>
                </c:pt>
                <c:pt idx="26">
                  <c:v>160.80218355715746</c:v>
                </c:pt>
                <c:pt idx="27">
                  <c:v>160.7707942998629</c:v>
                </c:pt>
                <c:pt idx="28">
                  <c:v>160.73940504256836</c:v>
                </c:pt>
                <c:pt idx="29">
                  <c:v>160.7080157852738</c:v>
                </c:pt>
                <c:pt idx="30">
                  <c:v>160.67662652797924</c:v>
                </c:pt>
                <c:pt idx="31">
                  <c:v>160.64523727068467</c:v>
                </c:pt>
                <c:pt idx="32">
                  <c:v>160.61384801339014</c:v>
                </c:pt>
                <c:pt idx="33">
                  <c:v>160.58245875609558</c:v>
                </c:pt>
                <c:pt idx="34">
                  <c:v>160.55106949880101</c:v>
                </c:pt>
                <c:pt idx="35">
                  <c:v>160.51968024150645</c:v>
                </c:pt>
                <c:pt idx="36">
                  <c:v>160.48829098421191</c:v>
                </c:pt>
                <c:pt idx="37">
                  <c:v>160.45690172691735</c:v>
                </c:pt>
                <c:pt idx="38">
                  <c:v>160.42551246962279</c:v>
                </c:pt>
                <c:pt idx="39">
                  <c:v>160.39412321232822</c:v>
                </c:pt>
                <c:pt idx="40">
                  <c:v>160.36273395503369</c:v>
                </c:pt>
                <c:pt idx="41">
                  <c:v>160.33134469773913</c:v>
                </c:pt>
                <c:pt idx="42">
                  <c:v>160.29995544044456</c:v>
                </c:pt>
                <c:pt idx="43">
                  <c:v>160.26856618315</c:v>
                </c:pt>
                <c:pt idx="44">
                  <c:v>160.23717692585547</c:v>
                </c:pt>
                <c:pt idx="45">
                  <c:v>160.2057876685609</c:v>
                </c:pt>
                <c:pt idx="46">
                  <c:v>160.17439841126634</c:v>
                </c:pt>
                <c:pt idx="47">
                  <c:v>160.14300915397178</c:v>
                </c:pt>
                <c:pt idx="48">
                  <c:v>160.11161989667724</c:v>
                </c:pt>
                <c:pt idx="49">
                  <c:v>160.08023063938268</c:v>
                </c:pt>
                <c:pt idx="50">
                  <c:v>160.04884138208811</c:v>
                </c:pt>
                <c:pt idx="51">
                  <c:v>160.01745212479358</c:v>
                </c:pt>
                <c:pt idx="52">
                  <c:v>159.98606286749902</c:v>
                </c:pt>
                <c:pt idx="53">
                  <c:v>159.95467361020445</c:v>
                </c:pt>
                <c:pt idx="54">
                  <c:v>159.92328435290989</c:v>
                </c:pt>
                <c:pt idx="55">
                  <c:v>159.89189509561535</c:v>
                </c:pt>
                <c:pt idx="56">
                  <c:v>159.86050583832079</c:v>
                </c:pt>
                <c:pt idx="57">
                  <c:v>159.82911658102623</c:v>
                </c:pt>
                <c:pt idx="58">
                  <c:v>159.79772732373166</c:v>
                </c:pt>
                <c:pt idx="59">
                  <c:v>159.76633806643713</c:v>
                </c:pt>
                <c:pt idx="60">
                  <c:v>159.73494880914257</c:v>
                </c:pt>
                <c:pt idx="61">
                  <c:v>159.703559551848</c:v>
                </c:pt>
                <c:pt idx="62">
                  <c:v>159.67217029455344</c:v>
                </c:pt>
                <c:pt idx="63">
                  <c:v>159.6407810372589</c:v>
                </c:pt>
                <c:pt idx="64">
                  <c:v>159.60939177996434</c:v>
                </c:pt>
                <c:pt idx="65">
                  <c:v>159.57800252266978</c:v>
                </c:pt>
                <c:pt idx="66">
                  <c:v>159.54661326537521</c:v>
                </c:pt>
                <c:pt idx="67">
                  <c:v>159.51522400808068</c:v>
                </c:pt>
                <c:pt idx="68">
                  <c:v>159.48383475078612</c:v>
                </c:pt>
                <c:pt idx="69">
                  <c:v>159.45244549349155</c:v>
                </c:pt>
                <c:pt idx="70">
                  <c:v>159.42105623619699</c:v>
                </c:pt>
                <c:pt idx="71">
                  <c:v>159.38966697890245</c:v>
                </c:pt>
                <c:pt idx="72">
                  <c:v>159.35827772160789</c:v>
                </c:pt>
                <c:pt idx="73">
                  <c:v>159.32688846431333</c:v>
                </c:pt>
                <c:pt idx="74">
                  <c:v>159.29549920701876</c:v>
                </c:pt>
                <c:pt idx="75">
                  <c:v>159.26410994972423</c:v>
                </c:pt>
                <c:pt idx="76">
                  <c:v>159.23272069242967</c:v>
                </c:pt>
                <c:pt idx="77">
                  <c:v>159.2013314351351</c:v>
                </c:pt>
                <c:pt idx="78">
                  <c:v>159.16994217784057</c:v>
                </c:pt>
                <c:pt idx="79">
                  <c:v>159.138552920546</c:v>
                </c:pt>
                <c:pt idx="80">
                  <c:v>159.10716366325144</c:v>
                </c:pt>
                <c:pt idx="81">
                  <c:v>159.07577440595688</c:v>
                </c:pt>
                <c:pt idx="82">
                  <c:v>159.04438514866234</c:v>
                </c:pt>
                <c:pt idx="83">
                  <c:v>159.01299589136778</c:v>
                </c:pt>
                <c:pt idx="84">
                  <c:v>158.98160663407322</c:v>
                </c:pt>
                <c:pt idx="85">
                  <c:v>158.95021737677865</c:v>
                </c:pt>
                <c:pt idx="86">
                  <c:v>158.91882811948412</c:v>
                </c:pt>
                <c:pt idx="87">
                  <c:v>158.88743886218955</c:v>
                </c:pt>
                <c:pt idx="88">
                  <c:v>158.85604960489499</c:v>
                </c:pt>
                <c:pt idx="89">
                  <c:v>158.82466034760043</c:v>
                </c:pt>
                <c:pt idx="90">
                  <c:v>158.79327109030589</c:v>
                </c:pt>
                <c:pt idx="91">
                  <c:v>158.76188183301133</c:v>
                </c:pt>
                <c:pt idx="92">
                  <c:v>158.73049257571677</c:v>
                </c:pt>
                <c:pt idx="93">
                  <c:v>158.6991033184222</c:v>
                </c:pt>
                <c:pt idx="94">
                  <c:v>158.66771406112767</c:v>
                </c:pt>
                <c:pt idx="95">
                  <c:v>158.63632480383311</c:v>
                </c:pt>
                <c:pt idx="96">
                  <c:v>158.60493554653854</c:v>
                </c:pt>
                <c:pt idx="97">
                  <c:v>158.57354628924398</c:v>
                </c:pt>
                <c:pt idx="98">
                  <c:v>158.54215703194944</c:v>
                </c:pt>
                <c:pt idx="99">
                  <c:v>158.51076777465488</c:v>
                </c:pt>
                <c:pt idx="100">
                  <c:v>158.47937851736032</c:v>
                </c:pt>
                <c:pt idx="101">
                  <c:v>158.44798926006575</c:v>
                </c:pt>
                <c:pt idx="102">
                  <c:v>158.41660000277122</c:v>
                </c:pt>
                <c:pt idx="103">
                  <c:v>158.38521074547666</c:v>
                </c:pt>
                <c:pt idx="104">
                  <c:v>158.35382148818209</c:v>
                </c:pt>
                <c:pt idx="105">
                  <c:v>158.32243223088756</c:v>
                </c:pt>
                <c:pt idx="106">
                  <c:v>158.29104297359299</c:v>
                </c:pt>
                <c:pt idx="107">
                  <c:v>158.25965371629843</c:v>
                </c:pt>
                <c:pt idx="108">
                  <c:v>158.22826445900387</c:v>
                </c:pt>
                <c:pt idx="109">
                  <c:v>158.19687520170933</c:v>
                </c:pt>
                <c:pt idx="110">
                  <c:v>158.16548594441477</c:v>
                </c:pt>
                <c:pt idx="111">
                  <c:v>158.13409668712021</c:v>
                </c:pt>
                <c:pt idx="112">
                  <c:v>158.10270742982564</c:v>
                </c:pt>
                <c:pt idx="113">
                  <c:v>158.07131817253111</c:v>
                </c:pt>
                <c:pt idx="114">
                  <c:v>158.03992891523654</c:v>
                </c:pt>
                <c:pt idx="115">
                  <c:v>158.00853965794198</c:v>
                </c:pt>
                <c:pt idx="116">
                  <c:v>157.97715040064742</c:v>
                </c:pt>
                <c:pt idx="117">
                  <c:v>157.94576114335288</c:v>
                </c:pt>
                <c:pt idx="118">
                  <c:v>157.91437188605832</c:v>
                </c:pt>
                <c:pt idx="119">
                  <c:v>157.88298262876376</c:v>
                </c:pt>
                <c:pt idx="120">
                  <c:v>157.85159337146919</c:v>
                </c:pt>
                <c:pt idx="121">
                  <c:v>157.82020411417466</c:v>
                </c:pt>
                <c:pt idx="122">
                  <c:v>157.78881485688009</c:v>
                </c:pt>
                <c:pt idx="123">
                  <c:v>157.75742559958553</c:v>
                </c:pt>
                <c:pt idx="124">
                  <c:v>157.72603634229097</c:v>
                </c:pt>
                <c:pt idx="125">
                  <c:v>157.69464708499643</c:v>
                </c:pt>
                <c:pt idx="126">
                  <c:v>157.66325782770187</c:v>
                </c:pt>
                <c:pt idx="127">
                  <c:v>157.63186857040731</c:v>
                </c:pt>
                <c:pt idx="128">
                  <c:v>157.60047931311277</c:v>
                </c:pt>
                <c:pt idx="129">
                  <c:v>157.56909005581821</c:v>
                </c:pt>
                <c:pt idx="130">
                  <c:v>157.53770079852364</c:v>
                </c:pt>
                <c:pt idx="131">
                  <c:v>157.50631154122908</c:v>
                </c:pt>
                <c:pt idx="132">
                  <c:v>157.47492228393455</c:v>
                </c:pt>
                <c:pt idx="133">
                  <c:v>157.44353302663998</c:v>
                </c:pt>
                <c:pt idx="134">
                  <c:v>157.41214376934542</c:v>
                </c:pt>
                <c:pt idx="135">
                  <c:v>157.38075451205086</c:v>
                </c:pt>
                <c:pt idx="136">
                  <c:v>157.34936525475632</c:v>
                </c:pt>
                <c:pt idx="137">
                  <c:v>157.31797599746176</c:v>
                </c:pt>
                <c:pt idx="138">
                  <c:v>157.28658674016719</c:v>
                </c:pt>
                <c:pt idx="139">
                  <c:v>157.25519748287263</c:v>
                </c:pt>
                <c:pt idx="140">
                  <c:v>157.2238082255781</c:v>
                </c:pt>
                <c:pt idx="141">
                  <c:v>157.19241896828353</c:v>
                </c:pt>
                <c:pt idx="142">
                  <c:v>157.16102971098897</c:v>
                </c:pt>
                <c:pt idx="143">
                  <c:v>157.12964045369441</c:v>
                </c:pt>
                <c:pt idx="144">
                  <c:v>157.09825119639987</c:v>
                </c:pt>
                <c:pt idx="145">
                  <c:v>157.06686193910531</c:v>
                </c:pt>
                <c:pt idx="146">
                  <c:v>157.03547268181075</c:v>
                </c:pt>
                <c:pt idx="147">
                  <c:v>157.00408342451618</c:v>
                </c:pt>
                <c:pt idx="148">
                  <c:v>156.97269416722165</c:v>
                </c:pt>
                <c:pt idx="149">
                  <c:v>156.94130490992708</c:v>
                </c:pt>
                <c:pt idx="150">
                  <c:v>156.90991565263252</c:v>
                </c:pt>
                <c:pt idx="151">
                  <c:v>156.87852639533799</c:v>
                </c:pt>
                <c:pt idx="152">
                  <c:v>156.84713713804342</c:v>
                </c:pt>
                <c:pt idx="153">
                  <c:v>156.81574788074886</c:v>
                </c:pt>
                <c:pt idx="154">
                  <c:v>156.7843586234543</c:v>
                </c:pt>
                <c:pt idx="155">
                  <c:v>156.75296936615976</c:v>
                </c:pt>
                <c:pt idx="156">
                  <c:v>156.7215801088652</c:v>
                </c:pt>
                <c:pt idx="157">
                  <c:v>156.69019085157063</c:v>
                </c:pt>
                <c:pt idx="158">
                  <c:v>156.65880159427607</c:v>
                </c:pt>
                <c:pt idx="159">
                  <c:v>156.62741233698154</c:v>
                </c:pt>
                <c:pt idx="160">
                  <c:v>156.59602307968697</c:v>
                </c:pt>
                <c:pt idx="161">
                  <c:v>156.56463382239241</c:v>
                </c:pt>
                <c:pt idx="162">
                  <c:v>156.53324456509785</c:v>
                </c:pt>
                <c:pt idx="163">
                  <c:v>156.50185530780331</c:v>
                </c:pt>
                <c:pt idx="164">
                  <c:v>156.47046605050875</c:v>
                </c:pt>
                <c:pt idx="165">
                  <c:v>156.43907679321418</c:v>
                </c:pt>
                <c:pt idx="166">
                  <c:v>156.40768753591962</c:v>
                </c:pt>
                <c:pt idx="167">
                  <c:v>156.37629827862509</c:v>
                </c:pt>
                <c:pt idx="168">
                  <c:v>156.34490902133052</c:v>
                </c:pt>
                <c:pt idx="169">
                  <c:v>156.31351976403596</c:v>
                </c:pt>
                <c:pt idx="170">
                  <c:v>156.2821305067414</c:v>
                </c:pt>
                <c:pt idx="171">
                  <c:v>156.25074124944686</c:v>
                </c:pt>
                <c:pt idx="172">
                  <c:v>156.2193519921523</c:v>
                </c:pt>
                <c:pt idx="173">
                  <c:v>156.18796273485773</c:v>
                </c:pt>
                <c:pt idx="174">
                  <c:v>156.15657347756317</c:v>
                </c:pt>
                <c:pt idx="175">
                  <c:v>156.12518422026864</c:v>
                </c:pt>
                <c:pt idx="176">
                  <c:v>156.09379496297407</c:v>
                </c:pt>
                <c:pt idx="177">
                  <c:v>156.06240570567951</c:v>
                </c:pt>
                <c:pt idx="178">
                  <c:v>156.03101644838495</c:v>
                </c:pt>
                <c:pt idx="179">
                  <c:v>155.99962719109041</c:v>
                </c:pt>
                <c:pt idx="180">
                  <c:v>155.96823793379585</c:v>
                </c:pt>
                <c:pt idx="181">
                  <c:v>155.93684867650128</c:v>
                </c:pt>
                <c:pt idx="182">
                  <c:v>155.90545941920675</c:v>
                </c:pt>
                <c:pt idx="183">
                  <c:v>155.87407016191219</c:v>
                </c:pt>
                <c:pt idx="184">
                  <c:v>155.84268090461762</c:v>
                </c:pt>
                <c:pt idx="185">
                  <c:v>155.81129164732306</c:v>
                </c:pt>
                <c:pt idx="186">
                  <c:v>155.77990239002852</c:v>
                </c:pt>
                <c:pt idx="187">
                  <c:v>155.74851313273396</c:v>
                </c:pt>
                <c:pt idx="188">
                  <c:v>155.7171238754394</c:v>
                </c:pt>
                <c:pt idx="189">
                  <c:v>155.68573461814483</c:v>
                </c:pt>
                <c:pt idx="190">
                  <c:v>155.6543453608503</c:v>
                </c:pt>
                <c:pt idx="191">
                  <c:v>155.62295610355574</c:v>
                </c:pt>
                <c:pt idx="192">
                  <c:v>155.59156684626117</c:v>
                </c:pt>
                <c:pt idx="193">
                  <c:v>155.56017758896661</c:v>
                </c:pt>
                <c:pt idx="194">
                  <c:v>155.52878833167208</c:v>
                </c:pt>
                <c:pt idx="195">
                  <c:v>155.49739907437751</c:v>
                </c:pt>
                <c:pt idx="196">
                  <c:v>155.46600981708295</c:v>
                </c:pt>
                <c:pt idx="197">
                  <c:v>155.43462055978839</c:v>
                </c:pt>
                <c:pt idx="198">
                  <c:v>155.40323130249385</c:v>
                </c:pt>
                <c:pt idx="199">
                  <c:v>155.37184204519929</c:v>
                </c:pt>
                <c:pt idx="200">
                  <c:v>155.34045278790472</c:v>
                </c:pt>
                <c:pt idx="201">
                  <c:v>155.30906353061016</c:v>
                </c:pt>
                <c:pt idx="202">
                  <c:v>155.27767427331563</c:v>
                </c:pt>
                <c:pt idx="203">
                  <c:v>155.24628501602106</c:v>
                </c:pt>
                <c:pt idx="204">
                  <c:v>155.2148957587265</c:v>
                </c:pt>
                <c:pt idx="205">
                  <c:v>155.18350650143196</c:v>
                </c:pt>
                <c:pt idx="206">
                  <c:v>155.1521172441374</c:v>
                </c:pt>
                <c:pt idx="207">
                  <c:v>155.12072798684284</c:v>
                </c:pt>
                <c:pt idx="208">
                  <c:v>155.08933872954827</c:v>
                </c:pt>
                <c:pt idx="209">
                  <c:v>155.05794947225374</c:v>
                </c:pt>
                <c:pt idx="210">
                  <c:v>155.02656021495918</c:v>
                </c:pt>
                <c:pt idx="211">
                  <c:v>154.99517095766461</c:v>
                </c:pt>
                <c:pt idx="212">
                  <c:v>154.96378170037005</c:v>
                </c:pt>
                <c:pt idx="213">
                  <c:v>154.93239244307551</c:v>
                </c:pt>
                <c:pt idx="214">
                  <c:v>154.90100318578095</c:v>
                </c:pt>
                <c:pt idx="215">
                  <c:v>154.86961392848639</c:v>
                </c:pt>
                <c:pt idx="216">
                  <c:v>154.83822467119182</c:v>
                </c:pt>
                <c:pt idx="217">
                  <c:v>154.80683541389729</c:v>
                </c:pt>
                <c:pt idx="218">
                  <c:v>154.77544615660273</c:v>
                </c:pt>
                <c:pt idx="219">
                  <c:v>154.74405689930816</c:v>
                </c:pt>
                <c:pt idx="220">
                  <c:v>154.7126676420136</c:v>
                </c:pt>
                <c:pt idx="221">
                  <c:v>154.68127838471906</c:v>
                </c:pt>
                <c:pt idx="222">
                  <c:v>154.6498891274245</c:v>
                </c:pt>
                <c:pt idx="223">
                  <c:v>154.61849987012994</c:v>
                </c:pt>
                <c:pt idx="224">
                  <c:v>154.58711061283537</c:v>
                </c:pt>
                <c:pt idx="225">
                  <c:v>154.55572135554084</c:v>
                </c:pt>
                <c:pt idx="226">
                  <c:v>154.52433209824628</c:v>
                </c:pt>
                <c:pt idx="227">
                  <c:v>154.49294284095171</c:v>
                </c:pt>
                <c:pt idx="228">
                  <c:v>154.46155358365718</c:v>
                </c:pt>
                <c:pt idx="229">
                  <c:v>154.43016432636261</c:v>
                </c:pt>
                <c:pt idx="230">
                  <c:v>154.39877506906805</c:v>
                </c:pt>
                <c:pt idx="231">
                  <c:v>154.36738581177349</c:v>
                </c:pt>
                <c:pt idx="232">
                  <c:v>154.33599655447895</c:v>
                </c:pt>
                <c:pt idx="233">
                  <c:v>154.30460729718439</c:v>
                </c:pt>
                <c:pt idx="234">
                  <c:v>154.27321803988983</c:v>
                </c:pt>
                <c:pt idx="235">
                  <c:v>154.24182878259526</c:v>
                </c:pt>
                <c:pt idx="236">
                  <c:v>154.21043952530073</c:v>
                </c:pt>
                <c:pt idx="237">
                  <c:v>154.17905026800616</c:v>
                </c:pt>
                <c:pt idx="238">
                  <c:v>154.1476610107116</c:v>
                </c:pt>
                <c:pt idx="239">
                  <c:v>154.11627175341704</c:v>
                </c:pt>
                <c:pt idx="240">
                  <c:v>154.0848824961225</c:v>
                </c:pt>
                <c:pt idx="241">
                  <c:v>154.05349323882794</c:v>
                </c:pt>
                <c:pt idx="242">
                  <c:v>154.02210398153338</c:v>
                </c:pt>
                <c:pt idx="243">
                  <c:v>153.99071472423881</c:v>
                </c:pt>
                <c:pt idx="244">
                  <c:v>153.95932546694428</c:v>
                </c:pt>
                <c:pt idx="245">
                  <c:v>153.92793620964972</c:v>
                </c:pt>
                <c:pt idx="246">
                  <c:v>153.89654695235515</c:v>
                </c:pt>
                <c:pt idx="247">
                  <c:v>153.86515769506059</c:v>
                </c:pt>
                <c:pt idx="248">
                  <c:v>153.83376843776605</c:v>
                </c:pt>
                <c:pt idx="249">
                  <c:v>153.80237918047149</c:v>
                </c:pt>
                <c:pt idx="250">
                  <c:v>153.77098992317693</c:v>
                </c:pt>
                <c:pt idx="251">
                  <c:v>153.73960066588236</c:v>
                </c:pt>
              </c:numCache>
            </c:numRef>
          </c:xVal>
          <c:yVal>
            <c:numRef>
              <c:f>'Part 3'!$G$277:$G$528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5-4F23-8BFF-56A40796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39455"/>
        <c:axId val="1606741535"/>
      </c:scatterChart>
      <c:valAx>
        <c:axId val="16067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41535"/>
        <c:crosses val="autoZero"/>
        <c:crossBetween val="midCat"/>
      </c:valAx>
      <c:valAx>
        <c:axId val="1606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19050</xdr:rowOff>
    </xdr:from>
    <xdr:to>
      <xdr:col>7</xdr:col>
      <xdr:colOff>742950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CD750-B7F2-4F67-8392-C06C71F46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</xdr:row>
      <xdr:rowOff>19050</xdr:rowOff>
    </xdr:from>
    <xdr:to>
      <xdr:col>15</xdr:col>
      <xdr:colOff>787400</xdr:colOff>
      <xdr:row>24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7D982-40D2-4349-88F8-81FE5AA68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441011</xdr:colOff>
      <xdr:row>26</xdr:row>
      <xdr:rowOff>83343</xdr:rowOff>
    </xdr:from>
    <xdr:to>
      <xdr:col>2</xdr:col>
      <xdr:colOff>876392</xdr:colOff>
      <xdr:row>29</xdr:row>
      <xdr:rowOff>169862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56BD93-15D5-2B5C-192F-C4120F0D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011" y="5345906"/>
          <a:ext cx="2087175" cy="693737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</xdr:colOff>
      <xdr:row>292</xdr:row>
      <xdr:rowOff>87311</xdr:rowOff>
    </xdr:from>
    <xdr:to>
      <xdr:col>2</xdr:col>
      <xdr:colOff>422381</xdr:colOff>
      <xdr:row>295</xdr:row>
      <xdr:rowOff>275735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E2236A-D988-1C72-3396-F1217556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75" y="58642249"/>
          <a:ext cx="2057506" cy="7810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177799</xdr:rowOff>
    </xdr:from>
    <xdr:to>
      <xdr:col>13</xdr:col>
      <xdr:colOff>752475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12E58-D81E-B9B5-5C1A-4CB397EF1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30</xdr:row>
      <xdr:rowOff>6350</xdr:rowOff>
    </xdr:from>
    <xdr:to>
      <xdr:col>13</xdr:col>
      <xdr:colOff>425450</xdr:colOff>
      <xdr:row>49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209EF-F5FF-4756-BE3A-252969158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565150</xdr:colOff>
      <xdr:row>53</xdr:row>
      <xdr:rowOff>127000</xdr:rowOff>
    </xdr:from>
    <xdr:to>
      <xdr:col>13</xdr:col>
      <xdr:colOff>628650</xdr:colOff>
      <xdr:row>70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D4A65-1487-4CDF-8482-F0A0ECF23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72</xdr:row>
      <xdr:rowOff>68036</xdr:rowOff>
    </xdr:from>
    <xdr:to>
      <xdr:col>13</xdr:col>
      <xdr:colOff>635453</xdr:colOff>
      <xdr:row>88</xdr:row>
      <xdr:rowOff>195943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784793-2EF5-4520-86CE-E0B86905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-1</xdr:colOff>
      <xdr:row>27</xdr:row>
      <xdr:rowOff>0</xdr:rowOff>
    </xdr:from>
    <xdr:to>
      <xdr:col>29</xdr:col>
      <xdr:colOff>489856</xdr:colOff>
      <xdr:row>47</xdr:row>
      <xdr:rowOff>27214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447CFC-CB4A-4012-8AD8-DDEFD3FBE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639536</xdr:colOff>
      <xdr:row>275</xdr:row>
      <xdr:rowOff>102506</xdr:rowOff>
    </xdr:from>
    <xdr:to>
      <xdr:col>13</xdr:col>
      <xdr:colOff>575582</xdr:colOff>
      <xdr:row>294</xdr:row>
      <xdr:rowOff>70756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CC87A3-AF8E-4804-933D-284285EEA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581025</xdr:colOff>
      <xdr:row>297</xdr:row>
      <xdr:rowOff>9525</xdr:rowOff>
    </xdr:from>
    <xdr:to>
      <xdr:col>13</xdr:col>
      <xdr:colOff>428625</xdr:colOff>
      <xdr:row>316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1AB782-1719-4763-AAD0-3340884B0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561975</xdr:colOff>
      <xdr:row>320</xdr:row>
      <xdr:rowOff>123825</xdr:rowOff>
    </xdr:from>
    <xdr:to>
      <xdr:col>13</xdr:col>
      <xdr:colOff>628650</xdr:colOff>
      <xdr:row>337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EB2174-36FA-44FC-B98C-7F53FCFE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527957</xdr:colOff>
      <xdr:row>339</xdr:row>
      <xdr:rowOff>54429</xdr:rowOff>
    </xdr:from>
    <xdr:to>
      <xdr:col>13</xdr:col>
      <xdr:colOff>741135</xdr:colOff>
      <xdr:row>355</xdr:row>
      <xdr:rowOff>182336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FBCD62-9F2B-4570-BFBB-A13DA6B20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612321</xdr:colOff>
      <xdr:row>291</xdr:row>
      <xdr:rowOff>87992</xdr:rowOff>
    </xdr:from>
    <xdr:to>
      <xdr:col>29</xdr:col>
      <xdr:colOff>1238249</xdr:colOff>
      <xdr:row>310</xdr:row>
      <xdr:rowOff>54428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819F29-B079-468E-894D-C79F7768D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workbookViewId="0">
      <selection activeCell="F294" sqref="F294"/>
    </sheetView>
  </sheetViews>
  <sheetFormatPr defaultColWidth="10.6640625" defaultRowHeight="15.5" x14ac:dyDescent="0.35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35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35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35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35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35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35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35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35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35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35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35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35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35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35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35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35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35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35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35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35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35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35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35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35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35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35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35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35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35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35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35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35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35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35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35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35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35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35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35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35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35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35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35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35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35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35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35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35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35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35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35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35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35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35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35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35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35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35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35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35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35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35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35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35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35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35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35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35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35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35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35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35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35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35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35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35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35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35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35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35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35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35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35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35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35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35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35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35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35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35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35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35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35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35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35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35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35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35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35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35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35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35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35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35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35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35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35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35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35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35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35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35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35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35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35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35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35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35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35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35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35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35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35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35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35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35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35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35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35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35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35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35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35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35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35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35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35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35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35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35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35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35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35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35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35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35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35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35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35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35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35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35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35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35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35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35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35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35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35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35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35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35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35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35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35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35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35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35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35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35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35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35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35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35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35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35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35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35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35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35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35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35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35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35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35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35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35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35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35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35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35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35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35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35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35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35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35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35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35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35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35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35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35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35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35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35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35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35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35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35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35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35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35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35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35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35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35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35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35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35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35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35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35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35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35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35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35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35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35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35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35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35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35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35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35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35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35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35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35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35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35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35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35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35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35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35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35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35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35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35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35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35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" thickBot="1" x14ac:dyDescent="0.4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6" thickBot="1" x14ac:dyDescent="0.4">
      <c r="A254" s="3">
        <v>44144</v>
      </c>
      <c r="B254" s="4">
        <v>253</v>
      </c>
      <c r="C254" s="5"/>
      <c r="E254" s="5"/>
    </row>
    <row r="255" spans="1:6" x14ac:dyDescent="0.35">
      <c r="A255" s="3">
        <v>44145</v>
      </c>
      <c r="B255" s="4">
        <v>254</v>
      </c>
    </row>
    <row r="256" spans="1:6" x14ac:dyDescent="0.35">
      <c r="A256" s="3">
        <v>44146</v>
      </c>
      <c r="B256" s="4">
        <v>255</v>
      </c>
    </row>
    <row r="257" spans="1:2" x14ac:dyDescent="0.35">
      <c r="A257" s="3">
        <v>44147</v>
      </c>
      <c r="B257" s="4">
        <v>256</v>
      </c>
    </row>
    <row r="258" spans="1:2" x14ac:dyDescent="0.35">
      <c r="A258" s="3">
        <v>44148</v>
      </c>
      <c r="B258" s="4">
        <v>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U822"/>
  <sheetViews>
    <sheetView topLeftCell="A814" zoomScaleNormal="100" workbookViewId="0">
      <selection activeCell="E830" sqref="E830"/>
    </sheetView>
  </sheetViews>
  <sheetFormatPr defaultColWidth="10.6640625" defaultRowHeight="15.5" x14ac:dyDescent="0.35"/>
  <cols>
    <col min="1" max="1" width="11.08203125" bestFit="1" customWidth="1"/>
    <col min="3" max="3" width="20.1640625" bestFit="1" customWidth="1"/>
    <col min="4" max="4" width="12.5" style="2" bestFit="1" customWidth="1"/>
    <col min="5" max="5" width="22.4140625" style="2" bestFit="1" customWidth="1"/>
    <col min="6" max="6" width="10.6640625" style="2"/>
    <col min="7" max="7" width="22.4140625" style="2" bestFit="1" customWidth="1"/>
    <col min="8" max="8" width="10.6640625" style="2"/>
    <col min="9" max="9" width="22.4140625" style="2" bestFit="1" customWidth="1"/>
    <col min="10" max="10" width="10.6640625" style="2"/>
    <col min="11" max="11" width="22.4140625" style="2" bestFit="1" customWidth="1"/>
    <col min="13" max="13" width="24.08203125" bestFit="1" customWidth="1"/>
    <col min="15" max="15" width="22.4140625" bestFit="1" customWidth="1"/>
    <col min="17" max="17" width="22.4140625" bestFit="1" customWidth="1"/>
    <col min="19" max="19" width="22.4140625" bestFit="1" customWidth="1"/>
    <col min="21" max="21" width="22.4140625" bestFit="1" customWidth="1"/>
  </cols>
  <sheetData>
    <row r="1" spans="1:1" ht="31" x14ac:dyDescent="0.7">
      <c r="A1" s="12" t="s">
        <v>63</v>
      </c>
    </row>
    <row r="26" spans="1:17" ht="31" x14ac:dyDescent="0.7">
      <c r="A26" s="12" t="s">
        <v>64</v>
      </c>
    </row>
    <row r="31" spans="1:17" ht="31" x14ac:dyDescent="0.7">
      <c r="A31" s="13" t="s">
        <v>8</v>
      </c>
      <c r="B31" s="13"/>
      <c r="F31" s="46" t="s">
        <v>65</v>
      </c>
      <c r="Q31" s="46" t="s">
        <v>6</v>
      </c>
    </row>
    <row r="32" spans="1:17" ht="16" thickBot="1" x14ac:dyDescent="0.4"/>
    <row r="33" spans="1:21" s="56" customFormat="1" x14ac:dyDescent="0.35">
      <c r="A33" s="57" t="s">
        <v>0</v>
      </c>
      <c r="B33" s="57" t="s">
        <v>5</v>
      </c>
      <c r="C33" s="58" t="s">
        <v>14</v>
      </c>
      <c r="D33" s="59" t="s">
        <v>13</v>
      </c>
      <c r="E33" s="60" t="s">
        <v>12</v>
      </c>
      <c r="F33" s="59" t="s">
        <v>15</v>
      </c>
      <c r="G33" s="60" t="s">
        <v>12</v>
      </c>
      <c r="H33" s="59" t="s">
        <v>16</v>
      </c>
      <c r="I33" s="60" t="s">
        <v>12</v>
      </c>
      <c r="J33" s="59" t="s">
        <v>17</v>
      </c>
      <c r="K33" s="61" t="s">
        <v>12</v>
      </c>
      <c r="M33" s="62" t="s">
        <v>19</v>
      </c>
      <c r="N33" s="63" t="s">
        <v>18</v>
      </c>
      <c r="O33" s="64" t="s">
        <v>12</v>
      </c>
      <c r="P33" s="63" t="s">
        <v>15</v>
      </c>
      <c r="Q33" s="64" t="s">
        <v>12</v>
      </c>
      <c r="R33" s="63" t="s">
        <v>16</v>
      </c>
      <c r="S33" s="64" t="s">
        <v>12</v>
      </c>
      <c r="T33" s="63" t="s">
        <v>17</v>
      </c>
      <c r="U33" s="65" t="s">
        <v>12</v>
      </c>
    </row>
    <row r="34" spans="1:21" x14ac:dyDescent="0.35">
      <c r="A34" s="15">
        <v>43777</v>
      </c>
      <c r="B34" s="16">
        <v>1</v>
      </c>
      <c r="C34" s="22">
        <v>63.954543999999999</v>
      </c>
      <c r="D34" s="37"/>
      <c r="E34" s="23"/>
      <c r="F34" s="37"/>
      <c r="G34" s="23"/>
      <c r="H34" s="37"/>
      <c r="I34" s="23"/>
      <c r="J34" s="37"/>
      <c r="K34" s="34"/>
      <c r="M34" s="48">
        <v>177.02937299999999</v>
      </c>
      <c r="N34" s="29"/>
      <c r="O34" s="30"/>
      <c r="P34" s="29"/>
      <c r="Q34" s="30"/>
      <c r="R34" s="29"/>
      <c r="S34" s="30"/>
      <c r="T34" s="29"/>
      <c r="U34" s="49"/>
    </row>
    <row r="35" spans="1:21" x14ac:dyDescent="0.35">
      <c r="A35" s="15">
        <v>43780</v>
      </c>
      <c r="B35" s="16">
        <v>2</v>
      </c>
      <c r="C35" s="22">
        <v>64.460991000000007</v>
      </c>
      <c r="D35" s="38">
        <f>C34</f>
        <v>63.954543999999999</v>
      </c>
      <c r="E35" s="42">
        <f>ABS((C35-D35)/C35)*100</f>
        <v>0.78566430975286816</v>
      </c>
      <c r="F35" s="38">
        <f>C34</f>
        <v>63.954543999999999</v>
      </c>
      <c r="G35" s="42">
        <f>ABS((C35-F35)/C35)*100</f>
        <v>0.78566430975286816</v>
      </c>
      <c r="H35" s="38">
        <f>C34</f>
        <v>63.954543999999999</v>
      </c>
      <c r="I35" s="42">
        <f>ABS((C35-H35)/C35)*100</f>
        <v>0.78566430975286816</v>
      </c>
      <c r="J35" s="38">
        <f>C34</f>
        <v>63.954543999999999</v>
      </c>
      <c r="K35" s="47">
        <f>ABS((C35-J35)/C35)*100</f>
        <v>0.78566430975286816</v>
      </c>
      <c r="M35" s="48">
        <v>176.658142</v>
      </c>
      <c r="N35" s="38">
        <f>M34</f>
        <v>177.02937299999999</v>
      </c>
      <c r="O35" s="35">
        <f>ABS((M35-N35)/M35)*100</f>
        <v>0.21014089460988133</v>
      </c>
      <c r="P35" s="38">
        <f>M34</f>
        <v>177.02937299999999</v>
      </c>
      <c r="Q35" s="35">
        <f>ABS((M35-P35)/M35)*100</f>
        <v>0.21014089460988133</v>
      </c>
      <c r="R35" s="38">
        <f>M34</f>
        <v>177.02937299999999</v>
      </c>
      <c r="S35" s="35">
        <f>ABS((M35-R35)/M35)*100</f>
        <v>0.21014089460988133</v>
      </c>
      <c r="T35" s="38">
        <f>M34</f>
        <v>177.02937299999999</v>
      </c>
      <c r="U35" s="55">
        <f>ABS((M35-T35)/M35)*100</f>
        <v>0.21014089460988133</v>
      </c>
    </row>
    <row r="36" spans="1:21" x14ac:dyDescent="0.35">
      <c r="A36" s="15">
        <v>43781</v>
      </c>
      <c r="B36" s="16">
        <v>3</v>
      </c>
      <c r="C36" s="22">
        <v>64.401978</v>
      </c>
      <c r="D36" s="38">
        <f>0.15*C35+(1-0.15)*D35</f>
        <v>64.030511050000001</v>
      </c>
      <c r="E36" s="42">
        <f t="shared" ref="E36:E99" si="0">ABS((C36-D36)/C36)*100</f>
        <v>0.57679431833599659</v>
      </c>
      <c r="F36" s="37">
        <f>0.35*C35+(1-0.35)*F35</f>
        <v>64.13180045</v>
      </c>
      <c r="G36" s="42">
        <f t="shared" ref="G36:G99" si="1">ABS((C36-F36)/C36)*100</f>
        <v>0.41951747196336053</v>
      </c>
      <c r="H36" s="37">
        <f>0.55*C35+(1-0.55)*H35</f>
        <v>64.233089849999999</v>
      </c>
      <c r="I36" s="42">
        <f t="shared" ref="I36:I99" si="2">ABS((C36-H36)/C36)*100</f>
        <v>0.26224062559072453</v>
      </c>
      <c r="J36" s="37">
        <f>0.75*C35+(1-0.75)*J35</f>
        <v>64.334379250000012</v>
      </c>
      <c r="K36" s="47">
        <f>ABS((C36-J36)/C36)*100</f>
        <v>0.10496377921806643</v>
      </c>
      <c r="M36" s="48">
        <v>177.810913</v>
      </c>
      <c r="N36" s="37">
        <f>0.15*M35+(1-0.15)*N35</f>
        <v>176.97368835</v>
      </c>
      <c r="O36" s="35">
        <f t="shared" ref="O36:O99" si="3">ABS((M36-N36)/M36)*100</f>
        <v>0.4708511057473711</v>
      </c>
      <c r="P36" s="37">
        <f>0.35*M35+(1-0.35)*P35</f>
        <v>176.89944215</v>
      </c>
      <c r="Q36" s="35">
        <f t="shared" ref="Q36:Q99" si="4">ABS((M36-P36)/M36)*100</f>
        <v>0.51260681058423041</v>
      </c>
      <c r="R36" s="37">
        <f>0.55*M35+(1-0.55)*R35</f>
        <v>176.82519595000002</v>
      </c>
      <c r="S36" s="35">
        <f t="shared" ref="S36:S99" si="5">ABS((M36-R36)/M36)*100</f>
        <v>0.55436251542107362</v>
      </c>
      <c r="T36" s="37">
        <f>0.75*M35+(1-0.75)*T35</f>
        <v>176.75094974999999</v>
      </c>
      <c r="U36" s="55">
        <f t="shared" ref="U36:U99" si="6">ABS((M36-T36)/M36)*100</f>
        <v>0.59611822025794881</v>
      </c>
    </row>
    <row r="37" spans="1:21" x14ac:dyDescent="0.35">
      <c r="A37" s="15">
        <v>43782</v>
      </c>
      <c r="B37" s="16">
        <v>4</v>
      </c>
      <c r="C37" s="22">
        <v>65.019051000000005</v>
      </c>
      <c r="D37" s="38">
        <f t="shared" ref="D37:D100" si="7">0.15*C36+(1-0.15)*D36</f>
        <v>64.0862310925</v>
      </c>
      <c r="E37" s="42">
        <f t="shared" si="0"/>
        <v>1.4346870542604571</v>
      </c>
      <c r="F37" s="37">
        <f t="shared" ref="F37:F100" si="8">0.35*C36+(1-0.35)*F36</f>
        <v>64.226362592499996</v>
      </c>
      <c r="G37" s="42">
        <f t="shared" si="1"/>
        <v>1.2191632995381751</v>
      </c>
      <c r="H37" s="37">
        <f t="shared" ref="H37:H100" si="9">0.55*C36+(1-0.55)*H36</f>
        <v>64.3259783325</v>
      </c>
      <c r="I37" s="42">
        <f t="shared" si="2"/>
        <v>1.0659532196186692</v>
      </c>
      <c r="J37" s="37">
        <f t="shared" ref="J37:J100" si="10">0.75*C36+(1-0.75)*J36</f>
        <v>64.385078312500013</v>
      </c>
      <c r="K37" s="47">
        <f t="shared" ref="K37:K100" si="11">ABS((C37-J37)/C37)*100</f>
        <v>0.97505681450193904</v>
      </c>
      <c r="M37" s="48">
        <v>177.752319</v>
      </c>
      <c r="N37" s="37">
        <f t="shared" ref="N37:N100" si="12">0.15*M36+(1-0.15)*N36</f>
        <v>177.09927204749999</v>
      </c>
      <c r="O37" s="35">
        <f t="shared" si="3"/>
        <v>0.36739152331396913</v>
      </c>
      <c r="P37" s="37">
        <f t="shared" ref="P37:P100" si="13">0.35*M36+(1-0.35)*P36</f>
        <v>177.21845694749999</v>
      </c>
      <c r="Q37" s="35">
        <f t="shared" si="4"/>
        <v>0.30034041496809522</v>
      </c>
      <c r="R37" s="37">
        <f t="shared" ref="R37:R100" si="14">0.55*M36+(1-0.55)*R36</f>
        <v>177.36734032750002</v>
      </c>
      <c r="S37" s="35">
        <f t="shared" si="5"/>
        <v>0.21658151897302846</v>
      </c>
      <c r="T37" s="37">
        <f t="shared" ref="T37:T100" si="15">0.75*M36+(1-0.75)*T36</f>
        <v>177.5459221875</v>
      </c>
      <c r="U37" s="55">
        <f t="shared" si="6"/>
        <v>0.11611483532881677</v>
      </c>
    </row>
    <row r="38" spans="1:21" x14ac:dyDescent="0.35">
      <c r="A38" s="15">
        <v>43783</v>
      </c>
      <c r="B38" s="16">
        <v>5</v>
      </c>
      <c r="C38" s="22">
        <v>64.569159999999997</v>
      </c>
      <c r="D38" s="38">
        <f t="shared" si="7"/>
        <v>64.226154078625001</v>
      </c>
      <c r="E38" s="42">
        <f t="shared" si="0"/>
        <v>0.53122252384109636</v>
      </c>
      <c r="F38" s="37">
        <f t="shared" si="8"/>
        <v>64.503803535125002</v>
      </c>
      <c r="G38" s="42">
        <f t="shared" si="1"/>
        <v>0.10121932029934246</v>
      </c>
      <c r="H38" s="37">
        <f t="shared" si="9"/>
        <v>64.707168299624996</v>
      </c>
      <c r="I38" s="42">
        <f t="shared" si="2"/>
        <v>0.21373717673421741</v>
      </c>
      <c r="J38" s="37">
        <f t="shared" si="10"/>
        <v>64.86055782812501</v>
      </c>
      <c r="K38" s="47">
        <f t="shared" si="11"/>
        <v>0.45129567757272021</v>
      </c>
      <c r="M38" s="48">
        <v>176.37780799999999</v>
      </c>
      <c r="N38" s="37">
        <f t="shared" si="12"/>
        <v>177.19722909037498</v>
      </c>
      <c r="O38" s="35">
        <f t="shared" si="3"/>
        <v>0.46458287449347807</v>
      </c>
      <c r="P38" s="37">
        <f t="shared" si="13"/>
        <v>177.405308665875</v>
      </c>
      <c r="Q38" s="35">
        <f t="shared" si="4"/>
        <v>0.58255665921135058</v>
      </c>
      <c r="R38" s="37">
        <f t="shared" si="14"/>
        <v>177.57907859737503</v>
      </c>
      <c r="S38" s="35">
        <f t="shared" si="5"/>
        <v>0.68107808516082868</v>
      </c>
      <c r="T38" s="37">
        <f t="shared" si="15"/>
        <v>177.70071979687501</v>
      </c>
      <c r="U38" s="55">
        <f t="shared" si="6"/>
        <v>0.75004435755036647</v>
      </c>
    </row>
    <row r="39" spans="1:21" x14ac:dyDescent="0.35">
      <c r="A39" s="15">
        <v>43784</v>
      </c>
      <c r="B39" s="16">
        <v>6</v>
      </c>
      <c r="C39" s="22">
        <v>65.336212000000003</v>
      </c>
      <c r="D39" s="38">
        <f t="shared" si="7"/>
        <v>64.277604966831248</v>
      </c>
      <c r="E39" s="42">
        <f t="shared" si="0"/>
        <v>1.6202454975026026</v>
      </c>
      <c r="F39" s="37">
        <f t="shared" si="8"/>
        <v>64.526678297831253</v>
      </c>
      <c r="G39" s="42">
        <f t="shared" si="1"/>
        <v>1.2390276041236516</v>
      </c>
      <c r="H39" s="37">
        <f t="shared" si="9"/>
        <v>64.631263734831251</v>
      </c>
      <c r="I39" s="42">
        <f t="shared" si="2"/>
        <v>1.0789549066125117</v>
      </c>
      <c r="J39" s="37">
        <f t="shared" si="10"/>
        <v>64.64200945703125</v>
      </c>
      <c r="K39" s="47">
        <f t="shared" si="11"/>
        <v>1.062508097299478</v>
      </c>
      <c r="M39" s="48">
        <v>178.43956</v>
      </c>
      <c r="N39" s="37">
        <f t="shared" si="12"/>
        <v>177.07431592681871</v>
      </c>
      <c r="O39" s="35">
        <f t="shared" si="3"/>
        <v>0.76510168102930054</v>
      </c>
      <c r="P39" s="37">
        <f t="shared" si="13"/>
        <v>177.04568343281875</v>
      </c>
      <c r="Q39" s="35">
        <f t="shared" si="4"/>
        <v>0.78114772709664371</v>
      </c>
      <c r="R39" s="37">
        <f t="shared" si="14"/>
        <v>176.91837976881874</v>
      </c>
      <c r="S39" s="35">
        <f t="shared" si="5"/>
        <v>0.85249046297875986</v>
      </c>
      <c r="T39" s="37">
        <f t="shared" si="15"/>
        <v>176.70853594921874</v>
      </c>
      <c r="U39" s="55">
        <f t="shared" si="6"/>
        <v>0.97008984486470273</v>
      </c>
    </row>
    <row r="40" spans="1:21" x14ac:dyDescent="0.35">
      <c r="A40" s="15">
        <v>43787</v>
      </c>
      <c r="B40" s="16">
        <v>7</v>
      </c>
      <c r="C40" s="22">
        <v>65.665633999999997</v>
      </c>
      <c r="D40" s="38">
        <f t="shared" si="7"/>
        <v>64.436396021806559</v>
      </c>
      <c r="E40" s="42">
        <f t="shared" si="0"/>
        <v>1.8719654457207229</v>
      </c>
      <c r="F40" s="37">
        <f t="shared" si="8"/>
        <v>64.810015093590323</v>
      </c>
      <c r="G40" s="42">
        <f t="shared" si="1"/>
        <v>1.3029934446527605</v>
      </c>
      <c r="H40" s="37">
        <f t="shared" si="9"/>
        <v>65.018985280674073</v>
      </c>
      <c r="I40" s="42">
        <f t="shared" si="2"/>
        <v>0.98475972884983343</v>
      </c>
      <c r="J40" s="37">
        <f t="shared" si="10"/>
        <v>65.162661364257815</v>
      </c>
      <c r="K40" s="47">
        <f t="shared" si="11"/>
        <v>0.76596022166203737</v>
      </c>
      <c r="M40" s="48">
        <v>176.52507</v>
      </c>
      <c r="N40" s="37">
        <f t="shared" si="12"/>
        <v>177.27910253779589</v>
      </c>
      <c r="O40" s="35">
        <f t="shared" si="3"/>
        <v>0.42715322973439052</v>
      </c>
      <c r="P40" s="37">
        <f t="shared" si="13"/>
        <v>177.53354023133218</v>
      </c>
      <c r="Q40" s="35">
        <f t="shared" si="4"/>
        <v>0.57129009003207454</v>
      </c>
      <c r="R40" s="37">
        <f t="shared" si="14"/>
        <v>177.75502889596845</v>
      </c>
      <c r="S40" s="35">
        <f t="shared" si="5"/>
        <v>0.69676159650776592</v>
      </c>
      <c r="T40" s="37">
        <f t="shared" si="15"/>
        <v>178.00680398730469</v>
      </c>
      <c r="U40" s="55">
        <f t="shared" si="6"/>
        <v>0.83939011456259061</v>
      </c>
    </row>
    <row r="41" spans="1:21" x14ac:dyDescent="0.35">
      <c r="A41" s="15">
        <v>43788</v>
      </c>
      <c r="B41" s="16">
        <v>8</v>
      </c>
      <c r="C41" s="22">
        <v>65.466507000000007</v>
      </c>
      <c r="D41" s="38">
        <f t="shared" si="7"/>
        <v>64.620781718535568</v>
      </c>
      <c r="E41" s="42">
        <f t="shared" si="0"/>
        <v>1.2918442119791713</v>
      </c>
      <c r="F41" s="37">
        <f t="shared" si="8"/>
        <v>65.109481710833705</v>
      </c>
      <c r="G41" s="42">
        <f t="shared" si="1"/>
        <v>0.54535564142180626</v>
      </c>
      <c r="H41" s="37">
        <f t="shared" si="9"/>
        <v>65.374642076303331</v>
      </c>
      <c r="I41" s="42">
        <f t="shared" si="2"/>
        <v>0.14032354543778508</v>
      </c>
      <c r="J41" s="37">
        <f t="shared" si="10"/>
        <v>65.539890841064448</v>
      </c>
      <c r="K41" s="47">
        <f t="shared" si="11"/>
        <v>0.11209371696651076</v>
      </c>
      <c r="M41" s="48">
        <v>176.839249</v>
      </c>
      <c r="N41" s="37">
        <f t="shared" si="12"/>
        <v>177.1659976571265</v>
      </c>
      <c r="O41" s="35">
        <f t="shared" si="3"/>
        <v>0.18477157021092136</v>
      </c>
      <c r="P41" s="37">
        <f t="shared" si="13"/>
        <v>177.18057565036591</v>
      </c>
      <c r="Q41" s="35">
        <f t="shared" si="4"/>
        <v>0.19301521143980571</v>
      </c>
      <c r="R41" s="37">
        <f t="shared" si="14"/>
        <v>177.07855150318579</v>
      </c>
      <c r="S41" s="35">
        <f t="shared" si="5"/>
        <v>0.13532205352545768</v>
      </c>
      <c r="T41" s="37">
        <f t="shared" si="15"/>
        <v>176.89550349682617</v>
      </c>
      <c r="U41" s="55">
        <f t="shared" si="6"/>
        <v>3.1811092358897342E-2</v>
      </c>
    </row>
    <row r="42" spans="1:21" x14ac:dyDescent="0.35">
      <c r="A42" s="15">
        <v>43789</v>
      </c>
      <c r="B42" s="16">
        <v>9</v>
      </c>
      <c r="C42" s="22">
        <v>64.704375999999996</v>
      </c>
      <c r="D42" s="38">
        <f t="shared" si="7"/>
        <v>64.747640510755232</v>
      </c>
      <c r="E42" s="42">
        <f t="shared" si="0"/>
        <v>6.6864891418218886E-2</v>
      </c>
      <c r="F42" s="37">
        <f t="shared" si="8"/>
        <v>65.234440562041911</v>
      </c>
      <c r="G42" s="42">
        <f t="shared" si="1"/>
        <v>0.81920975799521611</v>
      </c>
      <c r="H42" s="37">
        <f t="shared" si="9"/>
        <v>65.425167784336509</v>
      </c>
      <c r="I42" s="42">
        <f t="shared" si="2"/>
        <v>1.1139768728107546</v>
      </c>
      <c r="J42" s="37">
        <f t="shared" si="10"/>
        <v>65.484852960266124</v>
      </c>
      <c r="K42" s="47">
        <f t="shared" si="11"/>
        <v>1.2062197466615365</v>
      </c>
      <c r="M42" s="48">
        <v>173.99208100000001</v>
      </c>
      <c r="N42" s="37">
        <f t="shared" si="12"/>
        <v>177.11698535855751</v>
      </c>
      <c r="O42" s="35">
        <f t="shared" si="3"/>
        <v>1.7960037839638807</v>
      </c>
      <c r="P42" s="37">
        <f t="shared" si="13"/>
        <v>177.06111132273784</v>
      </c>
      <c r="Q42" s="35">
        <f t="shared" si="4"/>
        <v>1.7638908076154516</v>
      </c>
      <c r="R42" s="37">
        <f t="shared" si="14"/>
        <v>176.9469351264336</v>
      </c>
      <c r="S42" s="35">
        <f t="shared" si="5"/>
        <v>1.6982693174602517</v>
      </c>
      <c r="T42" s="37">
        <f t="shared" si="15"/>
        <v>176.85331262420652</v>
      </c>
      <c r="U42" s="55">
        <f t="shared" si="6"/>
        <v>1.6444608327930224</v>
      </c>
    </row>
    <row r="43" spans="1:21" x14ac:dyDescent="0.35">
      <c r="A43" s="15">
        <v>43790</v>
      </c>
      <c r="B43" s="16">
        <v>10</v>
      </c>
      <c r="C43" s="22">
        <v>64.414268000000007</v>
      </c>
      <c r="D43" s="38">
        <f t="shared" si="7"/>
        <v>64.741150834141948</v>
      </c>
      <c r="E43" s="42">
        <f t="shared" si="0"/>
        <v>0.50746960928274576</v>
      </c>
      <c r="F43" s="37">
        <f t="shared" si="8"/>
        <v>65.048917965327234</v>
      </c>
      <c r="G43" s="42">
        <f t="shared" si="1"/>
        <v>0.98526302484292372</v>
      </c>
      <c r="H43" s="37">
        <f t="shared" si="9"/>
        <v>65.028732302951425</v>
      </c>
      <c r="I43" s="42">
        <f t="shared" si="2"/>
        <v>0.95392577146327029</v>
      </c>
      <c r="J43" s="37">
        <f t="shared" si="10"/>
        <v>64.899495240066528</v>
      </c>
      <c r="K43" s="47">
        <f t="shared" si="11"/>
        <v>0.7532915534591208</v>
      </c>
      <c r="M43" s="48">
        <v>173.31463600000001</v>
      </c>
      <c r="N43" s="37">
        <f t="shared" si="12"/>
        <v>176.64824970477389</v>
      </c>
      <c r="O43" s="35">
        <f t="shared" si="3"/>
        <v>1.923446156488412</v>
      </c>
      <c r="P43" s="37">
        <f t="shared" si="13"/>
        <v>175.98695070977959</v>
      </c>
      <c r="Q43" s="35">
        <f t="shared" si="4"/>
        <v>1.5418863469670181</v>
      </c>
      <c r="R43" s="37">
        <f t="shared" si="14"/>
        <v>175.32176535689513</v>
      </c>
      <c r="S43" s="35">
        <f t="shared" si="5"/>
        <v>1.1580841660107231</v>
      </c>
      <c r="T43" s="37">
        <f t="shared" si="15"/>
        <v>174.70738890605165</v>
      </c>
      <c r="U43" s="55">
        <f t="shared" si="6"/>
        <v>0.80359797544832889</v>
      </c>
    </row>
    <row r="44" spans="1:21" x14ac:dyDescent="0.35">
      <c r="A44" s="15">
        <v>43791</v>
      </c>
      <c r="B44" s="16">
        <v>11</v>
      </c>
      <c r="C44" s="22">
        <v>64.357726999999997</v>
      </c>
      <c r="D44" s="38">
        <f t="shared" si="7"/>
        <v>64.692118409020651</v>
      </c>
      <c r="E44" s="42">
        <f t="shared" si="0"/>
        <v>0.51958237900579352</v>
      </c>
      <c r="F44" s="37">
        <f t="shared" si="8"/>
        <v>64.826790477462708</v>
      </c>
      <c r="G44" s="42">
        <f t="shared" si="1"/>
        <v>0.72883785572898085</v>
      </c>
      <c r="H44" s="37">
        <f t="shared" si="9"/>
        <v>64.690776936328149</v>
      </c>
      <c r="I44" s="42">
        <f t="shared" si="2"/>
        <v>0.51749797864699587</v>
      </c>
      <c r="J44" s="37">
        <f t="shared" si="10"/>
        <v>64.535574810016641</v>
      </c>
      <c r="K44" s="47">
        <f t="shared" si="11"/>
        <v>0.2763425905589299</v>
      </c>
      <c r="M44" s="48">
        <v>173.56990099999999</v>
      </c>
      <c r="N44" s="37">
        <f t="shared" si="12"/>
        <v>176.14820764905781</v>
      </c>
      <c r="O44" s="35">
        <f t="shared" si="3"/>
        <v>1.4854572331972595</v>
      </c>
      <c r="P44" s="37">
        <f t="shared" si="13"/>
        <v>175.05164056135675</v>
      </c>
      <c r="Q44" s="35">
        <f t="shared" si="4"/>
        <v>0.85368462666621059</v>
      </c>
      <c r="R44" s="37">
        <f t="shared" si="14"/>
        <v>174.21784421060281</v>
      </c>
      <c r="S44" s="35">
        <f t="shared" si="5"/>
        <v>0.37330390054368845</v>
      </c>
      <c r="T44" s="37">
        <f t="shared" si="15"/>
        <v>173.6628242265129</v>
      </c>
      <c r="U44" s="55">
        <f t="shared" si="6"/>
        <v>5.3536486440070474E-2</v>
      </c>
    </row>
    <row r="45" spans="1:21" x14ac:dyDescent="0.35">
      <c r="A45" s="15">
        <v>43794</v>
      </c>
      <c r="B45" s="16">
        <v>12</v>
      </c>
      <c r="C45" s="22">
        <v>65.486168000000006</v>
      </c>
      <c r="D45" s="38">
        <f t="shared" si="7"/>
        <v>64.641959697667545</v>
      </c>
      <c r="E45" s="42">
        <f t="shared" si="0"/>
        <v>1.2891398719993226</v>
      </c>
      <c r="F45" s="37">
        <f t="shared" si="8"/>
        <v>64.662618260350769</v>
      </c>
      <c r="G45" s="42">
        <f t="shared" si="1"/>
        <v>1.2575934198031524</v>
      </c>
      <c r="H45" s="37">
        <f t="shared" si="9"/>
        <v>64.50759947134766</v>
      </c>
      <c r="I45" s="42">
        <f t="shared" si="2"/>
        <v>1.494313316137762</v>
      </c>
      <c r="J45" s="37">
        <f t="shared" si="10"/>
        <v>64.402188952504162</v>
      </c>
      <c r="K45" s="47">
        <f t="shared" si="11"/>
        <v>1.6552793980796749</v>
      </c>
      <c r="M45" s="48">
        <v>173.29499799999999</v>
      </c>
      <c r="N45" s="37">
        <f t="shared" si="12"/>
        <v>175.76146165169914</v>
      </c>
      <c r="O45" s="35">
        <f t="shared" si="3"/>
        <v>1.4232745781266831</v>
      </c>
      <c r="P45" s="37">
        <f t="shared" si="13"/>
        <v>174.53303171488187</v>
      </c>
      <c r="Q45" s="35">
        <f t="shared" si="4"/>
        <v>0.71440822249346159</v>
      </c>
      <c r="R45" s="37">
        <f t="shared" si="14"/>
        <v>173.86147544477126</v>
      </c>
      <c r="S45" s="35">
        <f t="shared" si="5"/>
        <v>0.3268862063585159</v>
      </c>
      <c r="T45" s="37">
        <f t="shared" si="15"/>
        <v>173.59313180662821</v>
      </c>
      <c r="U45" s="55">
        <f t="shared" si="6"/>
        <v>0.17203832197638785</v>
      </c>
    </row>
    <row r="46" spans="1:21" x14ac:dyDescent="0.35">
      <c r="A46" s="15">
        <v>43795</v>
      </c>
      <c r="B46" s="16">
        <v>13</v>
      </c>
      <c r="C46" s="22">
        <v>64.974815000000007</v>
      </c>
      <c r="D46" s="38">
        <f t="shared" si="7"/>
        <v>64.768590943017415</v>
      </c>
      <c r="E46" s="42">
        <f t="shared" si="0"/>
        <v>0.31739075668409628</v>
      </c>
      <c r="F46" s="37">
        <f t="shared" si="8"/>
        <v>64.950860669228007</v>
      </c>
      <c r="G46" s="42">
        <f t="shared" si="1"/>
        <v>3.6867101156039951E-2</v>
      </c>
      <c r="H46" s="37">
        <f t="shared" si="9"/>
        <v>65.045812162106444</v>
      </c>
      <c r="I46" s="42">
        <f t="shared" si="2"/>
        <v>0.10926874067503987</v>
      </c>
      <c r="J46" s="37">
        <f t="shared" si="10"/>
        <v>65.215173238126042</v>
      </c>
      <c r="K46" s="47">
        <f t="shared" si="11"/>
        <v>0.36992523661057736</v>
      </c>
      <c r="M46" s="48">
        <v>175.26838699999999</v>
      </c>
      <c r="N46" s="37">
        <f t="shared" si="12"/>
        <v>175.39149210394424</v>
      </c>
      <c r="O46" s="35">
        <f t="shared" si="3"/>
        <v>7.0238053793611269E-2</v>
      </c>
      <c r="P46" s="37">
        <f t="shared" si="13"/>
        <v>174.09971991467322</v>
      </c>
      <c r="Q46" s="35">
        <f t="shared" si="4"/>
        <v>0.66678715159669621</v>
      </c>
      <c r="R46" s="37">
        <f t="shared" si="14"/>
        <v>173.54991285014705</v>
      </c>
      <c r="S46" s="35">
        <f t="shared" si="5"/>
        <v>0.98048152280475875</v>
      </c>
      <c r="T46" s="37">
        <f t="shared" si="15"/>
        <v>173.36953145165705</v>
      </c>
      <c r="U46" s="55">
        <f t="shared" si="6"/>
        <v>1.0833987696497354</v>
      </c>
    </row>
    <row r="47" spans="1:21" x14ac:dyDescent="0.35">
      <c r="A47" s="15">
        <v>43796</v>
      </c>
      <c r="B47" s="16">
        <v>14</v>
      </c>
      <c r="C47" s="22">
        <v>65.847565000000003</v>
      </c>
      <c r="D47" s="38">
        <f t="shared" si="7"/>
        <v>64.799524551564801</v>
      </c>
      <c r="E47" s="42">
        <f t="shared" si="0"/>
        <v>1.5916161037013321</v>
      </c>
      <c r="F47" s="37">
        <f t="shared" si="8"/>
        <v>64.959244684998197</v>
      </c>
      <c r="G47" s="42">
        <f t="shared" si="1"/>
        <v>1.3490556788270092</v>
      </c>
      <c r="H47" s="37">
        <f t="shared" si="9"/>
        <v>65.006763722947909</v>
      </c>
      <c r="I47" s="42">
        <f t="shared" si="2"/>
        <v>1.2768904621637778</v>
      </c>
      <c r="J47" s="37">
        <f t="shared" si="10"/>
        <v>65.034904559531512</v>
      </c>
      <c r="K47" s="47">
        <f t="shared" si="11"/>
        <v>1.2341541262284963</v>
      </c>
      <c r="M47" s="48">
        <v>176.151993</v>
      </c>
      <c r="N47" s="37">
        <f t="shared" si="12"/>
        <v>175.37302633835262</v>
      </c>
      <c r="O47" s="35">
        <f t="shared" si="3"/>
        <v>0.44221280065073582</v>
      </c>
      <c r="P47" s="37">
        <f t="shared" si="13"/>
        <v>174.50875339453756</v>
      </c>
      <c r="Q47" s="35">
        <f t="shared" si="4"/>
        <v>0.93285325784672812</v>
      </c>
      <c r="R47" s="37">
        <f t="shared" si="14"/>
        <v>174.49507363256618</v>
      </c>
      <c r="S47" s="35">
        <f t="shared" si="5"/>
        <v>0.94061914328373752</v>
      </c>
      <c r="T47" s="37">
        <f t="shared" si="15"/>
        <v>174.79367311291426</v>
      </c>
      <c r="U47" s="55">
        <f t="shared" si="6"/>
        <v>0.77110673796676343</v>
      </c>
    </row>
    <row r="48" spans="1:21" x14ac:dyDescent="0.35">
      <c r="A48" s="15">
        <v>43798</v>
      </c>
      <c r="B48" s="16">
        <v>15</v>
      </c>
      <c r="C48" s="22">
        <v>65.702515000000005</v>
      </c>
      <c r="D48" s="38">
        <f t="shared" si="7"/>
        <v>64.956730618830079</v>
      </c>
      <c r="E48" s="42">
        <f t="shared" si="0"/>
        <v>1.135092592985103</v>
      </c>
      <c r="F48" s="37">
        <f t="shared" si="8"/>
        <v>65.270156795248823</v>
      </c>
      <c r="G48" s="42">
        <f t="shared" si="1"/>
        <v>0.65805426892894736</v>
      </c>
      <c r="H48" s="37">
        <f t="shared" si="9"/>
        <v>65.469204425326566</v>
      </c>
      <c r="I48" s="42">
        <f t="shared" si="2"/>
        <v>0.35510143663973737</v>
      </c>
      <c r="J48" s="37">
        <f t="shared" si="10"/>
        <v>65.644399889882877</v>
      </c>
      <c r="K48" s="47">
        <f t="shared" si="11"/>
        <v>8.8451880597156238E-2</v>
      </c>
      <c r="M48" s="48">
        <v>175.29785200000001</v>
      </c>
      <c r="N48" s="37">
        <f t="shared" si="12"/>
        <v>175.48987133759971</v>
      </c>
      <c r="O48" s="35">
        <f t="shared" si="3"/>
        <v>0.10953889931275543</v>
      </c>
      <c r="P48" s="37">
        <f t="shared" si="13"/>
        <v>175.0838872564494</v>
      </c>
      <c r="Q48" s="35">
        <f t="shared" si="4"/>
        <v>0.1220578239319241</v>
      </c>
      <c r="R48" s="37">
        <f t="shared" si="14"/>
        <v>175.4063792846548</v>
      </c>
      <c r="S48" s="35">
        <f t="shared" si="5"/>
        <v>6.1910219330467323E-2</v>
      </c>
      <c r="T48" s="37">
        <f t="shared" si="15"/>
        <v>175.81241302822858</v>
      </c>
      <c r="U48" s="55">
        <f t="shared" si="6"/>
        <v>0.29353527288433068</v>
      </c>
    </row>
    <row r="49" spans="1:21" x14ac:dyDescent="0.35">
      <c r="A49" s="15">
        <v>43801</v>
      </c>
      <c r="B49" s="16">
        <v>16</v>
      </c>
      <c r="C49" s="22">
        <v>64.942841000000001</v>
      </c>
      <c r="D49" s="38">
        <f t="shared" si="7"/>
        <v>65.068598276005559</v>
      </c>
      <c r="E49" s="42">
        <f t="shared" si="0"/>
        <v>0.19364301602629005</v>
      </c>
      <c r="F49" s="37">
        <f t="shared" si="8"/>
        <v>65.421482166911744</v>
      </c>
      <c r="G49" s="42">
        <f t="shared" si="1"/>
        <v>0.73701913797048513</v>
      </c>
      <c r="H49" s="37">
        <f t="shared" si="9"/>
        <v>65.597525241396966</v>
      </c>
      <c r="I49" s="42">
        <f t="shared" si="2"/>
        <v>1.0080930112019033</v>
      </c>
      <c r="J49" s="37">
        <f t="shared" si="10"/>
        <v>65.687986222470727</v>
      </c>
      <c r="K49" s="47">
        <f t="shared" si="11"/>
        <v>1.1473862414961571</v>
      </c>
      <c r="M49" s="48">
        <v>171.144913</v>
      </c>
      <c r="N49" s="37">
        <f t="shared" si="12"/>
        <v>175.46106843695975</v>
      </c>
      <c r="O49" s="35">
        <f t="shared" si="3"/>
        <v>2.5219303111625333</v>
      </c>
      <c r="P49" s="37">
        <f t="shared" si="13"/>
        <v>175.1587749166921</v>
      </c>
      <c r="Q49" s="35">
        <f t="shared" si="4"/>
        <v>2.3453001589898808</v>
      </c>
      <c r="R49" s="37">
        <f t="shared" si="14"/>
        <v>175.34668927809469</v>
      </c>
      <c r="S49" s="35">
        <f t="shared" si="5"/>
        <v>2.4550985503698168</v>
      </c>
      <c r="T49" s="37">
        <f t="shared" si="15"/>
        <v>175.42649225705713</v>
      </c>
      <c r="U49" s="55">
        <f t="shared" si="6"/>
        <v>2.5017274437231634</v>
      </c>
    </row>
    <row r="50" spans="1:21" x14ac:dyDescent="0.35">
      <c r="A50" s="15">
        <v>43802</v>
      </c>
      <c r="B50" s="16">
        <v>17</v>
      </c>
      <c r="C50" s="22">
        <v>63.784916000000003</v>
      </c>
      <c r="D50" s="38">
        <f t="shared" si="7"/>
        <v>65.049734684604729</v>
      </c>
      <c r="E50" s="42">
        <f t="shared" si="0"/>
        <v>1.9829432472792261</v>
      </c>
      <c r="F50" s="37">
        <f t="shared" si="8"/>
        <v>65.253957758492632</v>
      </c>
      <c r="G50" s="42">
        <f t="shared" si="1"/>
        <v>2.3031178068693063</v>
      </c>
      <c r="H50" s="37">
        <f t="shared" si="9"/>
        <v>65.237448908628636</v>
      </c>
      <c r="I50" s="42">
        <f t="shared" si="2"/>
        <v>2.2772357474432252</v>
      </c>
      <c r="J50" s="37">
        <f t="shared" si="10"/>
        <v>65.129127305617686</v>
      </c>
      <c r="K50" s="47">
        <f t="shared" si="11"/>
        <v>2.107412519940739</v>
      </c>
      <c r="M50" s="48">
        <v>169.40713500000001</v>
      </c>
      <c r="N50" s="37">
        <f t="shared" si="12"/>
        <v>174.81364512141579</v>
      </c>
      <c r="O50" s="35">
        <f t="shared" si="3"/>
        <v>3.1914299958002226</v>
      </c>
      <c r="P50" s="37">
        <f t="shared" si="13"/>
        <v>173.75392324584988</v>
      </c>
      <c r="Q50" s="35">
        <f t="shared" si="4"/>
        <v>2.5658826269919888</v>
      </c>
      <c r="R50" s="37">
        <f t="shared" si="14"/>
        <v>173.03571232514261</v>
      </c>
      <c r="S50" s="35">
        <f t="shared" si="5"/>
        <v>2.1419270948313955</v>
      </c>
      <c r="T50" s="37">
        <f t="shared" si="15"/>
        <v>172.21530781426429</v>
      </c>
      <c r="U50" s="55">
        <f t="shared" si="6"/>
        <v>1.6576473088127497</v>
      </c>
    </row>
    <row r="51" spans="1:21" x14ac:dyDescent="0.35">
      <c r="A51" s="15">
        <v>43803</v>
      </c>
      <c r="B51" s="16">
        <v>18</v>
      </c>
      <c r="C51" s="22">
        <v>64.347892999999999</v>
      </c>
      <c r="D51" s="38">
        <f t="shared" si="7"/>
        <v>64.860011881914019</v>
      </c>
      <c r="E51" s="42">
        <f t="shared" si="0"/>
        <v>0.79585959700968001</v>
      </c>
      <c r="F51" s="37">
        <f t="shared" si="8"/>
        <v>64.739793143020222</v>
      </c>
      <c r="G51" s="42">
        <f t="shared" si="1"/>
        <v>0.60903337273253522</v>
      </c>
      <c r="H51" s="37">
        <f t="shared" si="9"/>
        <v>64.438555808882882</v>
      </c>
      <c r="I51" s="42">
        <f t="shared" si="2"/>
        <v>0.14089475918486169</v>
      </c>
      <c r="J51" s="37">
        <f t="shared" si="10"/>
        <v>64.120968826404422</v>
      </c>
      <c r="K51" s="47">
        <f t="shared" si="11"/>
        <v>0.35265206522858078</v>
      </c>
      <c r="M51" s="48">
        <v>170.055115</v>
      </c>
      <c r="N51" s="37">
        <f t="shared" si="12"/>
        <v>174.0026686032034</v>
      </c>
      <c r="O51" s="35">
        <f t="shared" si="3"/>
        <v>2.3213377634676866</v>
      </c>
      <c r="P51" s="37">
        <f t="shared" si="13"/>
        <v>172.23254735980242</v>
      </c>
      <c r="Q51" s="35">
        <f t="shared" si="4"/>
        <v>1.2804274424808826</v>
      </c>
      <c r="R51" s="37">
        <f t="shared" si="14"/>
        <v>171.03999479631418</v>
      </c>
      <c r="S51" s="35">
        <f t="shared" si="5"/>
        <v>0.57915329175142716</v>
      </c>
      <c r="T51" s="37">
        <f t="shared" si="15"/>
        <v>170.10917820356607</v>
      </c>
      <c r="U51" s="55">
        <f t="shared" si="6"/>
        <v>3.1791577434218031E-2</v>
      </c>
    </row>
    <row r="52" spans="1:21" x14ac:dyDescent="0.35">
      <c r="A52" s="15">
        <v>43804</v>
      </c>
      <c r="B52" s="16">
        <v>19</v>
      </c>
      <c r="C52" s="22">
        <v>65.291945999999996</v>
      </c>
      <c r="D52" s="38">
        <f t="shared" si="7"/>
        <v>64.783194049626914</v>
      </c>
      <c r="E52" s="42">
        <f t="shared" si="0"/>
        <v>0.77919556934798939</v>
      </c>
      <c r="F52" s="37">
        <f t="shared" si="8"/>
        <v>64.602628092963144</v>
      </c>
      <c r="G52" s="42">
        <f t="shared" si="1"/>
        <v>1.0557472234582377</v>
      </c>
      <c r="H52" s="37">
        <f t="shared" si="9"/>
        <v>64.388691263997288</v>
      </c>
      <c r="I52" s="42">
        <f t="shared" si="2"/>
        <v>1.3834091206329004</v>
      </c>
      <c r="J52" s="37">
        <f t="shared" si="10"/>
        <v>64.291161956601101</v>
      </c>
      <c r="K52" s="47">
        <f t="shared" si="11"/>
        <v>1.5327832982629968</v>
      </c>
      <c r="M52" s="48">
        <v>170.84053</v>
      </c>
      <c r="N52" s="37">
        <f t="shared" si="12"/>
        <v>173.41053556272288</v>
      </c>
      <c r="O52" s="35">
        <f t="shared" si="3"/>
        <v>1.5043301274720251</v>
      </c>
      <c r="P52" s="37">
        <f t="shared" si="13"/>
        <v>171.47044603387158</v>
      </c>
      <c r="Q52" s="35">
        <f t="shared" si="4"/>
        <v>0.36871580407271087</v>
      </c>
      <c r="R52" s="37">
        <f t="shared" si="14"/>
        <v>170.49831090834138</v>
      </c>
      <c r="S52" s="35">
        <f t="shared" si="5"/>
        <v>0.20031493209405304</v>
      </c>
      <c r="T52" s="37">
        <f t="shared" si="15"/>
        <v>170.06863080089153</v>
      </c>
      <c r="U52" s="55">
        <f t="shared" si="6"/>
        <v>0.45182439969512794</v>
      </c>
    </row>
    <row r="53" spans="1:21" x14ac:dyDescent="0.35">
      <c r="A53" s="15">
        <v>43805</v>
      </c>
      <c r="B53" s="16">
        <v>20</v>
      </c>
      <c r="C53" s="22">
        <v>66.553130999999993</v>
      </c>
      <c r="D53" s="38">
        <f t="shared" si="7"/>
        <v>64.859506842182867</v>
      </c>
      <c r="E53" s="42">
        <f t="shared" si="0"/>
        <v>2.5447700692205246</v>
      </c>
      <c r="F53" s="37">
        <f t="shared" si="8"/>
        <v>64.843889360426033</v>
      </c>
      <c r="G53" s="42">
        <f t="shared" si="1"/>
        <v>2.5682362555924838</v>
      </c>
      <c r="H53" s="37">
        <f t="shared" si="9"/>
        <v>64.885481368798779</v>
      </c>
      <c r="I53" s="42">
        <f t="shared" si="2"/>
        <v>2.5057418128100015</v>
      </c>
      <c r="J53" s="37">
        <f t="shared" si="10"/>
        <v>65.041749989150276</v>
      </c>
      <c r="K53" s="47">
        <f t="shared" si="11"/>
        <v>2.2709390048827571</v>
      </c>
      <c r="M53" s="48">
        <v>172.26414500000001</v>
      </c>
      <c r="N53" s="37">
        <f t="shared" si="12"/>
        <v>173.02503472831444</v>
      </c>
      <c r="O53" s="35">
        <f t="shared" si="3"/>
        <v>0.44169941940873675</v>
      </c>
      <c r="P53" s="37">
        <f t="shared" si="13"/>
        <v>171.24997542201652</v>
      </c>
      <c r="Q53" s="35">
        <f t="shared" si="4"/>
        <v>0.58872934816673228</v>
      </c>
      <c r="R53" s="37">
        <f t="shared" si="14"/>
        <v>170.68653140875364</v>
      </c>
      <c r="S53" s="35">
        <f t="shared" si="5"/>
        <v>0.91581076912225445</v>
      </c>
      <c r="T53" s="37">
        <f t="shared" si="15"/>
        <v>170.64755520022288</v>
      </c>
      <c r="U53" s="55">
        <f t="shared" si="6"/>
        <v>0.93843660837090082</v>
      </c>
    </row>
    <row r="54" spans="1:21" x14ac:dyDescent="0.35">
      <c r="A54" s="15">
        <v>43808</v>
      </c>
      <c r="B54" s="16">
        <v>21</v>
      </c>
      <c r="C54" s="22">
        <v>65.621384000000006</v>
      </c>
      <c r="D54" s="38">
        <f t="shared" si="7"/>
        <v>65.11355046585544</v>
      </c>
      <c r="E54" s="42">
        <f t="shared" si="0"/>
        <v>0.77388421759676163</v>
      </c>
      <c r="F54" s="37">
        <f t="shared" si="8"/>
        <v>65.442123934276921</v>
      </c>
      <c r="G54" s="42">
        <f t="shared" si="1"/>
        <v>0.2731732474936599</v>
      </c>
      <c r="H54" s="37">
        <f t="shared" si="9"/>
        <v>65.802688665959437</v>
      </c>
      <c r="I54" s="42">
        <f t="shared" si="2"/>
        <v>0.27628900048714394</v>
      </c>
      <c r="J54" s="37">
        <f t="shared" si="10"/>
        <v>66.17528574728756</v>
      </c>
      <c r="K54" s="47">
        <f t="shared" si="11"/>
        <v>0.84408726778385879</v>
      </c>
      <c r="M54" s="48">
        <v>171.31179800000001</v>
      </c>
      <c r="N54" s="37">
        <f t="shared" si="12"/>
        <v>172.91090126906727</v>
      </c>
      <c r="O54" s="35">
        <f t="shared" si="3"/>
        <v>0.93344608353667313</v>
      </c>
      <c r="P54" s="37">
        <f t="shared" si="13"/>
        <v>171.60493477431072</v>
      </c>
      <c r="Q54" s="35">
        <f t="shared" si="4"/>
        <v>0.17111301015631758</v>
      </c>
      <c r="R54" s="37">
        <f t="shared" si="14"/>
        <v>171.55421888393914</v>
      </c>
      <c r="S54" s="35">
        <f t="shared" si="5"/>
        <v>0.14150857487301174</v>
      </c>
      <c r="T54" s="37">
        <f t="shared" si="15"/>
        <v>171.85999755005574</v>
      </c>
      <c r="U54" s="55">
        <f t="shared" si="6"/>
        <v>0.32000104864682322</v>
      </c>
    </row>
    <row r="55" spans="1:21" x14ac:dyDescent="0.35">
      <c r="A55" s="15">
        <v>43809</v>
      </c>
      <c r="B55" s="16">
        <v>22</v>
      </c>
      <c r="C55" s="22">
        <v>66.004897999999997</v>
      </c>
      <c r="D55" s="38">
        <f t="shared" si="7"/>
        <v>65.189725495977129</v>
      </c>
      <c r="E55" s="42">
        <f t="shared" si="0"/>
        <v>1.2350182012596527</v>
      </c>
      <c r="F55" s="37">
        <f t="shared" si="8"/>
        <v>65.504864957280006</v>
      </c>
      <c r="G55" s="42">
        <f t="shared" si="1"/>
        <v>0.75756960145592733</v>
      </c>
      <c r="H55" s="37">
        <f t="shared" si="9"/>
        <v>65.702971099681747</v>
      </c>
      <c r="I55" s="42">
        <f t="shared" si="2"/>
        <v>0.45743105355340469</v>
      </c>
      <c r="J55" s="37">
        <f t="shared" si="10"/>
        <v>65.759859436821898</v>
      </c>
      <c r="K55" s="47">
        <f t="shared" si="11"/>
        <v>0.37124299953936585</v>
      </c>
      <c r="M55" s="48">
        <v>170.86998</v>
      </c>
      <c r="N55" s="37">
        <f t="shared" si="12"/>
        <v>172.67103577870716</v>
      </c>
      <c r="O55" s="35">
        <f t="shared" si="3"/>
        <v>1.0540504415738599</v>
      </c>
      <c r="P55" s="37">
        <f t="shared" si="13"/>
        <v>171.50233690330197</v>
      </c>
      <c r="Q55" s="35">
        <f t="shared" si="4"/>
        <v>0.37008074987892436</v>
      </c>
      <c r="R55" s="37">
        <f t="shared" si="14"/>
        <v>171.42088739777262</v>
      </c>
      <c r="S55" s="35">
        <f t="shared" si="5"/>
        <v>0.32241321604451462</v>
      </c>
      <c r="T55" s="37">
        <f t="shared" si="15"/>
        <v>171.44884788751395</v>
      </c>
      <c r="U55" s="55">
        <f t="shared" si="6"/>
        <v>0.33877682171786466</v>
      </c>
    </row>
    <row r="56" spans="1:21" x14ac:dyDescent="0.35">
      <c r="A56" s="15">
        <v>43810</v>
      </c>
      <c r="B56" s="16">
        <v>23</v>
      </c>
      <c r="C56" s="22">
        <v>66.567886000000001</v>
      </c>
      <c r="D56" s="38">
        <f t="shared" si="7"/>
        <v>65.31200137158055</v>
      </c>
      <c r="E56" s="42">
        <f t="shared" si="0"/>
        <v>1.8866223698608238</v>
      </c>
      <c r="F56" s="37">
        <f t="shared" si="8"/>
        <v>65.679876522232007</v>
      </c>
      <c r="G56" s="42">
        <f t="shared" si="1"/>
        <v>1.333990804166433</v>
      </c>
      <c r="H56" s="37">
        <f t="shared" si="9"/>
        <v>65.869030894856792</v>
      </c>
      <c r="I56" s="42">
        <f t="shared" si="2"/>
        <v>1.0498382134941309</v>
      </c>
      <c r="J56" s="37">
        <f t="shared" si="10"/>
        <v>65.943638359205465</v>
      </c>
      <c r="K56" s="47">
        <f t="shared" si="11"/>
        <v>0.93776095097046663</v>
      </c>
      <c r="M56" s="48">
        <v>172.804092</v>
      </c>
      <c r="N56" s="37">
        <f t="shared" si="12"/>
        <v>172.40087741190106</v>
      </c>
      <c r="O56" s="35">
        <f t="shared" si="3"/>
        <v>0.23333624998818506</v>
      </c>
      <c r="P56" s="37">
        <f t="shared" si="13"/>
        <v>171.28101198714626</v>
      </c>
      <c r="Q56" s="35">
        <f t="shared" si="4"/>
        <v>0.88139117264291378</v>
      </c>
      <c r="R56" s="37">
        <f t="shared" si="14"/>
        <v>171.11788832899768</v>
      </c>
      <c r="S56" s="35">
        <f t="shared" si="5"/>
        <v>0.9757892023774053</v>
      </c>
      <c r="T56" s="37">
        <f t="shared" si="15"/>
        <v>171.01469697187849</v>
      </c>
      <c r="U56" s="55">
        <f t="shared" si="6"/>
        <v>1.0355050088290179</v>
      </c>
    </row>
    <row r="57" spans="1:21" x14ac:dyDescent="0.35">
      <c r="A57" s="15">
        <v>43811</v>
      </c>
      <c r="B57" s="16">
        <v>24</v>
      </c>
      <c r="C57" s="22">
        <v>66.737517999999994</v>
      </c>
      <c r="D57" s="38">
        <f t="shared" si="7"/>
        <v>65.500384065843463</v>
      </c>
      <c r="E57" s="42">
        <f t="shared" si="0"/>
        <v>1.8537308117400046</v>
      </c>
      <c r="F57" s="37">
        <f t="shared" si="8"/>
        <v>65.990679839450806</v>
      </c>
      <c r="G57" s="42">
        <f t="shared" si="1"/>
        <v>1.1190679290008787</v>
      </c>
      <c r="H57" s="37">
        <f t="shared" si="9"/>
        <v>66.253401202685552</v>
      </c>
      <c r="I57" s="42">
        <f t="shared" si="2"/>
        <v>0.7254042580882949</v>
      </c>
      <c r="J57" s="37">
        <f t="shared" si="10"/>
        <v>66.411824089801371</v>
      </c>
      <c r="K57" s="47">
        <f t="shared" si="11"/>
        <v>0.48802220993388368</v>
      </c>
      <c r="M57" s="48">
        <v>174.15898100000001</v>
      </c>
      <c r="N57" s="37">
        <f t="shared" si="12"/>
        <v>172.46135960011588</v>
      </c>
      <c r="O57" s="35">
        <f t="shared" si="3"/>
        <v>0.974753865770567</v>
      </c>
      <c r="P57" s="37">
        <f t="shared" si="13"/>
        <v>171.81408999164506</v>
      </c>
      <c r="Q57" s="35">
        <f t="shared" si="4"/>
        <v>1.346408318934152</v>
      </c>
      <c r="R57" s="37">
        <f t="shared" si="14"/>
        <v>172.04530034804895</v>
      </c>
      <c r="S57" s="35">
        <f t="shared" si="5"/>
        <v>1.2136501028052391</v>
      </c>
      <c r="T57" s="37">
        <f t="shared" si="15"/>
        <v>172.35674324296963</v>
      </c>
      <c r="U57" s="55">
        <f t="shared" si="6"/>
        <v>1.0348233244603005</v>
      </c>
    </row>
    <row r="58" spans="1:21" x14ac:dyDescent="0.35">
      <c r="A58" s="15">
        <v>43812</v>
      </c>
      <c r="B58" s="16">
        <v>25</v>
      </c>
      <c r="C58" s="22">
        <v>67.644706999999997</v>
      </c>
      <c r="D58" s="38">
        <f t="shared" si="7"/>
        <v>65.68595415596694</v>
      </c>
      <c r="E58" s="42">
        <f t="shared" si="0"/>
        <v>2.8956483528460804</v>
      </c>
      <c r="F58" s="37">
        <f t="shared" si="8"/>
        <v>66.252073195643021</v>
      </c>
      <c r="G58" s="42">
        <f t="shared" si="1"/>
        <v>2.0587476332138976</v>
      </c>
      <c r="H58" s="37">
        <f t="shared" si="9"/>
        <v>66.519665441208502</v>
      </c>
      <c r="I58" s="42">
        <f t="shared" si="2"/>
        <v>1.663162734656378</v>
      </c>
      <c r="J58" s="37">
        <f t="shared" si="10"/>
        <v>66.656094522450331</v>
      </c>
      <c r="K58" s="47">
        <f t="shared" si="11"/>
        <v>1.4614779505951079</v>
      </c>
      <c r="M58" s="48">
        <v>173.756439</v>
      </c>
      <c r="N58" s="37">
        <f t="shared" si="12"/>
        <v>172.71600281009847</v>
      </c>
      <c r="O58" s="35">
        <f t="shared" si="3"/>
        <v>0.59879000507228808</v>
      </c>
      <c r="P58" s="37">
        <f t="shared" si="13"/>
        <v>172.6348018445693</v>
      </c>
      <c r="Q58" s="35">
        <f t="shared" si="4"/>
        <v>0.6455226418577239</v>
      </c>
      <c r="R58" s="37">
        <f t="shared" si="14"/>
        <v>173.20782470662203</v>
      </c>
      <c r="S58" s="35">
        <f t="shared" si="5"/>
        <v>0.31573753268387716</v>
      </c>
      <c r="T58" s="37">
        <f t="shared" si="15"/>
        <v>173.70842156074241</v>
      </c>
      <c r="U58" s="55">
        <f t="shared" si="6"/>
        <v>2.7634912141351969E-2</v>
      </c>
    </row>
    <row r="59" spans="1:21" x14ac:dyDescent="0.35">
      <c r="A59" s="15">
        <v>43815</v>
      </c>
      <c r="B59" s="16">
        <v>26</v>
      </c>
      <c r="C59" s="22">
        <v>68.802634999999995</v>
      </c>
      <c r="D59" s="38">
        <f t="shared" si="7"/>
        <v>65.979767082571897</v>
      </c>
      <c r="E59" s="42">
        <f t="shared" si="0"/>
        <v>4.1028485572218258</v>
      </c>
      <c r="F59" s="37">
        <f t="shared" si="8"/>
        <v>66.739495027167962</v>
      </c>
      <c r="G59" s="42">
        <f t="shared" si="1"/>
        <v>2.9986351145301824</v>
      </c>
      <c r="H59" s="37">
        <f t="shared" si="9"/>
        <v>67.138438298543832</v>
      </c>
      <c r="I59" s="42">
        <f t="shared" si="2"/>
        <v>2.4187979158881969</v>
      </c>
      <c r="J59" s="37">
        <f t="shared" si="10"/>
        <v>67.397553880612577</v>
      </c>
      <c r="K59" s="47">
        <f t="shared" si="11"/>
        <v>2.0421908541546676</v>
      </c>
      <c r="M59" s="48">
        <v>173.18699599999999</v>
      </c>
      <c r="N59" s="37">
        <f t="shared" si="12"/>
        <v>172.87206823858369</v>
      </c>
      <c r="O59" s="35">
        <f t="shared" si="3"/>
        <v>0.18184261445143363</v>
      </c>
      <c r="P59" s="37">
        <f t="shared" si="13"/>
        <v>173.02737484897003</v>
      </c>
      <c r="Q59" s="35">
        <f t="shared" si="4"/>
        <v>9.2166937886010089E-2</v>
      </c>
      <c r="R59" s="37">
        <f t="shared" si="14"/>
        <v>173.50956256797991</v>
      </c>
      <c r="S59" s="35">
        <f t="shared" si="5"/>
        <v>0.18625334201184437</v>
      </c>
      <c r="T59" s="37">
        <f t="shared" si="15"/>
        <v>173.7444346401856</v>
      </c>
      <c r="U59" s="55">
        <f t="shared" si="6"/>
        <v>0.32187095628450585</v>
      </c>
    </row>
    <row r="60" spans="1:21" x14ac:dyDescent="0.35">
      <c r="A60" s="15">
        <v>43816</v>
      </c>
      <c r="B60" s="16">
        <v>27</v>
      </c>
      <c r="C60" s="22">
        <v>68.937850999999995</v>
      </c>
      <c r="D60" s="38">
        <f t="shared" si="7"/>
        <v>66.403197270186112</v>
      </c>
      <c r="E60" s="42">
        <f t="shared" si="0"/>
        <v>3.676722864212699</v>
      </c>
      <c r="F60" s="37">
        <f t="shared" si="8"/>
        <v>67.461594017659181</v>
      </c>
      <c r="G60" s="42">
        <f t="shared" si="1"/>
        <v>2.1414316821985273</v>
      </c>
      <c r="H60" s="37">
        <f t="shared" si="9"/>
        <v>68.053746484344728</v>
      </c>
      <c r="I60" s="42">
        <f t="shared" si="2"/>
        <v>1.2824660224109201</v>
      </c>
      <c r="J60" s="37">
        <f t="shared" si="10"/>
        <v>68.451364720153137</v>
      </c>
      <c r="K60" s="47">
        <f t="shared" si="11"/>
        <v>0.70568820000910371</v>
      </c>
      <c r="M60" s="48">
        <v>173.481537</v>
      </c>
      <c r="N60" s="37">
        <f t="shared" si="12"/>
        <v>172.91930740279614</v>
      </c>
      <c r="O60" s="35">
        <f t="shared" si="3"/>
        <v>0.32408612866040443</v>
      </c>
      <c r="P60" s="37">
        <f t="shared" si="13"/>
        <v>173.08324225183051</v>
      </c>
      <c r="Q60" s="35">
        <f t="shared" si="4"/>
        <v>0.22958912807504742</v>
      </c>
      <c r="R60" s="37">
        <f t="shared" si="14"/>
        <v>173.33215095559095</v>
      </c>
      <c r="S60" s="35">
        <f t="shared" si="5"/>
        <v>8.6110629979636269E-2</v>
      </c>
      <c r="T60" s="37">
        <f t="shared" si="15"/>
        <v>173.32635566004637</v>
      </c>
      <c r="U60" s="55">
        <f t="shared" si="6"/>
        <v>8.9451213447358721E-2</v>
      </c>
    </row>
    <row r="61" spans="1:21" x14ac:dyDescent="0.35">
      <c r="A61" s="15">
        <v>43817</v>
      </c>
      <c r="B61" s="16">
        <v>28</v>
      </c>
      <c r="C61" s="22">
        <v>68.773132000000004</v>
      </c>
      <c r="D61" s="38">
        <f t="shared" si="7"/>
        <v>66.783395329658191</v>
      </c>
      <c r="E61" s="42">
        <f t="shared" si="0"/>
        <v>2.8931889714457282</v>
      </c>
      <c r="F61" s="37">
        <f t="shared" si="8"/>
        <v>67.978283961478468</v>
      </c>
      <c r="G61" s="42">
        <f t="shared" si="1"/>
        <v>1.1557537302816689</v>
      </c>
      <c r="H61" s="37">
        <f t="shared" si="9"/>
        <v>68.54000396795513</v>
      </c>
      <c r="I61" s="42">
        <f t="shared" si="2"/>
        <v>0.338981263852974</v>
      </c>
      <c r="J61" s="37">
        <f t="shared" si="10"/>
        <v>68.816229430038277</v>
      </c>
      <c r="K61" s="47">
        <f t="shared" si="11"/>
        <v>6.2666085991652867E-2</v>
      </c>
      <c r="M61" s="48">
        <v>171.45906099999999</v>
      </c>
      <c r="N61" s="37">
        <f t="shared" si="12"/>
        <v>173.00364184237671</v>
      </c>
      <c r="O61" s="35">
        <f t="shared" si="3"/>
        <v>0.90084527080007604</v>
      </c>
      <c r="P61" s="37">
        <f t="shared" si="13"/>
        <v>173.22264541368983</v>
      </c>
      <c r="Q61" s="35">
        <f t="shared" si="4"/>
        <v>1.02857463665326</v>
      </c>
      <c r="R61" s="37">
        <f t="shared" si="14"/>
        <v>173.41431328001593</v>
      </c>
      <c r="S61" s="35">
        <f t="shared" si="5"/>
        <v>1.1403610101515376</v>
      </c>
      <c r="T61" s="37">
        <f t="shared" si="15"/>
        <v>173.4427416650116</v>
      </c>
      <c r="U61" s="55">
        <f t="shared" si="6"/>
        <v>1.156941285833593</v>
      </c>
    </row>
    <row r="62" spans="1:21" x14ac:dyDescent="0.35">
      <c r="A62" s="15">
        <v>43818</v>
      </c>
      <c r="B62" s="16">
        <v>29</v>
      </c>
      <c r="C62" s="22">
        <v>68.841965000000002</v>
      </c>
      <c r="D62" s="38">
        <f t="shared" si="7"/>
        <v>67.081855830209463</v>
      </c>
      <c r="E62" s="42">
        <f t="shared" si="0"/>
        <v>2.5567387127757595</v>
      </c>
      <c r="F62" s="37">
        <f t="shared" si="8"/>
        <v>68.256480774961005</v>
      </c>
      <c r="G62" s="42">
        <f t="shared" si="1"/>
        <v>0.85047576000916947</v>
      </c>
      <c r="H62" s="37">
        <f t="shared" si="9"/>
        <v>68.668224385579805</v>
      </c>
      <c r="I62" s="42">
        <f t="shared" si="2"/>
        <v>0.25237602444990775</v>
      </c>
      <c r="J62" s="37">
        <f t="shared" si="10"/>
        <v>68.783906357509579</v>
      </c>
      <c r="K62" s="47">
        <f t="shared" si="11"/>
        <v>8.4336120403336226E-2</v>
      </c>
      <c r="M62" s="48">
        <v>173.28518700000001</v>
      </c>
      <c r="N62" s="37">
        <f t="shared" si="12"/>
        <v>172.77195471602019</v>
      </c>
      <c r="O62" s="35">
        <f t="shared" si="3"/>
        <v>0.29617781696471135</v>
      </c>
      <c r="P62" s="37">
        <f t="shared" si="13"/>
        <v>172.60539086889838</v>
      </c>
      <c r="Q62" s="35">
        <f t="shared" si="4"/>
        <v>0.39229904348467198</v>
      </c>
      <c r="R62" s="37">
        <f t="shared" si="14"/>
        <v>172.33892452600716</v>
      </c>
      <c r="S62" s="35">
        <f t="shared" si="5"/>
        <v>0.5460723391162372</v>
      </c>
      <c r="T62" s="37">
        <f t="shared" si="15"/>
        <v>171.95498116625288</v>
      </c>
      <c r="U62" s="55">
        <f t="shared" si="6"/>
        <v>0.76763966775020953</v>
      </c>
    </row>
    <row r="63" spans="1:21" x14ac:dyDescent="0.35">
      <c r="A63" s="15">
        <v>43819</v>
      </c>
      <c r="B63" s="16">
        <v>30</v>
      </c>
      <c r="C63" s="22">
        <v>68.699387000000002</v>
      </c>
      <c r="D63" s="38">
        <f t="shared" si="7"/>
        <v>67.345872205678035</v>
      </c>
      <c r="E63" s="42">
        <f t="shared" si="0"/>
        <v>1.9701992309217649</v>
      </c>
      <c r="F63" s="37">
        <f t="shared" si="8"/>
        <v>68.461400253724662</v>
      </c>
      <c r="G63" s="42">
        <f t="shared" si="1"/>
        <v>0.34641756887196029</v>
      </c>
      <c r="H63" s="37">
        <f t="shared" si="9"/>
        <v>68.763781723510903</v>
      </c>
      <c r="I63" s="42">
        <f t="shared" si="2"/>
        <v>9.3734058370711554E-2</v>
      </c>
      <c r="J63" s="37">
        <f t="shared" si="10"/>
        <v>68.827450339377393</v>
      </c>
      <c r="K63" s="47">
        <f t="shared" si="11"/>
        <v>0.18641118206395513</v>
      </c>
      <c r="M63" s="48">
        <v>173.19682299999999</v>
      </c>
      <c r="N63" s="37">
        <f t="shared" si="12"/>
        <v>172.84893955861716</v>
      </c>
      <c r="O63" s="35">
        <f t="shared" si="3"/>
        <v>0.20086017477516535</v>
      </c>
      <c r="P63" s="37">
        <f t="shared" si="13"/>
        <v>172.84331951478396</v>
      </c>
      <c r="Q63" s="35">
        <f t="shared" si="4"/>
        <v>0.20410506329901784</v>
      </c>
      <c r="R63" s="37">
        <f t="shared" si="14"/>
        <v>172.85936888670324</v>
      </c>
      <c r="S63" s="35">
        <f t="shared" si="5"/>
        <v>0.19483851230732904</v>
      </c>
      <c r="T63" s="37">
        <f t="shared" si="15"/>
        <v>172.95263554156324</v>
      </c>
      <c r="U63" s="55">
        <f t="shared" si="6"/>
        <v>0.14098841665054987</v>
      </c>
    </row>
    <row r="64" spans="1:21" x14ac:dyDescent="0.35">
      <c r="A64" s="15">
        <v>43822</v>
      </c>
      <c r="B64" s="16">
        <v>31</v>
      </c>
      <c r="C64" s="22">
        <v>69.820442</v>
      </c>
      <c r="D64" s="38">
        <f t="shared" si="7"/>
        <v>67.548899424826331</v>
      </c>
      <c r="E64" s="42">
        <f t="shared" si="0"/>
        <v>3.2534061803471093</v>
      </c>
      <c r="F64" s="37">
        <f t="shared" si="8"/>
        <v>68.544695614921039</v>
      </c>
      <c r="G64" s="42">
        <f t="shared" si="1"/>
        <v>1.8271817658773351</v>
      </c>
      <c r="H64" s="37">
        <f t="shared" si="9"/>
        <v>68.7283646255799</v>
      </c>
      <c r="I64" s="42">
        <f t="shared" si="2"/>
        <v>1.5641226883383235</v>
      </c>
      <c r="J64" s="37">
        <f t="shared" si="10"/>
        <v>68.731402834844346</v>
      </c>
      <c r="K64" s="47">
        <f t="shared" si="11"/>
        <v>1.5597712273944844</v>
      </c>
      <c r="M64" s="48">
        <v>173.21646100000001</v>
      </c>
      <c r="N64" s="37">
        <f t="shared" si="12"/>
        <v>172.90112207482457</v>
      </c>
      <c r="O64" s="35">
        <f t="shared" si="3"/>
        <v>0.18204905200980812</v>
      </c>
      <c r="P64" s="37">
        <f t="shared" si="13"/>
        <v>172.96704573460957</v>
      </c>
      <c r="Q64" s="35">
        <f t="shared" si="4"/>
        <v>0.14399050988025863</v>
      </c>
      <c r="R64" s="37">
        <f t="shared" si="14"/>
        <v>173.04496864901645</v>
      </c>
      <c r="S64" s="35">
        <f t="shared" si="5"/>
        <v>9.9004650016233584E-2</v>
      </c>
      <c r="T64" s="37">
        <f t="shared" si="15"/>
        <v>173.13577613539081</v>
      </c>
      <c r="U64" s="55">
        <f t="shared" si="6"/>
        <v>4.6580367791486305E-2</v>
      </c>
    </row>
    <row r="65" spans="1:21" x14ac:dyDescent="0.35">
      <c r="A65" s="15">
        <v>43823</v>
      </c>
      <c r="B65" s="16">
        <v>32</v>
      </c>
      <c r="C65" s="22">
        <v>69.886818000000005</v>
      </c>
      <c r="D65" s="38">
        <f t="shared" si="7"/>
        <v>67.889630811102379</v>
      </c>
      <c r="E65" s="42">
        <f t="shared" si="0"/>
        <v>2.8577452029617754</v>
      </c>
      <c r="F65" s="37">
        <f t="shared" si="8"/>
        <v>68.991206849698671</v>
      </c>
      <c r="G65" s="42">
        <f t="shared" si="1"/>
        <v>1.2815165662590828</v>
      </c>
      <c r="H65" s="37">
        <f t="shared" si="9"/>
        <v>69.329007181510946</v>
      </c>
      <c r="I65" s="42">
        <f t="shared" si="2"/>
        <v>0.79816313641445158</v>
      </c>
      <c r="J65" s="37">
        <f t="shared" si="10"/>
        <v>69.548182208711083</v>
      </c>
      <c r="K65" s="47">
        <f t="shared" si="11"/>
        <v>0.48454887628296711</v>
      </c>
      <c r="M65" s="48">
        <v>173.098648</v>
      </c>
      <c r="N65" s="37">
        <f t="shared" si="12"/>
        <v>172.94842291360089</v>
      </c>
      <c r="O65" s="35">
        <f t="shared" si="3"/>
        <v>8.6785823075350488E-2</v>
      </c>
      <c r="P65" s="37">
        <f t="shared" si="13"/>
        <v>173.05434107749622</v>
      </c>
      <c r="Q65" s="35">
        <f t="shared" si="4"/>
        <v>2.5596342326012204E-2</v>
      </c>
      <c r="R65" s="37">
        <f t="shared" si="14"/>
        <v>173.13928944205742</v>
      </c>
      <c r="S65" s="35">
        <f t="shared" si="5"/>
        <v>2.3478774980045376E-2</v>
      </c>
      <c r="T65" s="37">
        <f t="shared" si="15"/>
        <v>173.1962897838477</v>
      </c>
      <c r="U65" s="55">
        <f t="shared" si="6"/>
        <v>5.6408172435700461E-2</v>
      </c>
    </row>
    <row r="66" spans="1:21" x14ac:dyDescent="0.35">
      <c r="A66" s="15">
        <v>43825</v>
      </c>
      <c r="B66" s="16">
        <v>33</v>
      </c>
      <c r="C66" s="22">
        <v>71.273392000000001</v>
      </c>
      <c r="D66" s="38">
        <f t="shared" si="7"/>
        <v>68.189208889437026</v>
      </c>
      <c r="E66" s="42">
        <f t="shared" si="0"/>
        <v>4.3272573733588757</v>
      </c>
      <c r="F66" s="37">
        <f t="shared" si="8"/>
        <v>69.304670752304133</v>
      </c>
      <c r="G66" s="42">
        <f t="shared" si="1"/>
        <v>2.762210682628754</v>
      </c>
      <c r="H66" s="37">
        <f t="shared" si="9"/>
        <v>69.635803131679921</v>
      </c>
      <c r="I66" s="42">
        <f t="shared" si="2"/>
        <v>2.2976160140099409</v>
      </c>
      <c r="J66" s="37">
        <f t="shared" si="10"/>
        <v>69.802159052177771</v>
      </c>
      <c r="K66" s="47">
        <f t="shared" si="11"/>
        <v>2.0642106493573791</v>
      </c>
      <c r="M66" s="48">
        <v>173.658264</v>
      </c>
      <c r="N66" s="37">
        <f t="shared" si="12"/>
        <v>172.97095667656075</v>
      </c>
      <c r="O66" s="35">
        <f t="shared" si="3"/>
        <v>0.39578152378585124</v>
      </c>
      <c r="P66" s="37">
        <f t="shared" si="13"/>
        <v>173.06984850037253</v>
      </c>
      <c r="Q66" s="35">
        <f t="shared" si="4"/>
        <v>0.33883529990111677</v>
      </c>
      <c r="R66" s="37">
        <f t="shared" si="14"/>
        <v>173.11693664892584</v>
      </c>
      <c r="S66" s="35">
        <f t="shared" si="5"/>
        <v>0.31171989089684726</v>
      </c>
      <c r="T66" s="37">
        <f t="shared" si="15"/>
        <v>173.12305844596193</v>
      </c>
      <c r="U66" s="55">
        <f t="shared" si="6"/>
        <v>0.30819469324999804</v>
      </c>
    </row>
    <row r="67" spans="1:21" x14ac:dyDescent="0.35">
      <c r="A67" s="15">
        <v>43826</v>
      </c>
      <c r="B67" s="16">
        <v>34</v>
      </c>
      <c r="C67" s="22">
        <v>71.246352999999999</v>
      </c>
      <c r="D67" s="38">
        <f t="shared" si="7"/>
        <v>68.651836356021477</v>
      </c>
      <c r="E67" s="42">
        <f t="shared" si="0"/>
        <v>3.6416132682307576</v>
      </c>
      <c r="F67" s="37">
        <f t="shared" si="8"/>
        <v>69.993723188997691</v>
      </c>
      <c r="G67" s="42">
        <f t="shared" si="1"/>
        <v>1.7581669211928754</v>
      </c>
      <c r="H67" s="37">
        <f t="shared" si="9"/>
        <v>70.536477009255975</v>
      </c>
      <c r="I67" s="42">
        <f t="shared" si="2"/>
        <v>0.99636818005831673</v>
      </c>
      <c r="J67" s="37">
        <f t="shared" si="10"/>
        <v>70.905583763044447</v>
      </c>
      <c r="K67" s="47">
        <f t="shared" si="11"/>
        <v>0.47829709536929127</v>
      </c>
      <c r="M67" s="48">
        <v>173.26556400000001</v>
      </c>
      <c r="N67" s="37">
        <f t="shared" si="12"/>
        <v>173.07405277507664</v>
      </c>
      <c r="O67" s="35">
        <f t="shared" si="3"/>
        <v>0.11053046000726049</v>
      </c>
      <c r="P67" s="37">
        <f t="shared" si="13"/>
        <v>173.27579392524214</v>
      </c>
      <c r="Q67" s="35">
        <f t="shared" si="4"/>
        <v>5.9041883487759607E-3</v>
      </c>
      <c r="R67" s="37">
        <f t="shared" si="14"/>
        <v>173.41466669201662</v>
      </c>
      <c r="S67" s="35">
        <f t="shared" si="5"/>
        <v>8.6054429151664585E-2</v>
      </c>
      <c r="T67" s="37">
        <f t="shared" si="15"/>
        <v>173.52446261149049</v>
      </c>
      <c r="U67" s="55">
        <f t="shared" si="6"/>
        <v>0.14942300449873575</v>
      </c>
    </row>
    <row r="68" spans="1:21" x14ac:dyDescent="0.35">
      <c r="A68" s="15">
        <v>43829</v>
      </c>
      <c r="B68" s="16">
        <v>35</v>
      </c>
      <c r="C68" s="22">
        <v>71.669212000000002</v>
      </c>
      <c r="D68" s="38">
        <f t="shared" si="7"/>
        <v>69.041013852618249</v>
      </c>
      <c r="E68" s="42">
        <f t="shared" si="0"/>
        <v>3.667122986341405</v>
      </c>
      <c r="F68" s="37">
        <f t="shared" si="8"/>
        <v>70.4321436228485</v>
      </c>
      <c r="G68" s="42">
        <f t="shared" si="1"/>
        <v>1.7260806176458334</v>
      </c>
      <c r="H68" s="37">
        <f t="shared" si="9"/>
        <v>70.926908804165194</v>
      </c>
      <c r="I68" s="42">
        <f t="shared" si="2"/>
        <v>1.0357351157074359</v>
      </c>
      <c r="J68" s="37">
        <f t="shared" si="10"/>
        <v>71.161160690761108</v>
      </c>
      <c r="K68" s="47">
        <f t="shared" si="11"/>
        <v>0.70888362668044125</v>
      </c>
      <c r="M68" s="48">
        <v>173.20661899999999</v>
      </c>
      <c r="N68" s="37">
        <f t="shared" si="12"/>
        <v>173.10277945881512</v>
      </c>
      <c r="O68" s="35">
        <f t="shared" si="3"/>
        <v>5.9951254625476097E-2</v>
      </c>
      <c r="P68" s="37">
        <f t="shared" si="13"/>
        <v>173.2722134514074</v>
      </c>
      <c r="Q68" s="35">
        <f t="shared" si="4"/>
        <v>3.7870637846355339E-2</v>
      </c>
      <c r="R68" s="37">
        <f t="shared" si="14"/>
        <v>173.33266021140747</v>
      </c>
      <c r="S68" s="35">
        <f t="shared" si="5"/>
        <v>7.2769281067418382E-2</v>
      </c>
      <c r="T68" s="37">
        <f t="shared" si="15"/>
        <v>173.33028865287264</v>
      </c>
      <c r="U68" s="55">
        <f t="shared" si="6"/>
        <v>7.14000732689377E-2</v>
      </c>
    </row>
    <row r="69" spans="1:21" x14ac:dyDescent="0.35">
      <c r="A69" s="15">
        <v>43830</v>
      </c>
      <c r="B69" s="16">
        <v>36</v>
      </c>
      <c r="C69" s="22">
        <v>72.192863000000003</v>
      </c>
      <c r="D69" s="38">
        <f t="shared" si="7"/>
        <v>69.435243574725519</v>
      </c>
      <c r="E69" s="42">
        <f t="shared" si="0"/>
        <v>3.8197950748600786</v>
      </c>
      <c r="F69" s="37">
        <f t="shared" si="8"/>
        <v>70.865117554851523</v>
      </c>
      <c r="G69" s="42">
        <f t="shared" si="1"/>
        <v>1.839164413175413</v>
      </c>
      <c r="H69" s="37">
        <f t="shared" si="9"/>
        <v>71.335175561874337</v>
      </c>
      <c r="I69" s="42">
        <f t="shared" si="2"/>
        <v>1.1880501790400886</v>
      </c>
      <c r="J69" s="37">
        <f t="shared" si="10"/>
        <v>71.542199172690275</v>
      </c>
      <c r="K69" s="47">
        <f t="shared" si="11"/>
        <v>0.90128552916612825</v>
      </c>
      <c r="M69" s="48">
        <v>173.776062</v>
      </c>
      <c r="N69" s="37">
        <f t="shared" si="12"/>
        <v>173.11835538999284</v>
      </c>
      <c r="O69" s="35">
        <f t="shared" si="3"/>
        <v>0.37847940759939269</v>
      </c>
      <c r="P69" s="37">
        <f t="shared" si="13"/>
        <v>173.24925539341481</v>
      </c>
      <c r="Q69" s="35">
        <f t="shared" si="4"/>
        <v>0.30315257494164105</v>
      </c>
      <c r="R69" s="37">
        <f t="shared" si="14"/>
        <v>173.26333754513337</v>
      </c>
      <c r="S69" s="35">
        <f t="shared" si="5"/>
        <v>0.29504895493985145</v>
      </c>
      <c r="T69" s="37">
        <f t="shared" si="15"/>
        <v>173.23753641321815</v>
      </c>
      <c r="U69" s="55">
        <f t="shared" si="6"/>
        <v>0.30989630020609188</v>
      </c>
    </row>
    <row r="70" spans="1:21" x14ac:dyDescent="0.35">
      <c r="A70" s="15">
        <v>43832</v>
      </c>
      <c r="B70" s="16">
        <v>37</v>
      </c>
      <c r="C70" s="22">
        <v>73.840041999999997</v>
      </c>
      <c r="D70" s="38">
        <f t="shared" si="7"/>
        <v>69.848886488516683</v>
      </c>
      <c r="E70" s="42">
        <f t="shared" si="0"/>
        <v>5.4051371090543441</v>
      </c>
      <c r="F70" s="37">
        <f t="shared" si="8"/>
        <v>71.329828460653488</v>
      </c>
      <c r="G70" s="42">
        <f t="shared" si="1"/>
        <v>3.3995288617881729</v>
      </c>
      <c r="H70" s="37">
        <f t="shared" si="9"/>
        <v>71.806903652843459</v>
      </c>
      <c r="I70" s="42">
        <f t="shared" si="2"/>
        <v>2.7534360654298351</v>
      </c>
      <c r="J70" s="37">
        <f t="shared" si="10"/>
        <v>72.030197043172578</v>
      </c>
      <c r="K70" s="47">
        <f t="shared" si="11"/>
        <v>2.4510345712254864</v>
      </c>
      <c r="M70" s="48">
        <v>177.49704</v>
      </c>
      <c r="N70" s="37">
        <f t="shared" si="12"/>
        <v>173.2170113814939</v>
      </c>
      <c r="O70" s="35">
        <f t="shared" si="3"/>
        <v>2.411323940109702</v>
      </c>
      <c r="P70" s="37">
        <f t="shared" si="13"/>
        <v>173.43363770571963</v>
      </c>
      <c r="Q70" s="35">
        <f t="shared" si="4"/>
        <v>2.2892789053160354</v>
      </c>
      <c r="R70" s="37">
        <f t="shared" si="14"/>
        <v>173.54533599531001</v>
      </c>
      <c r="S70" s="35">
        <f t="shared" si="5"/>
        <v>2.2263492420436908</v>
      </c>
      <c r="T70" s="37">
        <f t="shared" si="15"/>
        <v>173.64143060330451</v>
      </c>
      <c r="U70" s="55">
        <f t="shared" si="6"/>
        <v>2.1722105319026643</v>
      </c>
    </row>
    <row r="71" spans="1:21" x14ac:dyDescent="0.35">
      <c r="A71" s="15">
        <v>43833</v>
      </c>
      <c r="B71" s="16">
        <v>38</v>
      </c>
      <c r="C71" s="22">
        <v>73.122153999999995</v>
      </c>
      <c r="D71" s="38">
        <f t="shared" si="7"/>
        <v>70.447559815239174</v>
      </c>
      <c r="E71" s="42">
        <f t="shared" si="0"/>
        <v>3.6577070538168512</v>
      </c>
      <c r="F71" s="37">
        <f t="shared" si="8"/>
        <v>72.208403199424765</v>
      </c>
      <c r="G71" s="42">
        <f t="shared" si="1"/>
        <v>1.2496223792521615</v>
      </c>
      <c r="H71" s="37">
        <f t="shared" si="9"/>
        <v>72.925129743779564</v>
      </c>
      <c r="I71" s="42">
        <f t="shared" si="2"/>
        <v>0.26944536702300992</v>
      </c>
      <c r="J71" s="37">
        <f t="shared" si="10"/>
        <v>73.387580760793142</v>
      </c>
      <c r="K71" s="47">
        <f t="shared" si="11"/>
        <v>0.36299089437812149</v>
      </c>
      <c r="M71" s="48">
        <v>175.602203</v>
      </c>
      <c r="N71" s="37">
        <f t="shared" si="12"/>
        <v>173.85901567426981</v>
      </c>
      <c r="O71" s="35">
        <f t="shared" si="3"/>
        <v>0.9926910345937916</v>
      </c>
      <c r="P71" s="37">
        <f t="shared" si="13"/>
        <v>174.85582850871776</v>
      </c>
      <c r="Q71" s="35">
        <f t="shared" si="4"/>
        <v>0.4250370886760681</v>
      </c>
      <c r="R71" s="37">
        <f t="shared" si="14"/>
        <v>175.7187731978895</v>
      </c>
      <c r="S71" s="35">
        <f t="shared" si="5"/>
        <v>6.6383106759487248E-2</v>
      </c>
      <c r="T71" s="37">
        <f t="shared" si="15"/>
        <v>176.53313765082612</v>
      </c>
      <c r="U71" s="55">
        <f t="shared" si="6"/>
        <v>0.53013836667306335</v>
      </c>
    </row>
    <row r="72" spans="1:21" x14ac:dyDescent="0.35">
      <c r="A72" s="15">
        <v>43836</v>
      </c>
      <c r="B72" s="16">
        <v>39</v>
      </c>
      <c r="C72" s="22">
        <v>73.704819000000001</v>
      </c>
      <c r="D72" s="38">
        <f t="shared" si="7"/>
        <v>70.848748942953293</v>
      </c>
      <c r="E72" s="42">
        <f t="shared" si="0"/>
        <v>3.8750112893523392</v>
      </c>
      <c r="F72" s="37">
        <f t="shared" si="8"/>
        <v>72.528215979626097</v>
      </c>
      <c r="G72" s="42">
        <f t="shared" si="1"/>
        <v>1.596371901237426</v>
      </c>
      <c r="H72" s="37">
        <f t="shared" si="9"/>
        <v>73.033493084700808</v>
      </c>
      <c r="I72" s="42">
        <f t="shared" si="2"/>
        <v>0.91083042385490753</v>
      </c>
      <c r="J72" s="37">
        <f t="shared" si="10"/>
        <v>73.188510690198285</v>
      </c>
      <c r="K72" s="47">
        <f t="shared" si="11"/>
        <v>0.70050821209087477</v>
      </c>
      <c r="M72" s="48">
        <v>174.276794</v>
      </c>
      <c r="N72" s="37">
        <f t="shared" si="12"/>
        <v>174.12049377312934</v>
      </c>
      <c r="O72" s="35">
        <f t="shared" si="3"/>
        <v>8.9685048297741515E-2</v>
      </c>
      <c r="P72" s="37">
        <f t="shared" si="13"/>
        <v>175.11705958066653</v>
      </c>
      <c r="Q72" s="35">
        <f t="shared" si="4"/>
        <v>0.48214427255675779</v>
      </c>
      <c r="R72" s="37">
        <f t="shared" si="14"/>
        <v>175.65465958905028</v>
      </c>
      <c r="S72" s="35">
        <f t="shared" si="5"/>
        <v>0.79061908210813625</v>
      </c>
      <c r="T72" s="37">
        <f t="shared" si="15"/>
        <v>175.83493666270653</v>
      </c>
      <c r="U72" s="55">
        <f t="shared" si="6"/>
        <v>0.89406204173490234</v>
      </c>
    </row>
    <row r="73" spans="1:21" x14ac:dyDescent="0.35">
      <c r="A73" s="15">
        <v>43837</v>
      </c>
      <c r="B73" s="16">
        <v>40</v>
      </c>
      <c r="C73" s="22">
        <v>73.358185000000006</v>
      </c>
      <c r="D73" s="38">
        <f t="shared" si="7"/>
        <v>71.2771594515103</v>
      </c>
      <c r="E73" s="42">
        <f t="shared" si="0"/>
        <v>2.8368007584834678</v>
      </c>
      <c r="F73" s="37">
        <f t="shared" si="8"/>
        <v>72.940027036756959</v>
      </c>
      <c r="G73" s="42">
        <f t="shared" si="1"/>
        <v>0.57002223166105725</v>
      </c>
      <c r="H73" s="37">
        <f t="shared" si="9"/>
        <v>73.402722338115353</v>
      </c>
      <c r="I73" s="42">
        <f t="shared" si="2"/>
        <v>6.071215927077165E-2</v>
      </c>
      <c r="J73" s="37">
        <f t="shared" si="10"/>
        <v>73.575741922549582</v>
      </c>
      <c r="K73" s="47">
        <f t="shared" si="11"/>
        <v>0.2965680278888802</v>
      </c>
      <c r="M73" s="48">
        <v>174.37496899999999</v>
      </c>
      <c r="N73" s="37">
        <f t="shared" si="12"/>
        <v>174.14393880715994</v>
      </c>
      <c r="O73" s="35">
        <f t="shared" si="3"/>
        <v>0.13249045672378126</v>
      </c>
      <c r="P73" s="37">
        <f t="shared" si="13"/>
        <v>174.82296662743323</v>
      </c>
      <c r="Q73" s="35">
        <f t="shared" si="4"/>
        <v>0.25691624778625122</v>
      </c>
      <c r="R73" s="37">
        <f t="shared" si="14"/>
        <v>174.89683351507261</v>
      </c>
      <c r="S73" s="35">
        <f t="shared" si="5"/>
        <v>0.29927719446511947</v>
      </c>
      <c r="T73" s="37">
        <f t="shared" si="15"/>
        <v>174.66632966567664</v>
      </c>
      <c r="U73" s="55">
        <f t="shared" si="6"/>
        <v>0.16708858349769742</v>
      </c>
    </row>
    <row r="74" spans="1:21" x14ac:dyDescent="0.35">
      <c r="A74" s="15">
        <v>43838</v>
      </c>
      <c r="B74" s="16">
        <v>41</v>
      </c>
      <c r="C74" s="22">
        <v>74.538239000000004</v>
      </c>
      <c r="D74" s="38">
        <f t="shared" si="7"/>
        <v>71.589313283783753</v>
      </c>
      <c r="E74" s="42">
        <f t="shared" si="0"/>
        <v>3.9562589025161321</v>
      </c>
      <c r="F74" s="37">
        <f t="shared" si="8"/>
        <v>73.086382323892025</v>
      </c>
      <c r="G74" s="42">
        <f t="shared" si="1"/>
        <v>1.9478011495656338</v>
      </c>
      <c r="H74" s="37">
        <f t="shared" si="9"/>
        <v>73.378226802151914</v>
      </c>
      <c r="I74" s="42">
        <f t="shared" si="2"/>
        <v>1.5562645608626329</v>
      </c>
      <c r="J74" s="37">
        <f t="shared" si="10"/>
        <v>73.412574230637404</v>
      </c>
      <c r="K74" s="47">
        <f t="shared" si="11"/>
        <v>1.5101842818725575</v>
      </c>
      <c r="M74" s="48">
        <v>174.522232</v>
      </c>
      <c r="N74" s="37">
        <f t="shared" si="12"/>
        <v>174.17859333608595</v>
      </c>
      <c r="O74" s="35">
        <f t="shared" si="3"/>
        <v>0.19690251492660796</v>
      </c>
      <c r="P74" s="37">
        <f t="shared" si="13"/>
        <v>174.66616745783159</v>
      </c>
      <c r="Q74" s="35">
        <f t="shared" si="4"/>
        <v>8.2473995537478889E-2</v>
      </c>
      <c r="R74" s="37">
        <f t="shared" si="14"/>
        <v>174.60980803178268</v>
      </c>
      <c r="S74" s="35">
        <f t="shared" si="5"/>
        <v>5.0180444507880576E-2</v>
      </c>
      <c r="T74" s="37">
        <f t="shared" si="15"/>
        <v>174.44780916641918</v>
      </c>
      <c r="U74" s="55">
        <f t="shared" si="6"/>
        <v>4.2643755312976921E-2</v>
      </c>
    </row>
    <row r="75" spans="1:21" x14ac:dyDescent="0.35">
      <c r="A75" s="15">
        <v>43839</v>
      </c>
      <c r="B75" s="16">
        <v>42</v>
      </c>
      <c r="C75" s="22">
        <v>76.121498000000003</v>
      </c>
      <c r="D75" s="38">
        <f t="shared" si="7"/>
        <v>72.031652141216185</v>
      </c>
      <c r="E75" s="42">
        <f t="shared" si="0"/>
        <v>5.372786881813358</v>
      </c>
      <c r="F75" s="37">
        <f t="shared" si="8"/>
        <v>73.594532160529823</v>
      </c>
      <c r="G75" s="42">
        <f t="shared" si="1"/>
        <v>3.3196480703390505</v>
      </c>
      <c r="H75" s="37">
        <f t="shared" si="9"/>
        <v>74.016233510968362</v>
      </c>
      <c r="I75" s="42">
        <f t="shared" si="2"/>
        <v>2.7656635041938351</v>
      </c>
      <c r="J75" s="37">
        <f t="shared" si="10"/>
        <v>74.256822807659347</v>
      </c>
      <c r="K75" s="47">
        <f t="shared" si="11"/>
        <v>2.4496039112901529</v>
      </c>
      <c r="M75" s="48">
        <v>175.80838</v>
      </c>
      <c r="N75" s="37">
        <f t="shared" si="12"/>
        <v>174.23013913567306</v>
      </c>
      <c r="O75" s="35">
        <f t="shared" si="3"/>
        <v>0.8977051402936217</v>
      </c>
      <c r="P75" s="37">
        <f t="shared" si="13"/>
        <v>174.61579004759054</v>
      </c>
      <c r="Q75" s="35">
        <f t="shared" si="4"/>
        <v>0.67834647723246366</v>
      </c>
      <c r="R75" s="37">
        <f t="shared" si="14"/>
        <v>174.5616412143022</v>
      </c>
      <c r="S75" s="35">
        <f t="shared" si="5"/>
        <v>0.70914639319115547</v>
      </c>
      <c r="T75" s="37">
        <f t="shared" si="15"/>
        <v>174.5036262916048</v>
      </c>
      <c r="U75" s="55">
        <f t="shared" si="6"/>
        <v>0.7421453450598865</v>
      </c>
    </row>
    <row r="76" spans="1:21" x14ac:dyDescent="0.35">
      <c r="A76" s="15">
        <v>43840</v>
      </c>
      <c r="B76" s="16">
        <v>43</v>
      </c>
      <c r="C76" s="22">
        <v>76.293578999999994</v>
      </c>
      <c r="D76" s="38">
        <f t="shared" si="7"/>
        <v>72.64512902003375</v>
      </c>
      <c r="E76" s="42">
        <f t="shared" si="0"/>
        <v>4.7821193182800412</v>
      </c>
      <c r="F76" s="37">
        <f t="shared" si="8"/>
        <v>74.478970204344392</v>
      </c>
      <c r="G76" s="42">
        <f t="shared" si="1"/>
        <v>2.3784554603941204</v>
      </c>
      <c r="H76" s="37">
        <f t="shared" si="9"/>
        <v>75.174128979935773</v>
      </c>
      <c r="I76" s="42">
        <f t="shared" si="2"/>
        <v>1.4672925752561969</v>
      </c>
      <c r="J76" s="37">
        <f t="shared" si="10"/>
        <v>75.655329201914839</v>
      </c>
      <c r="K76" s="47">
        <f t="shared" si="11"/>
        <v>0.83657079199961959</v>
      </c>
      <c r="M76" s="48">
        <v>175.42546100000001</v>
      </c>
      <c r="N76" s="37">
        <f t="shared" si="12"/>
        <v>174.46687526532207</v>
      </c>
      <c r="O76" s="35">
        <f t="shared" si="3"/>
        <v>0.54643478159532333</v>
      </c>
      <c r="P76" s="37">
        <f t="shared" si="13"/>
        <v>175.03319653093385</v>
      </c>
      <c r="Q76" s="35">
        <f t="shared" si="4"/>
        <v>0.22360748937473945</v>
      </c>
      <c r="R76" s="37">
        <f t="shared" si="14"/>
        <v>175.247347546436</v>
      </c>
      <c r="S76" s="35">
        <f t="shared" si="5"/>
        <v>0.10153227048610076</v>
      </c>
      <c r="T76" s="37">
        <f t="shared" si="15"/>
        <v>175.48219157290123</v>
      </c>
      <c r="U76" s="55">
        <f t="shared" si="6"/>
        <v>3.233884783761018E-2</v>
      </c>
    </row>
    <row r="77" spans="1:21" x14ac:dyDescent="0.35">
      <c r="A77" s="15">
        <v>43843</v>
      </c>
      <c r="B77" s="16">
        <v>44</v>
      </c>
      <c r="C77" s="22">
        <v>77.923537999999994</v>
      </c>
      <c r="D77" s="38">
        <f t="shared" si="7"/>
        <v>73.192396517028683</v>
      </c>
      <c r="E77" s="42">
        <f t="shared" si="0"/>
        <v>6.0715178037364144</v>
      </c>
      <c r="F77" s="37">
        <f t="shared" si="8"/>
        <v>75.114083282823856</v>
      </c>
      <c r="G77" s="42">
        <f t="shared" si="1"/>
        <v>3.6053993302718594</v>
      </c>
      <c r="H77" s="37">
        <f t="shared" si="9"/>
        <v>75.789826490971095</v>
      </c>
      <c r="I77" s="42">
        <f t="shared" si="2"/>
        <v>2.7382117955538661</v>
      </c>
      <c r="J77" s="37">
        <f t="shared" si="10"/>
        <v>76.134016550478705</v>
      </c>
      <c r="K77" s="47">
        <f t="shared" si="11"/>
        <v>2.2965094956562271</v>
      </c>
      <c r="M77" s="48">
        <v>177.96829199999999</v>
      </c>
      <c r="N77" s="37">
        <f t="shared" si="12"/>
        <v>174.61066312552376</v>
      </c>
      <c r="O77" s="35">
        <f t="shared" si="3"/>
        <v>1.8866444335355164</v>
      </c>
      <c r="P77" s="37">
        <f t="shared" si="13"/>
        <v>175.170489095107</v>
      </c>
      <c r="Q77" s="35">
        <f t="shared" si="4"/>
        <v>1.5720794268750917</v>
      </c>
      <c r="R77" s="37">
        <f t="shared" si="14"/>
        <v>175.34530994589619</v>
      </c>
      <c r="S77" s="35">
        <f t="shared" si="5"/>
        <v>1.4738479673130769</v>
      </c>
      <c r="T77" s="37">
        <f t="shared" si="15"/>
        <v>175.43964364322531</v>
      </c>
      <c r="U77" s="55">
        <f t="shared" si="6"/>
        <v>1.4208420659421068</v>
      </c>
    </row>
    <row r="78" spans="1:21" x14ac:dyDescent="0.35">
      <c r="A78" s="15">
        <v>43844</v>
      </c>
      <c r="B78" s="16">
        <v>45</v>
      </c>
      <c r="C78" s="22">
        <v>76.871323000000004</v>
      </c>
      <c r="D78" s="38">
        <f t="shared" si="7"/>
        <v>73.902067739474376</v>
      </c>
      <c r="E78" s="42">
        <f t="shared" si="0"/>
        <v>3.862630620427371</v>
      </c>
      <c r="F78" s="37">
        <f t="shared" si="8"/>
        <v>76.097392433835495</v>
      </c>
      <c r="G78" s="42">
        <f t="shared" si="1"/>
        <v>1.0067871033838054</v>
      </c>
      <c r="H78" s="37">
        <f t="shared" si="9"/>
        <v>76.96336782093698</v>
      </c>
      <c r="I78" s="42">
        <f t="shared" si="2"/>
        <v>0.11973882762103187</v>
      </c>
      <c r="J78" s="37">
        <f t="shared" si="10"/>
        <v>77.476157637619664</v>
      </c>
      <c r="K78" s="47">
        <f t="shared" si="11"/>
        <v>0.78681439841962963</v>
      </c>
      <c r="M78" s="48">
        <v>177.16322299999999</v>
      </c>
      <c r="N78" s="37">
        <f t="shared" si="12"/>
        <v>175.11430745669517</v>
      </c>
      <c r="O78" s="35">
        <f t="shared" si="3"/>
        <v>1.1565129086101666</v>
      </c>
      <c r="P78" s="37">
        <f t="shared" si="13"/>
        <v>176.14972011181953</v>
      </c>
      <c r="Q78" s="35">
        <f t="shared" si="4"/>
        <v>0.57207295680122872</v>
      </c>
      <c r="R78" s="37">
        <f t="shared" si="14"/>
        <v>176.78795007565327</v>
      </c>
      <c r="S78" s="35">
        <f t="shared" si="5"/>
        <v>0.21182326556946712</v>
      </c>
      <c r="T78" s="37">
        <f t="shared" si="15"/>
        <v>177.33612991080631</v>
      </c>
      <c r="U78" s="55">
        <f t="shared" si="6"/>
        <v>9.7597519326185767E-2</v>
      </c>
    </row>
    <row r="79" spans="1:21" x14ac:dyDescent="0.35">
      <c r="A79" s="15">
        <v>43845</v>
      </c>
      <c r="B79" s="16">
        <v>46</v>
      </c>
      <c r="C79" s="22">
        <v>76.541884999999994</v>
      </c>
      <c r="D79" s="38">
        <f t="shared" si="7"/>
        <v>74.347456028553211</v>
      </c>
      <c r="E79" s="42">
        <f t="shared" si="0"/>
        <v>2.8669648930736198</v>
      </c>
      <c r="F79" s="37">
        <f t="shared" si="8"/>
        <v>76.368268131993062</v>
      </c>
      <c r="G79" s="42">
        <f t="shared" si="1"/>
        <v>0.22682596333619326</v>
      </c>
      <c r="H79" s="37">
        <f t="shared" si="9"/>
        <v>76.912743169421645</v>
      </c>
      <c r="I79" s="42">
        <f t="shared" si="2"/>
        <v>0.48451664003525913</v>
      </c>
      <c r="J79" s="37">
        <f t="shared" si="10"/>
        <v>77.022531659404919</v>
      </c>
      <c r="K79" s="47">
        <f t="shared" si="11"/>
        <v>0.62795247256443387</v>
      </c>
      <c r="M79" s="48">
        <v>177.43812600000001</v>
      </c>
      <c r="N79" s="37">
        <f t="shared" si="12"/>
        <v>175.42164478819089</v>
      </c>
      <c r="O79" s="35">
        <f t="shared" si="3"/>
        <v>1.1364419007722848</v>
      </c>
      <c r="P79" s="37">
        <f t="shared" si="13"/>
        <v>176.50444612268268</v>
      </c>
      <c r="Q79" s="35">
        <f t="shared" si="4"/>
        <v>0.52620025829022299</v>
      </c>
      <c r="R79" s="37">
        <f t="shared" si="14"/>
        <v>176.99435018404395</v>
      </c>
      <c r="S79" s="35">
        <f t="shared" si="5"/>
        <v>0.25010172613976922</v>
      </c>
      <c r="T79" s="37">
        <f t="shared" si="15"/>
        <v>177.20644972770157</v>
      </c>
      <c r="U79" s="55">
        <f t="shared" si="6"/>
        <v>0.13056735749026313</v>
      </c>
    </row>
    <row r="80" spans="1:21" x14ac:dyDescent="0.35">
      <c r="A80" s="15">
        <v>43846</v>
      </c>
      <c r="B80" s="16">
        <v>47</v>
      </c>
      <c r="C80" s="22">
        <v>77.500693999999996</v>
      </c>
      <c r="D80" s="38">
        <f t="shared" si="7"/>
        <v>74.676620374270229</v>
      </c>
      <c r="E80" s="42">
        <f t="shared" si="0"/>
        <v>3.643933337848261</v>
      </c>
      <c r="F80" s="37">
        <f t="shared" si="8"/>
        <v>76.429034035795482</v>
      </c>
      <c r="G80" s="42">
        <f t="shared" si="1"/>
        <v>1.3827746680623454</v>
      </c>
      <c r="H80" s="37">
        <f t="shared" si="9"/>
        <v>76.708771176239736</v>
      </c>
      <c r="I80" s="42">
        <f t="shared" si="2"/>
        <v>1.021826751332394</v>
      </c>
      <c r="J80" s="37">
        <f t="shared" si="10"/>
        <v>76.662046664851232</v>
      </c>
      <c r="K80" s="47">
        <f t="shared" si="11"/>
        <v>1.0821159035669587</v>
      </c>
      <c r="M80" s="48">
        <v>178.94026199999999</v>
      </c>
      <c r="N80" s="37">
        <f t="shared" si="12"/>
        <v>175.72411696996224</v>
      </c>
      <c r="O80" s="35">
        <f t="shared" si="3"/>
        <v>1.7973288929451503</v>
      </c>
      <c r="P80" s="37">
        <f t="shared" si="13"/>
        <v>176.83123407974375</v>
      </c>
      <c r="Q80" s="35">
        <f t="shared" si="4"/>
        <v>1.1786212318478884</v>
      </c>
      <c r="R80" s="37">
        <f t="shared" si="14"/>
        <v>177.23842688281979</v>
      </c>
      <c r="S80" s="35">
        <f t="shared" si="5"/>
        <v>0.95106327561999182</v>
      </c>
      <c r="T80" s="37">
        <f t="shared" si="15"/>
        <v>177.38020693192539</v>
      </c>
      <c r="U80" s="55">
        <f t="shared" si="6"/>
        <v>0.87183010164286223</v>
      </c>
    </row>
    <row r="81" spans="1:21" x14ac:dyDescent="0.35">
      <c r="A81" s="15">
        <v>43847</v>
      </c>
      <c r="B81" s="16">
        <v>48</v>
      </c>
      <c r="C81" s="22">
        <v>78.358695999999995</v>
      </c>
      <c r="D81" s="38">
        <f t="shared" si="7"/>
        <v>75.100231418129695</v>
      </c>
      <c r="E81" s="42">
        <f t="shared" si="0"/>
        <v>4.1583956193838398</v>
      </c>
      <c r="F81" s="37">
        <f t="shared" si="8"/>
        <v>76.804115023267059</v>
      </c>
      <c r="G81" s="42">
        <f t="shared" si="1"/>
        <v>1.9839291056259232</v>
      </c>
      <c r="H81" s="37">
        <f t="shared" si="9"/>
        <v>77.144328729307887</v>
      </c>
      <c r="I81" s="42">
        <f t="shared" si="2"/>
        <v>1.5497543127722648</v>
      </c>
      <c r="J81" s="37">
        <f t="shared" si="10"/>
        <v>77.291032166212801</v>
      </c>
      <c r="K81" s="47">
        <f t="shared" si="11"/>
        <v>1.3625339474602711</v>
      </c>
      <c r="M81" s="48">
        <v>179.89259300000001</v>
      </c>
      <c r="N81" s="37">
        <f t="shared" si="12"/>
        <v>176.20653872446792</v>
      </c>
      <c r="O81" s="35">
        <f t="shared" si="3"/>
        <v>2.049030598792962</v>
      </c>
      <c r="P81" s="37">
        <f t="shared" si="13"/>
        <v>177.56939385183341</v>
      </c>
      <c r="Q81" s="35">
        <f t="shared" si="4"/>
        <v>1.2914368009396553</v>
      </c>
      <c r="R81" s="37">
        <f t="shared" si="14"/>
        <v>178.1744361972689</v>
      </c>
      <c r="S81" s="35">
        <f t="shared" si="5"/>
        <v>0.9551014714269539</v>
      </c>
      <c r="T81" s="37">
        <f t="shared" si="15"/>
        <v>178.55024823298135</v>
      </c>
      <c r="U81" s="55">
        <f t="shared" si="6"/>
        <v>0.74619234990884753</v>
      </c>
    </row>
    <row r="82" spans="1:21" x14ac:dyDescent="0.35">
      <c r="A82" s="15">
        <v>43851</v>
      </c>
      <c r="B82" s="16">
        <v>49</v>
      </c>
      <c r="C82" s="22">
        <v>77.827667000000005</v>
      </c>
      <c r="D82" s="38">
        <f t="shared" si="7"/>
        <v>75.589001105410233</v>
      </c>
      <c r="E82" s="42">
        <f t="shared" si="0"/>
        <v>2.8764396786939175</v>
      </c>
      <c r="F82" s="37">
        <f t="shared" si="8"/>
        <v>77.348218365123586</v>
      </c>
      <c r="G82" s="42">
        <f t="shared" si="1"/>
        <v>0.61603881159179485</v>
      </c>
      <c r="H82" s="37">
        <f t="shared" si="9"/>
        <v>77.812230728188553</v>
      </c>
      <c r="I82" s="42">
        <f t="shared" si="2"/>
        <v>1.9833913062629365E-2</v>
      </c>
      <c r="J82" s="37">
        <f t="shared" si="10"/>
        <v>78.091780041553193</v>
      </c>
      <c r="K82" s="47">
        <f t="shared" si="11"/>
        <v>0.33935623632812684</v>
      </c>
      <c r="M82" s="48">
        <v>177.634491</v>
      </c>
      <c r="N82" s="37">
        <f t="shared" si="12"/>
        <v>176.75944686579771</v>
      </c>
      <c r="O82" s="35">
        <f t="shared" si="3"/>
        <v>0.49260936278545359</v>
      </c>
      <c r="P82" s="37">
        <f t="shared" si="13"/>
        <v>178.38251355369169</v>
      </c>
      <c r="Q82" s="35">
        <f t="shared" si="4"/>
        <v>0.42110208973531926</v>
      </c>
      <c r="R82" s="37">
        <f t="shared" si="14"/>
        <v>179.11942243877101</v>
      </c>
      <c r="S82" s="35">
        <f t="shared" si="5"/>
        <v>0.83594769822658699</v>
      </c>
      <c r="T82" s="37">
        <f t="shared" si="15"/>
        <v>179.55700680824532</v>
      </c>
      <c r="U82" s="55">
        <f t="shared" si="6"/>
        <v>1.0822874529729263</v>
      </c>
    </row>
    <row r="83" spans="1:21" x14ac:dyDescent="0.35">
      <c r="A83" s="15">
        <v>43852</v>
      </c>
      <c r="B83" s="16">
        <v>50</v>
      </c>
      <c r="C83" s="22">
        <v>78.105475999999996</v>
      </c>
      <c r="D83" s="38">
        <f t="shared" si="7"/>
        <v>75.924800989598694</v>
      </c>
      <c r="E83" s="42">
        <f t="shared" si="0"/>
        <v>2.7919617446557807</v>
      </c>
      <c r="F83" s="37">
        <f t="shared" si="8"/>
        <v>77.51602538733033</v>
      </c>
      <c r="G83" s="42">
        <f t="shared" si="1"/>
        <v>0.7546853855287502</v>
      </c>
      <c r="H83" s="37">
        <f t="shared" si="9"/>
        <v>77.820720677684847</v>
      </c>
      <c r="I83" s="42">
        <f t="shared" si="2"/>
        <v>0.36457792321136273</v>
      </c>
      <c r="J83" s="37">
        <f t="shared" si="10"/>
        <v>77.893695260388299</v>
      </c>
      <c r="K83" s="47">
        <f t="shared" si="11"/>
        <v>0.2711471083176003</v>
      </c>
      <c r="M83" s="48">
        <v>176.770523</v>
      </c>
      <c r="N83" s="37">
        <f t="shared" si="12"/>
        <v>176.89070348592804</v>
      </c>
      <c r="O83" s="35">
        <f t="shared" si="3"/>
        <v>6.7986723062445062E-2</v>
      </c>
      <c r="P83" s="37">
        <f t="shared" si="13"/>
        <v>178.12070565989961</v>
      </c>
      <c r="Q83" s="35">
        <f t="shared" si="4"/>
        <v>0.76380532058482176</v>
      </c>
      <c r="R83" s="37">
        <f t="shared" si="14"/>
        <v>178.30271014744693</v>
      </c>
      <c r="S83" s="35">
        <f t="shared" si="5"/>
        <v>0.8667662014254115</v>
      </c>
      <c r="T83" s="37">
        <f t="shared" si="15"/>
        <v>178.11511995206132</v>
      </c>
      <c r="U83" s="55">
        <f t="shared" si="6"/>
        <v>0.76064545674355633</v>
      </c>
    </row>
    <row r="84" spans="1:21" x14ac:dyDescent="0.35">
      <c r="A84" s="15">
        <v>43853</v>
      </c>
      <c r="B84" s="16">
        <v>51</v>
      </c>
      <c r="C84" s="22">
        <v>78.481621000000004</v>
      </c>
      <c r="D84" s="38">
        <f t="shared" si="7"/>
        <v>76.251902241158888</v>
      </c>
      <c r="E84" s="42">
        <f t="shared" si="0"/>
        <v>2.8410712348068299</v>
      </c>
      <c r="F84" s="37">
        <f t="shared" si="8"/>
        <v>77.722333101764718</v>
      </c>
      <c r="G84" s="42">
        <f t="shared" si="1"/>
        <v>0.96747224198552895</v>
      </c>
      <c r="H84" s="37">
        <f t="shared" si="9"/>
        <v>77.977336104958169</v>
      </c>
      <c r="I84" s="42">
        <f t="shared" si="2"/>
        <v>0.6425515791038956</v>
      </c>
      <c r="J84" s="37">
        <f t="shared" si="10"/>
        <v>78.052530815097072</v>
      </c>
      <c r="K84" s="47">
        <f t="shared" si="11"/>
        <v>0.54673970725315735</v>
      </c>
      <c r="M84" s="48">
        <v>176.30909700000001</v>
      </c>
      <c r="N84" s="37">
        <f t="shared" si="12"/>
        <v>176.87267641303882</v>
      </c>
      <c r="O84" s="35">
        <f t="shared" si="3"/>
        <v>0.31965418837055765</v>
      </c>
      <c r="P84" s="37">
        <f t="shared" si="13"/>
        <v>177.64814172893475</v>
      </c>
      <c r="Q84" s="35">
        <f t="shared" si="4"/>
        <v>0.75948703255779126</v>
      </c>
      <c r="R84" s="37">
        <f t="shared" si="14"/>
        <v>177.46000721635113</v>
      </c>
      <c r="S84" s="35">
        <f t="shared" si="5"/>
        <v>0.65277982584819294</v>
      </c>
      <c r="T84" s="37">
        <f t="shared" si="15"/>
        <v>177.10667223801534</v>
      </c>
      <c r="U84" s="55">
        <f t="shared" si="6"/>
        <v>0.45237327601724753</v>
      </c>
    </row>
    <row r="85" spans="1:21" x14ac:dyDescent="0.35">
      <c r="A85" s="15">
        <v>43854</v>
      </c>
      <c r="B85" s="16">
        <v>52</v>
      </c>
      <c r="C85" s="22">
        <v>78.255439999999993</v>
      </c>
      <c r="D85" s="38">
        <f t="shared" si="7"/>
        <v>76.58636005498505</v>
      </c>
      <c r="E85" s="42">
        <f t="shared" si="0"/>
        <v>2.1328612362475288</v>
      </c>
      <c r="F85" s="37">
        <f t="shared" si="8"/>
        <v>77.988083866147065</v>
      </c>
      <c r="G85" s="42">
        <f t="shared" si="1"/>
        <v>0.34164542919051794</v>
      </c>
      <c r="H85" s="37">
        <f t="shared" si="9"/>
        <v>78.254692797231172</v>
      </c>
      <c r="I85" s="42">
        <f t="shared" si="2"/>
        <v>9.5482533715342765E-4</v>
      </c>
      <c r="J85" s="37">
        <f t="shared" si="10"/>
        <v>78.374348453774275</v>
      </c>
      <c r="K85" s="47">
        <f t="shared" si="11"/>
        <v>0.15194912171509292</v>
      </c>
      <c r="M85" s="48">
        <v>173.903717</v>
      </c>
      <c r="N85" s="37">
        <f t="shared" si="12"/>
        <v>176.78813950108298</v>
      </c>
      <c r="O85" s="35">
        <f t="shared" si="3"/>
        <v>1.6586318859895217</v>
      </c>
      <c r="P85" s="37">
        <f t="shared" si="13"/>
        <v>177.17947607380759</v>
      </c>
      <c r="Q85" s="35">
        <f t="shared" si="4"/>
        <v>1.8836624830782609</v>
      </c>
      <c r="R85" s="37">
        <f t="shared" si="14"/>
        <v>176.82700659735801</v>
      </c>
      <c r="S85" s="35">
        <f t="shared" si="5"/>
        <v>1.6809816649048435</v>
      </c>
      <c r="T85" s="37">
        <f t="shared" si="15"/>
        <v>176.50849080950383</v>
      </c>
      <c r="U85" s="55">
        <f t="shared" si="6"/>
        <v>1.4978252647146268</v>
      </c>
    </row>
    <row r="86" spans="1:21" x14ac:dyDescent="0.35">
      <c r="A86" s="15">
        <v>43857</v>
      </c>
      <c r="B86" s="16">
        <v>53</v>
      </c>
      <c r="C86" s="22">
        <v>75.954314999999994</v>
      </c>
      <c r="D86" s="38">
        <f t="shared" si="7"/>
        <v>76.836722046737293</v>
      </c>
      <c r="E86" s="42">
        <f t="shared" si="0"/>
        <v>1.1617602590942977</v>
      </c>
      <c r="F86" s="37">
        <f t="shared" si="8"/>
        <v>78.081658512995588</v>
      </c>
      <c r="G86" s="42">
        <f t="shared" si="1"/>
        <v>2.8008198257012711</v>
      </c>
      <c r="H86" s="37">
        <f t="shared" si="9"/>
        <v>78.255103758754018</v>
      </c>
      <c r="I86" s="42">
        <f t="shared" si="2"/>
        <v>3.0291745225455911</v>
      </c>
      <c r="J86" s="37">
        <f t="shared" si="10"/>
        <v>78.285167113443563</v>
      </c>
      <c r="K86" s="47">
        <f t="shared" si="11"/>
        <v>3.0687553609608216</v>
      </c>
      <c r="M86" s="48">
        <v>170.37908899999999</v>
      </c>
      <c r="N86" s="37">
        <f t="shared" si="12"/>
        <v>176.35547612592055</v>
      </c>
      <c r="O86" s="35">
        <f t="shared" si="3"/>
        <v>3.5076998949798077</v>
      </c>
      <c r="P86" s="37">
        <f t="shared" si="13"/>
        <v>176.03296039797493</v>
      </c>
      <c r="Q86" s="35">
        <f t="shared" si="4"/>
        <v>3.3184068720868312</v>
      </c>
      <c r="R86" s="37">
        <f t="shared" si="14"/>
        <v>175.2191973188111</v>
      </c>
      <c r="S86" s="35">
        <f t="shared" si="5"/>
        <v>2.8407877675711157</v>
      </c>
      <c r="T86" s="37">
        <f t="shared" si="15"/>
        <v>174.55491045237596</v>
      </c>
      <c r="U86" s="55">
        <f t="shared" si="6"/>
        <v>2.4509002113375375</v>
      </c>
    </row>
    <row r="87" spans="1:21" x14ac:dyDescent="0.35">
      <c r="A87" s="15">
        <v>43858</v>
      </c>
      <c r="B87" s="16">
        <v>54</v>
      </c>
      <c r="C87" s="22">
        <v>78.103012000000007</v>
      </c>
      <c r="D87" s="38">
        <f t="shared" si="7"/>
        <v>76.704360989726695</v>
      </c>
      <c r="E87" s="42">
        <f t="shared" si="0"/>
        <v>1.7907773009744004</v>
      </c>
      <c r="F87" s="37">
        <f t="shared" si="8"/>
        <v>77.33708828344713</v>
      </c>
      <c r="G87" s="42">
        <f t="shared" si="1"/>
        <v>0.98065835995272044</v>
      </c>
      <c r="H87" s="37">
        <f t="shared" si="9"/>
        <v>76.989669941439303</v>
      </c>
      <c r="I87" s="42">
        <f t="shared" si="2"/>
        <v>1.4254790308992233</v>
      </c>
      <c r="J87" s="37">
        <f t="shared" si="10"/>
        <v>76.537028028360879</v>
      </c>
      <c r="K87" s="47">
        <f t="shared" si="11"/>
        <v>2.0050237904258128</v>
      </c>
      <c r="M87" s="48">
        <v>172.26414500000001</v>
      </c>
      <c r="N87" s="37">
        <f t="shared" si="12"/>
        <v>175.45901805703244</v>
      </c>
      <c r="O87" s="35">
        <f t="shared" si="3"/>
        <v>1.8546361211919196</v>
      </c>
      <c r="P87" s="37">
        <f t="shared" si="13"/>
        <v>174.05410540868371</v>
      </c>
      <c r="Q87" s="35">
        <f t="shared" si="4"/>
        <v>1.0390789149324702</v>
      </c>
      <c r="R87" s="37">
        <f t="shared" si="14"/>
        <v>172.55713774346498</v>
      </c>
      <c r="S87" s="35">
        <f t="shared" si="5"/>
        <v>0.17008341664190429</v>
      </c>
      <c r="T87" s="37">
        <f t="shared" si="15"/>
        <v>171.42304436309399</v>
      </c>
      <c r="U87" s="55">
        <f t="shared" si="6"/>
        <v>0.48826216094244124</v>
      </c>
    </row>
    <row r="88" spans="1:21" x14ac:dyDescent="0.35">
      <c r="A88" s="15">
        <v>43859</v>
      </c>
      <c r="B88" s="16">
        <v>55</v>
      </c>
      <c r="C88" s="22">
        <v>79.737899999999996</v>
      </c>
      <c r="D88" s="38">
        <f t="shared" si="7"/>
        <v>76.91415864126769</v>
      </c>
      <c r="E88" s="42">
        <f t="shared" si="0"/>
        <v>3.54127881312689</v>
      </c>
      <c r="F88" s="37">
        <f t="shared" si="8"/>
        <v>77.605161584240633</v>
      </c>
      <c r="G88" s="42">
        <f t="shared" si="1"/>
        <v>2.6746859595742589</v>
      </c>
      <c r="H88" s="37">
        <f t="shared" si="9"/>
        <v>77.602008073647696</v>
      </c>
      <c r="I88" s="42">
        <f t="shared" si="2"/>
        <v>2.6786408048773551</v>
      </c>
      <c r="J88" s="37">
        <f t="shared" si="10"/>
        <v>77.711516007090225</v>
      </c>
      <c r="K88" s="47">
        <f t="shared" si="11"/>
        <v>2.5413059447386646</v>
      </c>
      <c r="M88" s="48">
        <v>172.47030599999999</v>
      </c>
      <c r="N88" s="37">
        <f t="shared" si="12"/>
        <v>174.97978709847757</v>
      </c>
      <c r="O88" s="35">
        <f t="shared" si="3"/>
        <v>1.4550221175334257</v>
      </c>
      <c r="P88" s="37">
        <f t="shared" si="13"/>
        <v>173.42761926564441</v>
      </c>
      <c r="Q88" s="35">
        <f t="shared" si="4"/>
        <v>0.55505975947211217</v>
      </c>
      <c r="R88" s="37">
        <f t="shared" si="14"/>
        <v>172.39599173455923</v>
      </c>
      <c r="S88" s="35">
        <f t="shared" si="5"/>
        <v>4.3088150745648951E-2</v>
      </c>
      <c r="T88" s="37">
        <f t="shared" si="15"/>
        <v>172.05386984077353</v>
      </c>
      <c r="U88" s="55">
        <f t="shared" si="6"/>
        <v>0.24145382987055411</v>
      </c>
    </row>
    <row r="89" spans="1:21" x14ac:dyDescent="0.35">
      <c r="A89" s="15">
        <v>43860</v>
      </c>
      <c r="B89" s="16">
        <v>56</v>
      </c>
      <c r="C89" s="22">
        <v>79.622337000000002</v>
      </c>
      <c r="D89" s="38">
        <f t="shared" si="7"/>
        <v>77.33771984507753</v>
      </c>
      <c r="E89" s="42">
        <f t="shared" si="0"/>
        <v>2.8693168789085806</v>
      </c>
      <c r="F89" s="37">
        <f t="shared" si="8"/>
        <v>78.351620029756404</v>
      </c>
      <c r="G89" s="42">
        <f t="shared" si="1"/>
        <v>1.595930260428801</v>
      </c>
      <c r="H89" s="37">
        <f t="shared" si="9"/>
        <v>78.776748633141466</v>
      </c>
      <c r="I89" s="42">
        <f t="shared" si="2"/>
        <v>1.0619989298462009</v>
      </c>
      <c r="J89" s="37">
        <f t="shared" si="10"/>
        <v>79.231304001772557</v>
      </c>
      <c r="K89" s="47">
        <f t="shared" si="11"/>
        <v>0.49110967218589019</v>
      </c>
      <c r="M89" s="48">
        <v>175.09165999999999</v>
      </c>
      <c r="N89" s="37">
        <f t="shared" si="12"/>
        <v>174.60336493370593</v>
      </c>
      <c r="O89" s="35">
        <f t="shared" si="3"/>
        <v>0.27887968295809024</v>
      </c>
      <c r="P89" s="37">
        <f t="shared" si="13"/>
        <v>173.09255962266886</v>
      </c>
      <c r="Q89" s="35">
        <f t="shared" si="4"/>
        <v>1.1417450593198626</v>
      </c>
      <c r="R89" s="37">
        <f t="shared" si="14"/>
        <v>172.43686458055166</v>
      </c>
      <c r="S89" s="35">
        <f t="shared" si="5"/>
        <v>1.5162317950771236</v>
      </c>
      <c r="T89" s="37">
        <f t="shared" si="15"/>
        <v>172.36619696019341</v>
      </c>
      <c r="U89" s="55">
        <f t="shared" si="6"/>
        <v>1.5565921528224613</v>
      </c>
    </row>
    <row r="90" spans="1:21" x14ac:dyDescent="0.35">
      <c r="A90" s="15">
        <v>43861</v>
      </c>
      <c r="B90" s="16">
        <v>57</v>
      </c>
      <c r="C90" s="22">
        <v>76.091994999999997</v>
      </c>
      <c r="D90" s="38">
        <f t="shared" si="7"/>
        <v>77.68041241831591</v>
      </c>
      <c r="E90" s="42">
        <f t="shared" si="0"/>
        <v>2.0874960872243045</v>
      </c>
      <c r="F90" s="37">
        <f t="shared" si="8"/>
        <v>78.796370969341666</v>
      </c>
      <c r="G90" s="42">
        <f t="shared" si="1"/>
        <v>3.5540873508989601</v>
      </c>
      <c r="H90" s="37">
        <f t="shared" si="9"/>
        <v>79.241822234913656</v>
      </c>
      <c r="I90" s="42">
        <f t="shared" si="2"/>
        <v>4.1394988197032534</v>
      </c>
      <c r="J90" s="37">
        <f t="shared" si="10"/>
        <v>79.524578750443141</v>
      </c>
      <c r="K90" s="47">
        <f t="shared" si="11"/>
        <v>4.511097061449294</v>
      </c>
      <c r="M90" s="48">
        <v>170.06492600000001</v>
      </c>
      <c r="N90" s="37">
        <f t="shared" si="12"/>
        <v>174.67660919365002</v>
      </c>
      <c r="O90" s="35">
        <f t="shared" si="3"/>
        <v>2.7117191663906106</v>
      </c>
      <c r="P90" s="37">
        <f t="shared" si="13"/>
        <v>173.79224475473475</v>
      </c>
      <c r="Q90" s="35">
        <f t="shared" si="4"/>
        <v>2.1917033937584161</v>
      </c>
      <c r="R90" s="37">
        <f t="shared" si="14"/>
        <v>173.89700206124826</v>
      </c>
      <c r="S90" s="35">
        <f t="shared" si="5"/>
        <v>2.2533018132429281</v>
      </c>
      <c r="T90" s="37">
        <f t="shared" si="15"/>
        <v>174.41029424004833</v>
      </c>
      <c r="U90" s="55">
        <f t="shared" si="6"/>
        <v>2.5551231181250835</v>
      </c>
    </row>
    <row r="91" spans="1:21" x14ac:dyDescent="0.35">
      <c r="A91" s="15">
        <v>43864</v>
      </c>
      <c r="B91" s="16">
        <v>58</v>
      </c>
      <c r="C91" s="22">
        <v>75.883018000000007</v>
      </c>
      <c r="D91" s="38">
        <f t="shared" si="7"/>
        <v>77.442149805568519</v>
      </c>
      <c r="E91" s="42">
        <f t="shared" si="0"/>
        <v>2.0546518136225314</v>
      </c>
      <c r="F91" s="37">
        <f t="shared" si="8"/>
        <v>77.849839380072083</v>
      </c>
      <c r="G91" s="42">
        <f t="shared" si="1"/>
        <v>2.5919124356283194</v>
      </c>
      <c r="H91" s="37">
        <f t="shared" si="9"/>
        <v>77.509417255711142</v>
      </c>
      <c r="I91" s="42">
        <f t="shared" si="2"/>
        <v>2.1432980640162929</v>
      </c>
      <c r="J91" s="37">
        <f t="shared" si="10"/>
        <v>76.950140937610783</v>
      </c>
      <c r="K91" s="47">
        <f t="shared" si="11"/>
        <v>1.4062737167501376</v>
      </c>
      <c r="M91" s="48">
        <v>168.19955400000001</v>
      </c>
      <c r="N91" s="37">
        <f t="shared" si="12"/>
        <v>173.98485671460253</v>
      </c>
      <c r="O91" s="35">
        <f t="shared" si="3"/>
        <v>3.4395470005839153</v>
      </c>
      <c r="P91" s="37">
        <f t="shared" si="13"/>
        <v>172.4876831905776</v>
      </c>
      <c r="Q91" s="35">
        <f t="shared" si="4"/>
        <v>2.5494295844432453</v>
      </c>
      <c r="R91" s="37">
        <f t="shared" si="14"/>
        <v>171.78936022756173</v>
      </c>
      <c r="S91" s="35">
        <f t="shared" si="5"/>
        <v>2.1342543081664318</v>
      </c>
      <c r="T91" s="37">
        <f t="shared" si="15"/>
        <v>171.15126806001209</v>
      </c>
      <c r="U91" s="55">
        <f t="shared" si="6"/>
        <v>1.7548881610067049</v>
      </c>
    </row>
    <row r="92" spans="1:21" x14ac:dyDescent="0.35">
      <c r="A92" s="15">
        <v>43865</v>
      </c>
      <c r="B92" s="16">
        <v>59</v>
      </c>
      <c r="C92" s="22">
        <v>78.388199</v>
      </c>
      <c r="D92" s="38">
        <f t="shared" si="7"/>
        <v>77.208280034733235</v>
      </c>
      <c r="E92" s="42">
        <f t="shared" si="0"/>
        <v>1.5052252511462407</v>
      </c>
      <c r="F92" s="37">
        <f t="shared" si="8"/>
        <v>77.161451897046859</v>
      </c>
      <c r="G92" s="42">
        <f t="shared" si="1"/>
        <v>1.5649640106582123</v>
      </c>
      <c r="H92" s="37">
        <f t="shared" si="9"/>
        <v>76.614897665070018</v>
      </c>
      <c r="I92" s="42">
        <f t="shared" si="2"/>
        <v>2.2622044613245706</v>
      </c>
      <c r="J92" s="37">
        <f t="shared" si="10"/>
        <v>76.149798734402708</v>
      </c>
      <c r="K92" s="47">
        <f t="shared" si="11"/>
        <v>2.8555322027455845</v>
      </c>
      <c r="M92" s="48">
        <v>172.01869199999999</v>
      </c>
      <c r="N92" s="37">
        <f t="shared" si="12"/>
        <v>173.11706130741214</v>
      </c>
      <c r="O92" s="35">
        <f t="shared" si="3"/>
        <v>0.6385174161260081</v>
      </c>
      <c r="P92" s="37">
        <f t="shared" si="13"/>
        <v>170.98683797387545</v>
      </c>
      <c r="Q92" s="35">
        <f t="shared" si="4"/>
        <v>0.59984994312393369</v>
      </c>
      <c r="R92" s="37">
        <f t="shared" si="14"/>
        <v>169.81496680240281</v>
      </c>
      <c r="S92" s="35">
        <f t="shared" si="5"/>
        <v>1.2810963575965222</v>
      </c>
      <c r="T92" s="37">
        <f t="shared" si="15"/>
        <v>168.93748251500301</v>
      </c>
      <c r="U92" s="55">
        <f t="shared" si="6"/>
        <v>1.7912062050773967</v>
      </c>
    </row>
    <row r="93" spans="1:21" x14ac:dyDescent="0.35">
      <c r="A93" s="15">
        <v>43866</v>
      </c>
      <c r="B93" s="16">
        <v>60</v>
      </c>
      <c r="C93" s="22">
        <v>79.027405000000002</v>
      </c>
      <c r="D93" s="38">
        <f t="shared" si="7"/>
        <v>77.385267879523241</v>
      </c>
      <c r="E93" s="42">
        <f t="shared" si="0"/>
        <v>2.0779337502942945</v>
      </c>
      <c r="F93" s="37">
        <f t="shared" si="8"/>
        <v>77.590813383080459</v>
      </c>
      <c r="G93" s="42">
        <f t="shared" si="1"/>
        <v>1.8178397948402112</v>
      </c>
      <c r="H93" s="37">
        <f t="shared" si="9"/>
        <v>77.59021339928151</v>
      </c>
      <c r="I93" s="42">
        <f t="shared" si="2"/>
        <v>1.8185990046345215</v>
      </c>
      <c r="J93" s="37">
        <f t="shared" si="10"/>
        <v>77.828598933600688</v>
      </c>
      <c r="K93" s="47">
        <f t="shared" si="11"/>
        <v>1.5169498054495321</v>
      </c>
      <c r="M93" s="48">
        <v>173.677887</v>
      </c>
      <c r="N93" s="37">
        <f t="shared" si="12"/>
        <v>172.9523059113003</v>
      </c>
      <c r="O93" s="35">
        <f t="shared" si="3"/>
        <v>0.41777401903772488</v>
      </c>
      <c r="P93" s="37">
        <f t="shared" si="13"/>
        <v>171.34798688301905</v>
      </c>
      <c r="Q93" s="35">
        <f t="shared" si="4"/>
        <v>1.341506484922258</v>
      </c>
      <c r="R93" s="37">
        <f t="shared" si="14"/>
        <v>171.02701566108124</v>
      </c>
      <c r="S93" s="35">
        <f t="shared" si="5"/>
        <v>1.5263148260888053</v>
      </c>
      <c r="T93" s="37">
        <f t="shared" si="15"/>
        <v>171.24838962875074</v>
      </c>
      <c r="U93" s="55">
        <f t="shared" si="6"/>
        <v>1.3988524464540815</v>
      </c>
    </row>
    <row r="94" spans="1:21" x14ac:dyDescent="0.35">
      <c r="A94" s="15">
        <v>43867</v>
      </c>
      <c r="B94" s="16">
        <v>61</v>
      </c>
      <c r="C94" s="22">
        <v>79.951774999999998</v>
      </c>
      <c r="D94" s="38">
        <f t="shared" si="7"/>
        <v>77.631588447594751</v>
      </c>
      <c r="E94" s="42">
        <f t="shared" si="0"/>
        <v>2.901982541857572</v>
      </c>
      <c r="F94" s="37">
        <f t="shared" si="8"/>
        <v>78.093620449002302</v>
      </c>
      <c r="G94" s="42">
        <f t="shared" si="1"/>
        <v>2.324094181771069</v>
      </c>
      <c r="H94" s="37">
        <f t="shared" si="9"/>
        <v>78.380668779676682</v>
      </c>
      <c r="I94" s="42">
        <f t="shared" si="2"/>
        <v>1.9650673425615823</v>
      </c>
      <c r="J94" s="37">
        <f t="shared" si="10"/>
        <v>78.727703483400177</v>
      </c>
      <c r="K94" s="47">
        <f t="shared" si="11"/>
        <v>1.5310123091073602</v>
      </c>
      <c r="M94" s="48">
        <v>173.137924</v>
      </c>
      <c r="N94" s="37">
        <f t="shared" si="12"/>
        <v>173.06114307460527</v>
      </c>
      <c r="O94" s="35">
        <f t="shared" si="3"/>
        <v>4.4346682471905541E-2</v>
      </c>
      <c r="P94" s="37">
        <f t="shared" si="13"/>
        <v>172.16345192396238</v>
      </c>
      <c r="Q94" s="35">
        <f t="shared" si="4"/>
        <v>0.56282994131176833</v>
      </c>
      <c r="R94" s="37">
        <f t="shared" si="14"/>
        <v>172.48499489748656</v>
      </c>
      <c r="S94" s="35">
        <f t="shared" si="5"/>
        <v>0.37711501179455048</v>
      </c>
      <c r="T94" s="37">
        <f t="shared" si="15"/>
        <v>173.07051265718766</v>
      </c>
      <c r="U94" s="55">
        <f t="shared" si="6"/>
        <v>3.893505319628001E-2</v>
      </c>
    </row>
    <row r="95" spans="1:21" x14ac:dyDescent="0.35">
      <c r="A95" s="15">
        <v>43868</v>
      </c>
      <c r="B95" s="16">
        <v>62</v>
      </c>
      <c r="C95" s="22">
        <v>78.865020999999999</v>
      </c>
      <c r="D95" s="38">
        <f t="shared" si="7"/>
        <v>77.979616430455536</v>
      </c>
      <c r="E95" s="42">
        <f t="shared" si="0"/>
        <v>1.1226834892296074</v>
      </c>
      <c r="F95" s="37">
        <f t="shared" si="8"/>
        <v>78.743974541851486</v>
      </c>
      <c r="G95" s="42">
        <f t="shared" si="1"/>
        <v>0.15348560948016823</v>
      </c>
      <c r="H95" s="37">
        <f t="shared" si="9"/>
        <v>79.244777200854514</v>
      </c>
      <c r="I95" s="42">
        <f t="shared" si="2"/>
        <v>0.48152678594292864</v>
      </c>
      <c r="J95" s="37">
        <f t="shared" si="10"/>
        <v>79.64575712085005</v>
      </c>
      <c r="K95" s="47">
        <f t="shared" si="11"/>
        <v>0.98996501991681585</v>
      </c>
      <c r="M95" s="48">
        <v>172.08738700000001</v>
      </c>
      <c r="N95" s="37">
        <f t="shared" si="12"/>
        <v>173.07266021341445</v>
      </c>
      <c r="O95" s="35">
        <f t="shared" si="3"/>
        <v>0.57254237547022824</v>
      </c>
      <c r="P95" s="37">
        <f t="shared" si="13"/>
        <v>172.50451715057557</v>
      </c>
      <c r="Q95" s="35">
        <f t="shared" si="4"/>
        <v>0.24239437755862919</v>
      </c>
      <c r="R95" s="37">
        <f t="shared" si="14"/>
        <v>172.84410590386895</v>
      </c>
      <c r="S95" s="35">
        <f t="shared" si="5"/>
        <v>0.43972944040863576</v>
      </c>
      <c r="T95" s="37">
        <f t="shared" si="15"/>
        <v>173.12107116429692</v>
      </c>
      <c r="U95" s="55">
        <f t="shared" si="6"/>
        <v>0.60067398448958653</v>
      </c>
    </row>
    <row r="96" spans="1:21" x14ac:dyDescent="0.35">
      <c r="A96" s="15">
        <v>43871</v>
      </c>
      <c r="B96" s="16">
        <v>63</v>
      </c>
      <c r="C96" s="22">
        <v>79.239593999999997</v>
      </c>
      <c r="D96" s="38">
        <f t="shared" si="7"/>
        <v>78.112427115887201</v>
      </c>
      <c r="E96" s="42">
        <f t="shared" si="0"/>
        <v>1.42247937831786</v>
      </c>
      <c r="F96" s="37">
        <f t="shared" si="8"/>
        <v>78.786340802203455</v>
      </c>
      <c r="G96" s="42">
        <f t="shared" si="1"/>
        <v>0.57200343277445609</v>
      </c>
      <c r="H96" s="37">
        <f t="shared" si="9"/>
        <v>79.035911290384519</v>
      </c>
      <c r="I96" s="42">
        <f t="shared" si="2"/>
        <v>0.25704663455933163</v>
      </c>
      <c r="J96" s="37">
        <f t="shared" si="10"/>
        <v>79.060205030212501</v>
      </c>
      <c r="K96" s="47">
        <f t="shared" si="11"/>
        <v>0.22638804760596828</v>
      </c>
      <c r="M96" s="48">
        <v>173.72699</v>
      </c>
      <c r="N96" s="37">
        <f t="shared" si="12"/>
        <v>172.92486923140228</v>
      </c>
      <c r="O96" s="35">
        <f t="shared" si="3"/>
        <v>0.46171338638729503</v>
      </c>
      <c r="P96" s="37">
        <f t="shared" si="13"/>
        <v>172.35852159787413</v>
      </c>
      <c r="Q96" s="35">
        <f t="shared" si="4"/>
        <v>0.78771203146147317</v>
      </c>
      <c r="R96" s="37">
        <f t="shared" si="14"/>
        <v>172.42791050674106</v>
      </c>
      <c r="S96" s="35">
        <f t="shared" si="5"/>
        <v>0.74777067930489316</v>
      </c>
      <c r="T96" s="37">
        <f t="shared" si="15"/>
        <v>172.34580804107424</v>
      </c>
      <c r="U96" s="55">
        <f t="shared" si="6"/>
        <v>0.79503015560550783</v>
      </c>
    </row>
    <row r="97" spans="1:21" x14ac:dyDescent="0.35">
      <c r="A97" s="15">
        <v>43872</v>
      </c>
      <c r="B97" s="16">
        <v>64</v>
      </c>
      <c r="C97" s="22">
        <v>78.761520000000004</v>
      </c>
      <c r="D97" s="38">
        <f t="shared" si="7"/>
        <v>78.281502148504117</v>
      </c>
      <c r="E97" s="42">
        <f t="shared" si="0"/>
        <v>0.60945732319016599</v>
      </c>
      <c r="F97" s="37">
        <f t="shared" si="8"/>
        <v>78.944979421432237</v>
      </c>
      <c r="G97" s="42">
        <f t="shared" si="1"/>
        <v>0.23293027030488017</v>
      </c>
      <c r="H97" s="37">
        <f t="shared" si="9"/>
        <v>79.147936780673035</v>
      </c>
      <c r="I97" s="42">
        <f t="shared" si="2"/>
        <v>0.49061620531578204</v>
      </c>
      <c r="J97" s="37">
        <f t="shared" si="10"/>
        <v>79.194746757553119</v>
      </c>
      <c r="K97" s="47">
        <f t="shared" si="11"/>
        <v>0.55004875166593381</v>
      </c>
      <c r="M97" s="48">
        <v>175.88691700000001</v>
      </c>
      <c r="N97" s="37">
        <f t="shared" si="12"/>
        <v>173.04518734669193</v>
      </c>
      <c r="O97" s="35">
        <f t="shared" si="3"/>
        <v>1.6156572084938408</v>
      </c>
      <c r="P97" s="37">
        <f t="shared" si="13"/>
        <v>172.83748553861818</v>
      </c>
      <c r="Q97" s="35">
        <f t="shared" si="4"/>
        <v>1.7337454731677564</v>
      </c>
      <c r="R97" s="37">
        <f t="shared" si="14"/>
        <v>173.14240422803346</v>
      </c>
      <c r="S97" s="35">
        <f t="shared" si="5"/>
        <v>1.5603848306503405</v>
      </c>
      <c r="T97" s="37">
        <f t="shared" si="15"/>
        <v>173.38169451026857</v>
      </c>
      <c r="U97" s="55">
        <f t="shared" si="6"/>
        <v>1.4243370299858273</v>
      </c>
    </row>
    <row r="98" spans="1:21" x14ac:dyDescent="0.35">
      <c r="A98" s="15">
        <v>43873</v>
      </c>
      <c r="B98" s="16">
        <v>65</v>
      </c>
      <c r="C98" s="22">
        <v>80.631927000000005</v>
      </c>
      <c r="D98" s="38">
        <f t="shared" si="7"/>
        <v>78.353504826228502</v>
      </c>
      <c r="E98" s="42">
        <f t="shared" si="0"/>
        <v>2.8257072087232924</v>
      </c>
      <c r="F98" s="37">
        <f t="shared" si="8"/>
        <v>78.880768623930948</v>
      </c>
      <c r="G98" s="42">
        <f t="shared" si="1"/>
        <v>2.1717927888155977</v>
      </c>
      <c r="H98" s="37">
        <f t="shared" si="9"/>
        <v>78.935407551302859</v>
      </c>
      <c r="I98" s="42">
        <f t="shared" si="2"/>
        <v>2.1040293985497152</v>
      </c>
      <c r="J98" s="37">
        <f t="shared" si="10"/>
        <v>78.869826689388276</v>
      </c>
      <c r="K98" s="47">
        <f t="shared" si="11"/>
        <v>2.1853630145931255</v>
      </c>
      <c r="M98" s="48">
        <v>177.879929</v>
      </c>
      <c r="N98" s="37">
        <f t="shared" si="12"/>
        <v>173.47144679468815</v>
      </c>
      <c r="O98" s="35">
        <f t="shared" si="3"/>
        <v>2.4783471806489508</v>
      </c>
      <c r="P98" s="37">
        <f t="shared" si="13"/>
        <v>173.90478655010182</v>
      </c>
      <c r="Q98" s="35">
        <f t="shared" si="4"/>
        <v>2.2347335487738955</v>
      </c>
      <c r="R98" s="37">
        <f t="shared" si="14"/>
        <v>174.65188625261507</v>
      </c>
      <c r="S98" s="35">
        <f t="shared" si="5"/>
        <v>1.8147312996650302</v>
      </c>
      <c r="T98" s="37">
        <f t="shared" si="15"/>
        <v>175.26061137756716</v>
      </c>
      <c r="U98" s="55">
        <f t="shared" si="6"/>
        <v>1.4725200516764572</v>
      </c>
    </row>
    <row r="99" spans="1:21" x14ac:dyDescent="0.35">
      <c r="A99" s="15">
        <v>43874</v>
      </c>
      <c r="B99" s="16">
        <v>66</v>
      </c>
      <c r="C99" s="22">
        <v>80.057738999999998</v>
      </c>
      <c r="D99" s="38">
        <f t="shared" si="7"/>
        <v>78.695268152294233</v>
      </c>
      <c r="E99" s="42">
        <f t="shared" si="0"/>
        <v>1.7018602632604514</v>
      </c>
      <c r="F99" s="37">
        <f t="shared" si="8"/>
        <v>79.493674055555118</v>
      </c>
      <c r="G99" s="42">
        <f t="shared" si="1"/>
        <v>0.70457266404298502</v>
      </c>
      <c r="H99" s="37">
        <f t="shared" si="9"/>
        <v>79.868493248086281</v>
      </c>
      <c r="I99" s="42">
        <f t="shared" si="2"/>
        <v>0.23638658083226252</v>
      </c>
      <c r="J99" s="37">
        <f t="shared" si="10"/>
        <v>80.191401922347069</v>
      </c>
      <c r="K99" s="47">
        <f t="shared" si="11"/>
        <v>0.16695815297390659</v>
      </c>
      <c r="M99" s="48">
        <v>176.839249</v>
      </c>
      <c r="N99" s="37">
        <f t="shared" si="12"/>
        <v>174.13271912548493</v>
      </c>
      <c r="O99" s="35">
        <f t="shared" si="3"/>
        <v>1.5305029227505202</v>
      </c>
      <c r="P99" s="37">
        <f t="shared" si="13"/>
        <v>175.29608640756618</v>
      </c>
      <c r="Q99" s="35">
        <f t="shared" si="4"/>
        <v>0.87263579842154626</v>
      </c>
      <c r="R99" s="37">
        <f t="shared" si="14"/>
        <v>176.42730976367676</v>
      </c>
      <c r="S99" s="35">
        <f t="shared" si="5"/>
        <v>0.23294559248169794</v>
      </c>
      <c r="T99" s="37">
        <f t="shared" si="15"/>
        <v>177.22509959439179</v>
      </c>
      <c r="U99" s="55">
        <f t="shared" si="6"/>
        <v>0.21819284834884003</v>
      </c>
    </row>
    <row r="100" spans="1:21" x14ac:dyDescent="0.35">
      <c r="A100" s="15">
        <v>43875</v>
      </c>
      <c r="B100" s="16">
        <v>67</v>
      </c>
      <c r="C100" s="22">
        <v>80.077461</v>
      </c>
      <c r="D100" s="38">
        <f t="shared" si="7"/>
        <v>78.8996387794501</v>
      </c>
      <c r="E100" s="42">
        <f t="shared" ref="E100:E163" si="16">ABS((C100-D100)/C100)*100</f>
        <v>1.4708536033003083</v>
      </c>
      <c r="F100" s="37">
        <f t="shared" si="8"/>
        <v>79.691096786110819</v>
      </c>
      <c r="G100" s="42">
        <f t="shared" ref="G100:G163" si="17">ABS((C100-F100)/C100)*100</f>
        <v>0.48248809223506783</v>
      </c>
      <c r="H100" s="37">
        <f t="shared" si="9"/>
        <v>79.972578411638835</v>
      </c>
      <c r="I100" s="42">
        <f t="shared" ref="I100:I163" si="18">ABS((C100-H100)/C100)*100</f>
        <v>0.13097641589955525</v>
      </c>
      <c r="J100" s="37">
        <f t="shared" si="10"/>
        <v>80.091154730586766</v>
      </c>
      <c r="K100" s="47">
        <f t="shared" si="11"/>
        <v>1.7100605358561696E-2</v>
      </c>
      <c r="M100" s="48">
        <v>177.516693</v>
      </c>
      <c r="N100" s="37">
        <f t="shared" si="12"/>
        <v>174.53869860666219</v>
      </c>
      <c r="O100" s="35">
        <f t="shared" ref="O100:O163" si="19">ABS((M100-N100)/M100)*100</f>
        <v>1.6775855515389806</v>
      </c>
      <c r="P100" s="37">
        <f t="shared" si="13"/>
        <v>175.83619331491801</v>
      </c>
      <c r="Q100" s="35">
        <f t="shared" ref="Q100:Q163" si="20">ABS((M100-P100)/M100)*100</f>
        <v>0.94667135618732912</v>
      </c>
      <c r="R100" s="37">
        <f t="shared" si="14"/>
        <v>176.65387634365453</v>
      </c>
      <c r="S100" s="35">
        <f t="shared" ref="S100:S163" si="21">ABS((M100-R100)/M100)*100</f>
        <v>0.4860481804634974</v>
      </c>
      <c r="T100" s="37">
        <f t="shared" si="15"/>
        <v>176.93571164859793</v>
      </c>
      <c r="U100" s="55">
        <f t="shared" ref="U100:U163" si="22">ABS((M100-T100)/M100)*100</f>
        <v>0.32728265808899065</v>
      </c>
    </row>
    <row r="101" spans="1:21" x14ac:dyDescent="0.35">
      <c r="A101" s="15">
        <v>43879</v>
      </c>
      <c r="B101" s="16">
        <v>68</v>
      </c>
      <c r="C101" s="22">
        <v>78.611198000000002</v>
      </c>
      <c r="D101" s="38">
        <f t="shared" ref="D101:D164" si="23">0.15*C100+(1-0.15)*D100</f>
        <v>79.076312112532591</v>
      </c>
      <c r="E101" s="42">
        <f t="shared" si="16"/>
        <v>0.59166394148145307</v>
      </c>
      <c r="F101" s="37">
        <f t="shared" ref="F101:F164" si="24">0.35*C100+(1-0.35)*F100</f>
        <v>79.826324260972029</v>
      </c>
      <c r="G101" s="42">
        <f t="shared" si="17"/>
        <v>1.5457419450242034</v>
      </c>
      <c r="H101" s="37">
        <f t="shared" ref="H101:H164" si="25">0.55*C100+(1-0.55)*H100</f>
        <v>80.030263835237477</v>
      </c>
      <c r="I101" s="42">
        <f t="shared" si="18"/>
        <v>1.8051700919727434</v>
      </c>
      <c r="J101" s="37">
        <f t="shared" ref="J101:J164" si="26">0.75*C100+(1-0.75)*J100</f>
        <v>80.080884432646684</v>
      </c>
      <c r="K101" s="47">
        <f t="shared" ref="K101:K164" si="27">ABS((C101-J101)/C101)*100</f>
        <v>1.8695637136158163</v>
      </c>
      <c r="M101" s="48">
        <v>176.151993</v>
      </c>
      <c r="N101" s="37">
        <f t="shared" ref="N101:N164" si="28">0.15*M100+(1-0.15)*N100</f>
        <v>174.98539776566287</v>
      </c>
      <c r="O101" s="35">
        <f t="shared" si="19"/>
        <v>0.66226627043449759</v>
      </c>
      <c r="P101" s="37">
        <f t="shared" ref="P101:P164" si="29">0.35*M100+(1-0.35)*P100</f>
        <v>176.42436820469669</v>
      </c>
      <c r="Q101" s="35">
        <f t="shared" si="20"/>
        <v>0.15462510531838633</v>
      </c>
      <c r="R101" s="37">
        <f t="shared" ref="R101:R164" si="30">0.55*M100+(1-0.55)*R100</f>
        <v>177.12842550464455</v>
      </c>
      <c r="S101" s="35">
        <f t="shared" si="21"/>
        <v>0.55431249344113254</v>
      </c>
      <c r="T101" s="37">
        <f t="shared" ref="T101:T164" si="31">0.75*M100+(1-0.75)*T100</f>
        <v>177.37144766214948</v>
      </c>
      <c r="U101" s="55">
        <f t="shared" si="22"/>
        <v>0.69227412155902979</v>
      </c>
    </row>
    <row r="102" spans="1:21" x14ac:dyDescent="0.35">
      <c r="A102" s="15">
        <v>43880</v>
      </c>
      <c r="B102" s="16">
        <v>69</v>
      </c>
      <c r="C102" s="22">
        <v>79.749701999999999</v>
      </c>
      <c r="D102" s="38">
        <f t="shared" si="23"/>
        <v>79.006544995652703</v>
      </c>
      <c r="E102" s="42">
        <f t="shared" si="16"/>
        <v>0.93186179472782971</v>
      </c>
      <c r="F102" s="37">
        <f t="shared" si="24"/>
        <v>79.401030069631815</v>
      </c>
      <c r="G102" s="42">
        <f t="shared" si="17"/>
        <v>0.4372078159842952</v>
      </c>
      <c r="H102" s="37">
        <f t="shared" si="25"/>
        <v>79.249777625856865</v>
      </c>
      <c r="I102" s="42">
        <f t="shared" si="18"/>
        <v>0.6268667613869382</v>
      </c>
      <c r="J102" s="37">
        <f t="shared" si="26"/>
        <v>78.978619608161665</v>
      </c>
      <c r="K102" s="47">
        <f t="shared" si="27"/>
        <v>0.96687808543577258</v>
      </c>
      <c r="M102" s="48">
        <v>177.565765</v>
      </c>
      <c r="N102" s="37">
        <f t="shared" si="28"/>
        <v>175.16038705081343</v>
      </c>
      <c r="O102" s="35">
        <f t="shared" si="19"/>
        <v>1.3546406027009612</v>
      </c>
      <c r="P102" s="37">
        <f t="shared" si="29"/>
        <v>176.32903688305285</v>
      </c>
      <c r="Q102" s="35">
        <f t="shared" si="20"/>
        <v>0.69649018038310939</v>
      </c>
      <c r="R102" s="37">
        <f t="shared" si="30"/>
        <v>176.59138762709006</v>
      </c>
      <c r="S102" s="35">
        <f t="shared" si="21"/>
        <v>0.54874168616340069</v>
      </c>
      <c r="T102" s="37">
        <f t="shared" si="31"/>
        <v>176.45685666553737</v>
      </c>
      <c r="U102" s="55">
        <f t="shared" si="22"/>
        <v>0.62450570607607048</v>
      </c>
    </row>
    <row r="103" spans="1:21" x14ac:dyDescent="0.35">
      <c r="A103" s="15">
        <v>43881</v>
      </c>
      <c r="B103" s="16">
        <v>70</v>
      </c>
      <c r="C103" s="22">
        <v>78.931563999999995</v>
      </c>
      <c r="D103" s="38">
        <f t="shared" si="23"/>
        <v>79.118018546304796</v>
      </c>
      <c r="E103" s="42">
        <f t="shared" si="16"/>
        <v>0.23622304798724342</v>
      </c>
      <c r="F103" s="37">
        <f t="shared" si="24"/>
        <v>79.523065245260682</v>
      </c>
      <c r="G103" s="42">
        <f t="shared" si="17"/>
        <v>0.74938492953299063</v>
      </c>
      <c r="H103" s="37">
        <f t="shared" si="25"/>
        <v>79.524736031635584</v>
      </c>
      <c r="I103" s="42">
        <f t="shared" si="18"/>
        <v>0.75150168269260353</v>
      </c>
      <c r="J103" s="37">
        <f t="shared" si="26"/>
        <v>79.556931402040419</v>
      </c>
      <c r="K103" s="47">
        <f t="shared" si="27"/>
        <v>0.79229065072171223</v>
      </c>
      <c r="M103" s="48">
        <v>177.408691</v>
      </c>
      <c r="N103" s="37">
        <f t="shared" si="28"/>
        <v>175.52119374319139</v>
      </c>
      <c r="O103" s="35">
        <f t="shared" si="19"/>
        <v>1.063926037765881</v>
      </c>
      <c r="P103" s="37">
        <f t="shared" si="29"/>
        <v>176.76189172398435</v>
      </c>
      <c r="Q103" s="35">
        <f t="shared" si="20"/>
        <v>0.36458150520689891</v>
      </c>
      <c r="R103" s="37">
        <f t="shared" si="30"/>
        <v>177.12729518219052</v>
      </c>
      <c r="S103" s="35">
        <f t="shared" si="21"/>
        <v>0.15861444905733629</v>
      </c>
      <c r="T103" s="37">
        <f t="shared" si="31"/>
        <v>177.28853791638431</v>
      </c>
      <c r="U103" s="55">
        <f t="shared" si="22"/>
        <v>6.7726717861691765E-2</v>
      </c>
    </row>
    <row r="104" spans="1:21" x14ac:dyDescent="0.35">
      <c r="A104" s="15">
        <v>43882</v>
      </c>
      <c r="B104" s="16">
        <v>71</v>
      </c>
      <c r="C104" s="22">
        <v>77.144942999999998</v>
      </c>
      <c r="D104" s="38">
        <f t="shared" si="23"/>
        <v>79.090050364359072</v>
      </c>
      <c r="E104" s="42">
        <f t="shared" si="16"/>
        <v>2.5213672973471177</v>
      </c>
      <c r="F104" s="37">
        <f t="shared" si="24"/>
        <v>79.316039809419436</v>
      </c>
      <c r="G104" s="42">
        <f t="shared" si="17"/>
        <v>2.8143086571720435</v>
      </c>
      <c r="H104" s="37">
        <f t="shared" si="25"/>
        <v>79.198491414236003</v>
      </c>
      <c r="I104" s="42">
        <f t="shared" si="18"/>
        <v>2.6619352278684101</v>
      </c>
      <c r="J104" s="37">
        <f t="shared" si="26"/>
        <v>79.087905850510111</v>
      </c>
      <c r="K104" s="47">
        <f t="shared" si="27"/>
        <v>2.5185874471514142</v>
      </c>
      <c r="M104" s="48">
        <v>176.603622</v>
      </c>
      <c r="N104" s="37">
        <f t="shared" si="28"/>
        <v>175.80431833171266</v>
      </c>
      <c r="O104" s="35">
        <f t="shared" si="19"/>
        <v>0.45259755107816346</v>
      </c>
      <c r="P104" s="37">
        <f t="shared" si="29"/>
        <v>176.98827147058984</v>
      </c>
      <c r="Q104" s="35">
        <f t="shared" si="20"/>
        <v>0.21780384016689935</v>
      </c>
      <c r="R104" s="37">
        <f t="shared" si="30"/>
        <v>177.28206288198572</v>
      </c>
      <c r="S104" s="35">
        <f t="shared" si="21"/>
        <v>0.38416023086192536</v>
      </c>
      <c r="T104" s="37">
        <f t="shared" si="31"/>
        <v>177.37865272909607</v>
      </c>
      <c r="U104" s="55">
        <f t="shared" si="22"/>
        <v>0.4388532467901895</v>
      </c>
    </row>
    <row r="105" spans="1:21" x14ac:dyDescent="0.35">
      <c r="A105" s="15">
        <v>43885</v>
      </c>
      <c r="B105" s="16">
        <v>72</v>
      </c>
      <c r="C105" s="22">
        <v>73.480521999999993</v>
      </c>
      <c r="D105" s="38">
        <f t="shared" si="23"/>
        <v>78.798284259705213</v>
      </c>
      <c r="E105" s="42">
        <f t="shared" si="16"/>
        <v>7.2369685393705012</v>
      </c>
      <c r="F105" s="37">
        <f t="shared" si="24"/>
        <v>78.556155926122628</v>
      </c>
      <c r="G105" s="42">
        <f t="shared" si="17"/>
        <v>6.9074549118236188</v>
      </c>
      <c r="H105" s="37">
        <f t="shared" si="25"/>
        <v>78.069039786406194</v>
      </c>
      <c r="I105" s="42">
        <f t="shared" si="18"/>
        <v>6.2445361866185438</v>
      </c>
      <c r="J105" s="37">
        <f t="shared" si="26"/>
        <v>77.63068371262753</v>
      </c>
      <c r="K105" s="47">
        <f t="shared" si="27"/>
        <v>5.6479752724504824</v>
      </c>
      <c r="M105" s="48">
        <v>172.07759100000001</v>
      </c>
      <c r="N105" s="37">
        <f t="shared" si="28"/>
        <v>175.92421388195578</v>
      </c>
      <c r="O105" s="35">
        <f t="shared" si="19"/>
        <v>2.2354002398579409</v>
      </c>
      <c r="P105" s="37">
        <f t="shared" si="29"/>
        <v>176.85364415588339</v>
      </c>
      <c r="Q105" s="35">
        <f t="shared" si="20"/>
        <v>2.7755230231479557</v>
      </c>
      <c r="R105" s="37">
        <f t="shared" si="30"/>
        <v>176.90892039689356</v>
      </c>
      <c r="S105" s="35">
        <f t="shared" si="21"/>
        <v>2.8076458816148531</v>
      </c>
      <c r="T105" s="37">
        <f t="shared" si="31"/>
        <v>176.79737968227403</v>
      </c>
      <c r="U105" s="55">
        <f t="shared" si="22"/>
        <v>2.7428258699147023</v>
      </c>
    </row>
    <row r="106" spans="1:21" x14ac:dyDescent="0.35">
      <c r="A106" s="15">
        <v>43886</v>
      </c>
      <c r="B106" s="16">
        <v>73</v>
      </c>
      <c r="C106" s="22">
        <v>70.991577000000007</v>
      </c>
      <c r="D106" s="38">
        <f t="shared" si="23"/>
        <v>78.000619920749429</v>
      </c>
      <c r="E106" s="42">
        <f t="shared" si="16"/>
        <v>9.8730627166507681</v>
      </c>
      <c r="F106" s="37">
        <f t="shared" si="24"/>
        <v>76.7796840519797</v>
      </c>
      <c r="G106" s="42">
        <f t="shared" si="17"/>
        <v>8.1532307022559767</v>
      </c>
      <c r="H106" s="37">
        <f t="shared" si="25"/>
        <v>75.54535500388279</v>
      </c>
      <c r="I106" s="42">
        <f t="shared" si="18"/>
        <v>6.4145328168759841</v>
      </c>
      <c r="J106" s="37">
        <f t="shared" si="26"/>
        <v>74.518062428156867</v>
      </c>
      <c r="K106" s="47">
        <f t="shared" si="27"/>
        <v>4.9674701946075377</v>
      </c>
      <c r="M106" s="48">
        <v>164.743652</v>
      </c>
      <c r="N106" s="37">
        <f t="shared" si="28"/>
        <v>175.34722044966239</v>
      </c>
      <c r="O106" s="35">
        <f t="shared" si="19"/>
        <v>6.4364048756563861</v>
      </c>
      <c r="P106" s="37">
        <f t="shared" si="29"/>
        <v>175.18202555132422</v>
      </c>
      <c r="Q106" s="35">
        <f t="shared" si="20"/>
        <v>6.3361309674768034</v>
      </c>
      <c r="R106" s="37">
        <f t="shared" si="30"/>
        <v>174.25168922860212</v>
      </c>
      <c r="S106" s="35">
        <f t="shared" si="21"/>
        <v>5.7714134130049031</v>
      </c>
      <c r="T106" s="37">
        <f t="shared" si="31"/>
        <v>173.25753817056852</v>
      </c>
      <c r="U106" s="55">
        <f t="shared" si="22"/>
        <v>5.1679600805307668</v>
      </c>
    </row>
    <row r="107" spans="1:21" x14ac:dyDescent="0.35">
      <c r="A107" s="15">
        <v>43887</v>
      </c>
      <c r="B107" s="16">
        <v>74</v>
      </c>
      <c r="C107" s="22">
        <v>72.117767000000001</v>
      </c>
      <c r="D107" s="38">
        <f t="shared" si="23"/>
        <v>76.949263482637008</v>
      </c>
      <c r="E107" s="42">
        <f t="shared" si="16"/>
        <v>6.6994538012207272</v>
      </c>
      <c r="F107" s="37">
        <f t="shared" si="24"/>
        <v>74.75384658378681</v>
      </c>
      <c r="G107" s="42">
        <f t="shared" si="17"/>
        <v>3.6552429358868106</v>
      </c>
      <c r="H107" s="37">
        <f t="shared" si="25"/>
        <v>73.040777101747267</v>
      </c>
      <c r="I107" s="42">
        <f t="shared" si="18"/>
        <v>1.2798650598087242</v>
      </c>
      <c r="J107" s="37">
        <f t="shared" si="26"/>
        <v>71.873198357039229</v>
      </c>
      <c r="K107" s="47">
        <f t="shared" si="27"/>
        <v>0.33912398169617736</v>
      </c>
      <c r="M107" s="48">
        <v>164.134918</v>
      </c>
      <c r="N107" s="37">
        <f t="shared" si="28"/>
        <v>173.75668518221303</v>
      </c>
      <c r="O107" s="35">
        <f t="shared" si="19"/>
        <v>5.8621086234758621</v>
      </c>
      <c r="P107" s="37">
        <f t="shared" si="29"/>
        <v>171.52859480836074</v>
      </c>
      <c r="Q107" s="35">
        <f t="shared" si="20"/>
        <v>4.5046336870017738</v>
      </c>
      <c r="R107" s="37">
        <f t="shared" si="30"/>
        <v>169.02226875287096</v>
      </c>
      <c r="S107" s="35">
        <f t="shared" si="21"/>
        <v>2.9776423033098647</v>
      </c>
      <c r="T107" s="37">
        <f t="shared" si="31"/>
        <v>166.87212354264213</v>
      </c>
      <c r="U107" s="55">
        <f t="shared" si="22"/>
        <v>1.6676558382550444</v>
      </c>
    </row>
    <row r="108" spans="1:21" x14ac:dyDescent="0.35">
      <c r="A108" s="15">
        <v>43888</v>
      </c>
      <c r="B108" s="16">
        <v>75</v>
      </c>
      <c r="C108" s="22">
        <v>67.403557000000006</v>
      </c>
      <c r="D108" s="38">
        <f t="shared" si="23"/>
        <v>76.224539010241458</v>
      </c>
      <c r="E108" s="42">
        <f t="shared" si="16"/>
        <v>13.086819750835183</v>
      </c>
      <c r="F108" s="37">
        <f t="shared" si="24"/>
        <v>73.831218729461426</v>
      </c>
      <c r="G108" s="42">
        <f t="shared" si="17"/>
        <v>9.5360868410274247</v>
      </c>
      <c r="H108" s="37">
        <f t="shared" si="25"/>
        <v>72.533121545786258</v>
      </c>
      <c r="I108" s="42">
        <f t="shared" si="18"/>
        <v>7.6102282640458441</v>
      </c>
      <c r="J108" s="37">
        <f t="shared" si="26"/>
        <v>72.056624839259797</v>
      </c>
      <c r="K108" s="47">
        <f t="shared" si="27"/>
        <v>6.9032971646582242</v>
      </c>
      <c r="M108" s="48">
        <v>157.49176</v>
      </c>
      <c r="N108" s="37">
        <f t="shared" si="28"/>
        <v>172.31342010488106</v>
      </c>
      <c r="O108" s="35">
        <f t="shared" si="19"/>
        <v>9.4110702076610622</v>
      </c>
      <c r="P108" s="37">
        <f t="shared" si="29"/>
        <v>168.94080792543448</v>
      </c>
      <c r="Q108" s="35">
        <f t="shared" si="20"/>
        <v>7.2696171059581056</v>
      </c>
      <c r="R108" s="37">
        <f t="shared" si="30"/>
        <v>166.33422583879192</v>
      </c>
      <c r="S108" s="35">
        <f t="shared" si="21"/>
        <v>5.6145577640328126</v>
      </c>
      <c r="T108" s="37">
        <f t="shared" si="31"/>
        <v>164.81921938566055</v>
      </c>
      <c r="U108" s="55">
        <f t="shared" si="22"/>
        <v>4.6525985776402186</v>
      </c>
    </row>
    <row r="109" spans="1:21" x14ac:dyDescent="0.35">
      <c r="A109" s="15">
        <v>43889</v>
      </c>
      <c r="B109" s="16">
        <v>76</v>
      </c>
      <c r="C109" s="22">
        <v>67.364127999999994</v>
      </c>
      <c r="D109" s="38">
        <f t="shared" si="23"/>
        <v>74.901391708705233</v>
      </c>
      <c r="E109" s="42">
        <f t="shared" si="16"/>
        <v>11.188838826363551</v>
      </c>
      <c r="F109" s="37">
        <f t="shared" si="24"/>
        <v>71.581537124149932</v>
      </c>
      <c r="G109" s="42">
        <f t="shared" si="17"/>
        <v>6.260615626390857</v>
      </c>
      <c r="H109" s="37">
        <f t="shared" si="25"/>
        <v>69.711861045603825</v>
      </c>
      <c r="I109" s="42">
        <f t="shared" si="18"/>
        <v>3.4851383300082679</v>
      </c>
      <c r="J109" s="37">
        <f t="shared" si="26"/>
        <v>68.566823959814954</v>
      </c>
      <c r="K109" s="47">
        <f t="shared" si="27"/>
        <v>1.7853655877724126</v>
      </c>
      <c r="M109" s="48">
        <v>160.077957</v>
      </c>
      <c r="N109" s="37">
        <f t="shared" si="28"/>
        <v>170.0901710891489</v>
      </c>
      <c r="O109" s="35">
        <f t="shared" si="19"/>
        <v>6.2545863757799562</v>
      </c>
      <c r="P109" s="37">
        <f t="shared" si="29"/>
        <v>164.93364115153241</v>
      </c>
      <c r="Q109" s="35">
        <f t="shared" si="20"/>
        <v>3.0333246641399949</v>
      </c>
      <c r="R109" s="37">
        <f t="shared" si="30"/>
        <v>161.47086962745635</v>
      </c>
      <c r="S109" s="35">
        <f t="shared" si="21"/>
        <v>0.870146429627631</v>
      </c>
      <c r="T109" s="37">
        <f t="shared" si="31"/>
        <v>159.32362484641513</v>
      </c>
      <c r="U109" s="55">
        <f t="shared" si="22"/>
        <v>0.47122799898356343</v>
      </c>
    </row>
    <row r="110" spans="1:21" x14ac:dyDescent="0.35">
      <c r="A110" s="15">
        <v>43892</v>
      </c>
      <c r="B110" s="16">
        <v>77</v>
      </c>
      <c r="C110" s="22">
        <v>73.635773</v>
      </c>
      <c r="D110" s="38">
        <f t="shared" si="23"/>
        <v>73.77080215239944</v>
      </c>
      <c r="E110" s="42">
        <f t="shared" si="16"/>
        <v>0.18337439385533444</v>
      </c>
      <c r="F110" s="37">
        <f t="shared" si="24"/>
        <v>70.105443930697447</v>
      </c>
      <c r="G110" s="42">
        <f t="shared" si="17"/>
        <v>4.794312499853234</v>
      </c>
      <c r="H110" s="37">
        <f t="shared" si="25"/>
        <v>68.420607870521721</v>
      </c>
      <c r="I110" s="42">
        <f t="shared" si="18"/>
        <v>7.0823798230219976</v>
      </c>
      <c r="J110" s="37">
        <f t="shared" si="26"/>
        <v>67.66480198995373</v>
      </c>
      <c r="K110" s="47">
        <f t="shared" si="27"/>
        <v>8.1087911035391311</v>
      </c>
      <c r="M110" s="48">
        <v>162.12127699999999</v>
      </c>
      <c r="N110" s="37">
        <f t="shared" si="28"/>
        <v>168.58833897577654</v>
      </c>
      <c r="O110" s="35">
        <f t="shared" si="19"/>
        <v>3.9890272858981648</v>
      </c>
      <c r="P110" s="37">
        <f t="shared" si="29"/>
        <v>163.23415169849608</v>
      </c>
      <c r="Q110" s="35">
        <f t="shared" si="20"/>
        <v>0.68644580100123787</v>
      </c>
      <c r="R110" s="37">
        <f t="shared" si="30"/>
        <v>160.70476768235534</v>
      </c>
      <c r="S110" s="35">
        <f t="shared" si="21"/>
        <v>0.87373436963777018</v>
      </c>
      <c r="T110" s="37">
        <f t="shared" si="31"/>
        <v>159.88937396160378</v>
      </c>
      <c r="U110" s="55">
        <f t="shared" si="22"/>
        <v>1.3766873045270989</v>
      </c>
    </row>
    <row r="111" spans="1:21" x14ac:dyDescent="0.35">
      <c r="A111" s="15">
        <v>43893</v>
      </c>
      <c r="B111" s="16">
        <v>78</v>
      </c>
      <c r="C111" s="22">
        <v>71.297156999999999</v>
      </c>
      <c r="D111" s="38">
        <f t="shared" si="23"/>
        <v>73.750547779539517</v>
      </c>
      <c r="E111" s="42">
        <f t="shared" si="16"/>
        <v>3.4410779935299778</v>
      </c>
      <c r="F111" s="37">
        <f t="shared" si="24"/>
        <v>71.341059104953345</v>
      </c>
      <c r="G111" s="42">
        <f t="shared" si="17"/>
        <v>6.1576235015018285E-2</v>
      </c>
      <c r="H111" s="37">
        <f t="shared" si="25"/>
        <v>71.288948691734774</v>
      </c>
      <c r="I111" s="42">
        <f t="shared" si="18"/>
        <v>1.1512812867453709E-2</v>
      </c>
      <c r="J111" s="37">
        <f t="shared" si="26"/>
        <v>72.14303024748844</v>
      </c>
      <c r="K111" s="47">
        <f t="shared" si="27"/>
        <v>1.1864052973226429</v>
      </c>
      <c r="M111" s="48">
        <v>159.80157500000001</v>
      </c>
      <c r="N111" s="37">
        <f t="shared" si="28"/>
        <v>167.61827967941005</v>
      </c>
      <c r="O111" s="35">
        <f t="shared" si="19"/>
        <v>4.8915066571840962</v>
      </c>
      <c r="P111" s="37">
        <f t="shared" si="29"/>
        <v>162.84464555402243</v>
      </c>
      <c r="Q111" s="35">
        <f t="shared" si="20"/>
        <v>1.9042807018782015</v>
      </c>
      <c r="R111" s="37">
        <f t="shared" si="30"/>
        <v>161.4838478070599</v>
      </c>
      <c r="S111" s="35">
        <f t="shared" si="21"/>
        <v>1.0527260492018857</v>
      </c>
      <c r="T111" s="37">
        <f t="shared" si="31"/>
        <v>161.56330124040096</v>
      </c>
      <c r="U111" s="55">
        <f t="shared" si="22"/>
        <v>1.1024461056788373</v>
      </c>
    </row>
    <row r="112" spans="1:21" x14ac:dyDescent="0.35">
      <c r="A112" s="15">
        <v>43894</v>
      </c>
      <c r="B112" s="16">
        <v>79</v>
      </c>
      <c r="C112" s="22">
        <v>74.604240000000004</v>
      </c>
      <c r="D112" s="38">
        <f t="shared" si="23"/>
        <v>73.38253916260858</v>
      </c>
      <c r="E112" s="42">
        <f t="shared" si="16"/>
        <v>1.6375756088278948</v>
      </c>
      <c r="F112" s="37">
        <f t="shared" si="24"/>
        <v>71.325693368219675</v>
      </c>
      <c r="G112" s="42">
        <f t="shared" si="17"/>
        <v>4.3945848544001382</v>
      </c>
      <c r="H112" s="37">
        <f t="shared" si="25"/>
        <v>71.29346326128065</v>
      </c>
      <c r="I112" s="42">
        <f t="shared" si="18"/>
        <v>4.437786295684206</v>
      </c>
      <c r="J112" s="37">
        <f t="shared" si="26"/>
        <v>71.508625311872109</v>
      </c>
      <c r="K112" s="47">
        <f t="shared" si="27"/>
        <v>4.1493817082352091</v>
      </c>
      <c r="M112" s="48">
        <v>168.98161300000001</v>
      </c>
      <c r="N112" s="37">
        <f t="shared" si="28"/>
        <v>166.44577397749853</v>
      </c>
      <c r="O112" s="35">
        <f t="shared" si="19"/>
        <v>1.5006597330216496</v>
      </c>
      <c r="P112" s="37">
        <f t="shared" si="29"/>
        <v>161.77957086011457</v>
      </c>
      <c r="Q112" s="35">
        <f t="shared" si="20"/>
        <v>4.2620270998865628</v>
      </c>
      <c r="R112" s="37">
        <f t="shared" si="30"/>
        <v>160.55859776317698</v>
      </c>
      <c r="S112" s="35">
        <f t="shared" si="21"/>
        <v>4.9845750003718052</v>
      </c>
      <c r="T112" s="37">
        <f t="shared" si="31"/>
        <v>160.24200656010026</v>
      </c>
      <c r="U112" s="55">
        <f t="shared" si="22"/>
        <v>5.1719274569238163</v>
      </c>
    </row>
    <row r="113" spans="1:21" x14ac:dyDescent="0.35">
      <c r="A113" s="15">
        <v>43895</v>
      </c>
      <c r="B113" s="16">
        <v>80</v>
      </c>
      <c r="C113" s="22">
        <v>72.184303</v>
      </c>
      <c r="D113" s="38">
        <f t="shared" si="23"/>
        <v>73.56579428821729</v>
      </c>
      <c r="E113" s="42">
        <f t="shared" si="16"/>
        <v>1.9138389245336211</v>
      </c>
      <c r="F113" s="37">
        <f t="shared" si="24"/>
        <v>72.473184689342787</v>
      </c>
      <c r="G113" s="42">
        <f t="shared" si="17"/>
        <v>0.40020015063771863</v>
      </c>
      <c r="H113" s="37">
        <f t="shared" si="25"/>
        <v>73.1143904675763</v>
      </c>
      <c r="I113" s="42">
        <f t="shared" si="18"/>
        <v>1.2884899194445361</v>
      </c>
      <c r="J113" s="37">
        <f t="shared" si="26"/>
        <v>73.830336327968027</v>
      </c>
      <c r="K113" s="47">
        <f t="shared" si="27"/>
        <v>2.2803203183495824</v>
      </c>
      <c r="M113" s="48">
        <v>162.79248000000001</v>
      </c>
      <c r="N113" s="37">
        <f t="shared" si="28"/>
        <v>166.82614983087376</v>
      </c>
      <c r="O113" s="35">
        <f t="shared" si="19"/>
        <v>2.4777986248957862</v>
      </c>
      <c r="P113" s="37">
        <f t="shared" si="29"/>
        <v>164.30028560907448</v>
      </c>
      <c r="Q113" s="35">
        <f t="shared" si="20"/>
        <v>0.92621330486178877</v>
      </c>
      <c r="R113" s="37">
        <f t="shared" si="30"/>
        <v>165.19125614342965</v>
      </c>
      <c r="S113" s="35">
        <f t="shared" si="21"/>
        <v>1.4735177837635025</v>
      </c>
      <c r="T113" s="37">
        <f t="shared" si="31"/>
        <v>166.79671139002505</v>
      </c>
      <c r="U113" s="55">
        <f t="shared" si="22"/>
        <v>2.4597152092191483</v>
      </c>
    </row>
    <row r="114" spans="1:21" x14ac:dyDescent="0.35">
      <c r="A114" s="15">
        <v>43896</v>
      </c>
      <c r="B114" s="16">
        <v>81</v>
      </c>
      <c r="C114" s="22">
        <v>71.225684999999999</v>
      </c>
      <c r="D114" s="38">
        <f t="shared" si="23"/>
        <v>73.358570594984698</v>
      </c>
      <c r="E114" s="42">
        <f t="shared" si="16"/>
        <v>2.994545570161522</v>
      </c>
      <c r="F114" s="37">
        <f t="shared" si="24"/>
        <v>72.37207609807281</v>
      </c>
      <c r="G114" s="42">
        <f t="shared" si="17"/>
        <v>1.609519231823199</v>
      </c>
      <c r="H114" s="37">
        <f t="shared" si="25"/>
        <v>72.60284236040934</v>
      </c>
      <c r="I114" s="42">
        <f t="shared" si="18"/>
        <v>1.933512272166062</v>
      </c>
      <c r="J114" s="37">
        <f t="shared" si="26"/>
        <v>72.59581133199201</v>
      </c>
      <c r="K114" s="47">
        <f t="shared" si="27"/>
        <v>1.923640793334612</v>
      </c>
      <c r="M114" s="48">
        <v>161.913971</v>
      </c>
      <c r="N114" s="37">
        <f t="shared" si="28"/>
        <v>166.22109935624269</v>
      </c>
      <c r="O114" s="35">
        <f t="shared" si="19"/>
        <v>2.6601338535775185</v>
      </c>
      <c r="P114" s="37">
        <f t="shared" si="29"/>
        <v>163.77255364589843</v>
      </c>
      <c r="Q114" s="35">
        <f t="shared" si="20"/>
        <v>1.1478828135827901</v>
      </c>
      <c r="R114" s="37">
        <f t="shared" si="30"/>
        <v>163.87192926454335</v>
      </c>
      <c r="S114" s="35">
        <f t="shared" si="21"/>
        <v>1.2092583811333677</v>
      </c>
      <c r="T114" s="37">
        <f t="shared" si="31"/>
        <v>163.79353784750629</v>
      </c>
      <c r="U114" s="55">
        <f t="shared" si="22"/>
        <v>1.160842906821353</v>
      </c>
    </row>
    <row r="115" spans="1:21" x14ac:dyDescent="0.35">
      <c r="A115" s="15">
        <v>43899</v>
      </c>
      <c r="B115" s="16">
        <v>82</v>
      </c>
      <c r="C115" s="22">
        <v>65.592308000000003</v>
      </c>
      <c r="D115" s="38">
        <f t="shared" si="23"/>
        <v>73.038637755737</v>
      </c>
      <c r="E115" s="42">
        <f t="shared" si="16"/>
        <v>11.352443575757384</v>
      </c>
      <c r="F115" s="37">
        <f t="shared" si="24"/>
        <v>71.970839213747325</v>
      </c>
      <c r="G115" s="42">
        <f t="shared" si="17"/>
        <v>9.7245110108754247</v>
      </c>
      <c r="H115" s="37">
        <f t="shared" si="25"/>
        <v>71.845405812184197</v>
      </c>
      <c r="I115" s="42">
        <f t="shared" si="18"/>
        <v>9.5332791341695042</v>
      </c>
      <c r="J115" s="37">
        <f t="shared" si="26"/>
        <v>71.568216582998005</v>
      </c>
      <c r="K115" s="47">
        <f t="shared" si="27"/>
        <v>9.1106850257472303</v>
      </c>
      <c r="M115" s="48">
        <v>150.88806199999999</v>
      </c>
      <c r="N115" s="37">
        <f t="shared" si="28"/>
        <v>165.57503010280627</v>
      </c>
      <c r="O115" s="35">
        <f t="shared" si="19"/>
        <v>9.7336846322582335</v>
      </c>
      <c r="P115" s="37">
        <f t="shared" si="29"/>
        <v>163.12204971983397</v>
      </c>
      <c r="Q115" s="35">
        <f t="shared" si="20"/>
        <v>8.1079891660574024</v>
      </c>
      <c r="R115" s="37">
        <f t="shared" si="30"/>
        <v>162.79505221904452</v>
      </c>
      <c r="S115" s="35">
        <f t="shared" si="21"/>
        <v>7.8912738762888557</v>
      </c>
      <c r="T115" s="37">
        <f t="shared" si="31"/>
        <v>162.38386271187659</v>
      </c>
      <c r="U115" s="55">
        <f t="shared" si="22"/>
        <v>7.6187609274725769</v>
      </c>
    </row>
    <row r="116" spans="1:21" x14ac:dyDescent="0.35">
      <c r="A116" s="15">
        <v>43900</v>
      </c>
      <c r="B116" s="16">
        <v>83</v>
      </c>
      <c r="C116" s="22">
        <v>70.316367999999997</v>
      </c>
      <c r="D116" s="38">
        <f t="shared" si="23"/>
        <v>71.921688292376444</v>
      </c>
      <c r="E116" s="42">
        <f t="shared" si="16"/>
        <v>2.282996602407632</v>
      </c>
      <c r="F116" s="37">
        <f t="shared" si="24"/>
        <v>69.738353288935755</v>
      </c>
      <c r="G116" s="42">
        <f t="shared" si="17"/>
        <v>0.82202014623997899</v>
      </c>
      <c r="H116" s="37">
        <f t="shared" si="25"/>
        <v>68.40620201548289</v>
      </c>
      <c r="I116" s="42">
        <f t="shared" si="18"/>
        <v>2.7165310707133039</v>
      </c>
      <c r="J116" s="37">
        <f t="shared" si="26"/>
        <v>67.0862851457495</v>
      </c>
      <c r="K116" s="47">
        <f t="shared" si="27"/>
        <v>4.5936429114918127</v>
      </c>
      <c r="M116" s="48">
        <v>159.60415599999999</v>
      </c>
      <c r="N116" s="37">
        <f t="shared" si="28"/>
        <v>163.37198488738534</v>
      </c>
      <c r="O116" s="35">
        <f t="shared" si="19"/>
        <v>2.3607335684826083</v>
      </c>
      <c r="P116" s="37">
        <f t="shared" si="29"/>
        <v>158.84015401789208</v>
      </c>
      <c r="Q116" s="35">
        <f t="shared" si="20"/>
        <v>0.47868551875799131</v>
      </c>
      <c r="R116" s="37">
        <f t="shared" si="30"/>
        <v>156.24620759857004</v>
      </c>
      <c r="S116" s="35">
        <f t="shared" si="21"/>
        <v>2.1039229087680846</v>
      </c>
      <c r="T116" s="37">
        <f t="shared" si="31"/>
        <v>153.76201217796915</v>
      </c>
      <c r="U116" s="55">
        <f t="shared" si="22"/>
        <v>3.6603957994870977</v>
      </c>
    </row>
    <row r="117" spans="1:21" x14ac:dyDescent="0.35">
      <c r="A117" s="15">
        <v>43901</v>
      </c>
      <c r="B117" s="16">
        <v>84</v>
      </c>
      <c r="C117" s="22">
        <v>67.874245000000002</v>
      </c>
      <c r="D117" s="38">
        <f t="shared" si="23"/>
        <v>71.680890248519972</v>
      </c>
      <c r="E117" s="42">
        <f t="shared" si="16"/>
        <v>5.6083795090758954</v>
      </c>
      <c r="F117" s="37">
        <f t="shared" si="24"/>
        <v>69.940658437808239</v>
      </c>
      <c r="G117" s="42">
        <f t="shared" si="17"/>
        <v>3.0444735522409663</v>
      </c>
      <c r="H117" s="37">
        <f t="shared" si="25"/>
        <v>69.456793306967299</v>
      </c>
      <c r="I117" s="42">
        <f t="shared" si="18"/>
        <v>2.331588818361511</v>
      </c>
      <c r="J117" s="37">
        <f t="shared" si="26"/>
        <v>69.508847286437373</v>
      </c>
      <c r="K117" s="47">
        <f t="shared" si="27"/>
        <v>2.4082806172464544</v>
      </c>
      <c r="M117" s="48">
        <v>151.411224</v>
      </c>
      <c r="N117" s="37">
        <f t="shared" si="28"/>
        <v>162.80681055427752</v>
      </c>
      <c r="O117" s="35">
        <f t="shared" si="19"/>
        <v>7.5262495429516605</v>
      </c>
      <c r="P117" s="37">
        <f t="shared" si="29"/>
        <v>159.10755471162986</v>
      </c>
      <c r="Q117" s="35">
        <f t="shared" si="20"/>
        <v>5.0830648536530258</v>
      </c>
      <c r="R117" s="37">
        <f t="shared" si="30"/>
        <v>158.09307921935653</v>
      </c>
      <c r="S117" s="35">
        <f t="shared" si="21"/>
        <v>4.4130514520882027</v>
      </c>
      <c r="T117" s="37">
        <f t="shared" si="31"/>
        <v>158.14362004449228</v>
      </c>
      <c r="U117" s="55">
        <f t="shared" si="22"/>
        <v>4.4464312926314333</v>
      </c>
    </row>
    <row r="118" spans="1:21" x14ac:dyDescent="0.35">
      <c r="A118" s="15">
        <v>43902</v>
      </c>
      <c r="B118" s="16">
        <v>85</v>
      </c>
      <c r="C118" s="22">
        <v>61.171340999999998</v>
      </c>
      <c r="D118" s="38">
        <f t="shared" si="23"/>
        <v>71.109893461241967</v>
      </c>
      <c r="E118" s="42">
        <f t="shared" si="16"/>
        <v>16.24707305540673</v>
      </c>
      <c r="F118" s="37">
        <f t="shared" si="24"/>
        <v>69.217413734575359</v>
      </c>
      <c r="G118" s="42">
        <f t="shared" si="17"/>
        <v>13.153337172345726</v>
      </c>
      <c r="H118" s="37">
        <f t="shared" si="25"/>
        <v>68.586391738135291</v>
      </c>
      <c r="I118" s="42">
        <f t="shared" si="18"/>
        <v>12.12177241322091</v>
      </c>
      <c r="J118" s="37">
        <f t="shared" si="26"/>
        <v>68.282895571609345</v>
      </c>
      <c r="K118" s="47">
        <f t="shared" si="27"/>
        <v>11.6256313092913</v>
      </c>
      <c r="M118" s="48">
        <v>133.11039700000001</v>
      </c>
      <c r="N118" s="37">
        <f t="shared" si="28"/>
        <v>161.09747257113588</v>
      </c>
      <c r="O118" s="35">
        <f t="shared" si="19"/>
        <v>21.025461723426364</v>
      </c>
      <c r="P118" s="37">
        <f t="shared" si="29"/>
        <v>156.4138389625594</v>
      </c>
      <c r="Q118" s="35">
        <f t="shared" si="20"/>
        <v>17.506853324582444</v>
      </c>
      <c r="R118" s="37">
        <f t="shared" si="30"/>
        <v>154.41805884871042</v>
      </c>
      <c r="S118" s="35">
        <f t="shared" si="21"/>
        <v>16.007511305604783</v>
      </c>
      <c r="T118" s="37">
        <f t="shared" si="31"/>
        <v>153.09432301112307</v>
      </c>
      <c r="U118" s="55">
        <f t="shared" si="22"/>
        <v>15.01304666015162</v>
      </c>
    </row>
    <row r="119" spans="1:21" x14ac:dyDescent="0.35">
      <c r="A119" s="15">
        <v>43903</v>
      </c>
      <c r="B119" s="16">
        <v>86</v>
      </c>
      <c r="C119" s="22">
        <v>68.500174999999999</v>
      </c>
      <c r="D119" s="38">
        <f t="shared" si="23"/>
        <v>69.619110592055662</v>
      </c>
      <c r="E119" s="42">
        <f t="shared" si="16"/>
        <v>1.633478443019545</v>
      </c>
      <c r="F119" s="37">
        <f t="shared" si="24"/>
        <v>66.401288277473981</v>
      </c>
      <c r="G119" s="42">
        <f t="shared" si="17"/>
        <v>3.0640603801756972</v>
      </c>
      <c r="H119" s="37">
        <f t="shared" si="25"/>
        <v>64.508113832160873</v>
      </c>
      <c r="I119" s="42">
        <f t="shared" si="18"/>
        <v>5.8278116338230168</v>
      </c>
      <c r="J119" s="37">
        <f t="shared" si="26"/>
        <v>62.949229642902338</v>
      </c>
      <c r="K119" s="47">
        <f t="shared" si="27"/>
        <v>8.1035491618782878</v>
      </c>
      <c r="M119" s="48">
        <v>147.482574</v>
      </c>
      <c r="N119" s="37">
        <f t="shared" si="28"/>
        <v>156.89941123546549</v>
      </c>
      <c r="O119" s="35">
        <f t="shared" si="19"/>
        <v>6.3850507758736939</v>
      </c>
      <c r="P119" s="37">
        <f t="shared" si="29"/>
        <v>148.25763427566361</v>
      </c>
      <c r="Q119" s="35">
        <f t="shared" si="20"/>
        <v>0.52552668063930419</v>
      </c>
      <c r="R119" s="37">
        <f t="shared" si="30"/>
        <v>142.6988448319197</v>
      </c>
      <c r="S119" s="35">
        <f t="shared" si="21"/>
        <v>3.2435894209985099</v>
      </c>
      <c r="T119" s="37">
        <f t="shared" si="31"/>
        <v>138.10637850278076</v>
      </c>
      <c r="U119" s="55">
        <f t="shared" si="22"/>
        <v>6.3574937993821852</v>
      </c>
    </row>
    <row r="120" spans="1:21" x14ac:dyDescent="0.35">
      <c r="A120" s="15">
        <v>43906</v>
      </c>
      <c r="B120" s="16">
        <v>87</v>
      </c>
      <c r="C120" s="22">
        <v>59.687832</v>
      </c>
      <c r="D120" s="38">
        <f t="shared" si="23"/>
        <v>69.451270253247316</v>
      </c>
      <c r="E120" s="42">
        <f t="shared" si="16"/>
        <v>16.357501899628915</v>
      </c>
      <c r="F120" s="37">
        <f t="shared" si="24"/>
        <v>67.135898630358085</v>
      </c>
      <c r="G120" s="42">
        <f t="shared" si="17"/>
        <v>12.478366830877832</v>
      </c>
      <c r="H120" s="37">
        <f t="shared" si="25"/>
        <v>66.703747474472394</v>
      </c>
      <c r="I120" s="42">
        <f t="shared" si="18"/>
        <v>11.754347979119753</v>
      </c>
      <c r="J120" s="37">
        <f t="shared" si="26"/>
        <v>67.112438660725587</v>
      </c>
      <c r="K120" s="47">
        <f t="shared" si="27"/>
        <v>12.439062388336684</v>
      </c>
      <c r="M120" s="48">
        <v>133.524979</v>
      </c>
      <c r="N120" s="37">
        <f t="shared" si="28"/>
        <v>155.48688565014567</v>
      </c>
      <c r="O120" s="35">
        <f t="shared" si="19"/>
        <v>16.447788881618671</v>
      </c>
      <c r="P120" s="37">
        <f t="shared" si="29"/>
        <v>147.98636317918135</v>
      </c>
      <c r="Q120" s="35">
        <f t="shared" si="20"/>
        <v>10.83047103806798</v>
      </c>
      <c r="R120" s="37">
        <f t="shared" si="30"/>
        <v>145.32989587436384</v>
      </c>
      <c r="S120" s="35">
        <f t="shared" si="21"/>
        <v>8.8409801392770415</v>
      </c>
      <c r="T120" s="37">
        <f t="shared" si="31"/>
        <v>145.1385251256952</v>
      </c>
      <c r="U120" s="55">
        <f t="shared" si="22"/>
        <v>8.6976580806615917</v>
      </c>
    </row>
    <row r="121" spans="1:21" x14ac:dyDescent="0.35">
      <c r="A121" s="15">
        <v>43907</v>
      </c>
      <c r="B121" s="16">
        <v>88</v>
      </c>
      <c r="C121" s="22">
        <v>62.312308999999999</v>
      </c>
      <c r="D121" s="38">
        <f t="shared" si="23"/>
        <v>67.986754515260216</v>
      </c>
      <c r="E121" s="42">
        <f t="shared" si="16"/>
        <v>9.1064600338597916</v>
      </c>
      <c r="F121" s="37">
        <f t="shared" si="24"/>
        <v>64.529075309732761</v>
      </c>
      <c r="G121" s="42">
        <f t="shared" si="17"/>
        <v>3.5575094958088651</v>
      </c>
      <c r="H121" s="37">
        <f t="shared" si="25"/>
        <v>62.844993963512579</v>
      </c>
      <c r="I121" s="42">
        <f t="shared" si="18"/>
        <v>0.8548631435124312</v>
      </c>
      <c r="J121" s="37">
        <f t="shared" si="26"/>
        <v>61.543983665181393</v>
      </c>
      <c r="K121" s="47">
        <f t="shared" si="27"/>
        <v>1.233023373951053</v>
      </c>
      <c r="M121" s="48">
        <v>130.09974700000001</v>
      </c>
      <c r="N121" s="37">
        <f t="shared" si="28"/>
        <v>152.19259965262381</v>
      </c>
      <c r="O121" s="35">
        <f t="shared" si="19"/>
        <v>16.981472417946978</v>
      </c>
      <c r="P121" s="37">
        <f t="shared" si="29"/>
        <v>142.92487871646787</v>
      </c>
      <c r="Q121" s="35">
        <f t="shared" si="20"/>
        <v>9.8579221037746247</v>
      </c>
      <c r="R121" s="37">
        <f t="shared" si="30"/>
        <v>138.83719159346373</v>
      </c>
      <c r="S121" s="35">
        <f t="shared" si="21"/>
        <v>6.7159581743565733</v>
      </c>
      <c r="T121" s="37">
        <f t="shared" si="31"/>
        <v>136.42836553142379</v>
      </c>
      <c r="U121" s="55">
        <f t="shared" si="22"/>
        <v>4.8644356944243601</v>
      </c>
    </row>
    <row r="122" spans="1:21" x14ac:dyDescent="0.35">
      <c r="A122" s="15">
        <v>43908</v>
      </c>
      <c r="B122" s="16">
        <v>89</v>
      </c>
      <c r="C122" s="22">
        <v>60.786911000000003</v>
      </c>
      <c r="D122" s="38">
        <f t="shared" si="23"/>
        <v>67.135587687971181</v>
      </c>
      <c r="E122" s="42">
        <f t="shared" si="16"/>
        <v>10.444150859995464</v>
      </c>
      <c r="F122" s="37">
        <f t="shared" si="24"/>
        <v>63.753207101326296</v>
      </c>
      <c r="G122" s="42">
        <f t="shared" si="17"/>
        <v>4.8798270096769558</v>
      </c>
      <c r="H122" s="37">
        <f t="shared" si="25"/>
        <v>62.552017233580656</v>
      </c>
      <c r="I122" s="42">
        <f t="shared" si="18"/>
        <v>2.9037603729866333</v>
      </c>
      <c r="J122" s="37">
        <f t="shared" si="26"/>
        <v>62.120227666295349</v>
      </c>
      <c r="K122" s="47">
        <f t="shared" si="27"/>
        <v>2.1934272434000568</v>
      </c>
      <c r="M122" s="48">
        <v>118.067001</v>
      </c>
      <c r="N122" s="37">
        <f t="shared" si="28"/>
        <v>148.87867175473025</v>
      </c>
      <c r="O122" s="35">
        <f t="shared" si="19"/>
        <v>26.096767508078102</v>
      </c>
      <c r="P122" s="37">
        <f t="shared" si="29"/>
        <v>138.43608261570412</v>
      </c>
      <c r="Q122" s="35">
        <f t="shared" si="20"/>
        <v>17.252137721109829</v>
      </c>
      <c r="R122" s="37">
        <f t="shared" si="30"/>
        <v>134.03159706705867</v>
      </c>
      <c r="S122" s="35">
        <f t="shared" si="21"/>
        <v>13.521641044358079</v>
      </c>
      <c r="T122" s="37">
        <f t="shared" si="31"/>
        <v>131.68190163285595</v>
      </c>
      <c r="U122" s="55">
        <f t="shared" si="22"/>
        <v>11.531503737319413</v>
      </c>
    </row>
    <row r="123" spans="1:21" x14ac:dyDescent="0.35">
      <c r="A123" s="15">
        <v>43909</v>
      </c>
      <c r="B123" s="16">
        <v>90</v>
      </c>
      <c r="C123" s="22">
        <v>60.321156000000002</v>
      </c>
      <c r="D123" s="38">
        <f t="shared" si="23"/>
        <v>66.183286184775511</v>
      </c>
      <c r="E123" s="42">
        <f t="shared" si="16"/>
        <v>9.718199340834099</v>
      </c>
      <c r="F123" s="37">
        <f t="shared" si="24"/>
        <v>62.715003465862097</v>
      </c>
      <c r="G123" s="42">
        <f t="shared" si="17"/>
        <v>3.968503962129132</v>
      </c>
      <c r="H123" s="37">
        <f t="shared" si="25"/>
        <v>61.581208805111295</v>
      </c>
      <c r="I123" s="42">
        <f t="shared" si="18"/>
        <v>2.0889069253104053</v>
      </c>
      <c r="J123" s="37">
        <f t="shared" si="26"/>
        <v>61.120240166573836</v>
      </c>
      <c r="K123" s="47">
        <f t="shared" si="27"/>
        <v>1.324716267993661</v>
      </c>
      <c r="M123" s="48">
        <v>117.42538500000001</v>
      </c>
      <c r="N123" s="37">
        <f t="shared" si="28"/>
        <v>144.25692114152071</v>
      </c>
      <c r="O123" s="35">
        <f t="shared" si="19"/>
        <v>22.849860054979338</v>
      </c>
      <c r="P123" s="37">
        <f t="shared" si="29"/>
        <v>131.30690405020769</v>
      </c>
      <c r="Q123" s="35">
        <f t="shared" si="20"/>
        <v>11.821565711883922</v>
      </c>
      <c r="R123" s="37">
        <f t="shared" si="30"/>
        <v>125.2510692301764</v>
      </c>
      <c r="S123" s="35">
        <f t="shared" si="21"/>
        <v>6.6643888203359021</v>
      </c>
      <c r="T123" s="37">
        <f t="shared" si="31"/>
        <v>121.47072615821399</v>
      </c>
      <c r="U123" s="55">
        <f t="shared" si="22"/>
        <v>3.4450312070205142</v>
      </c>
    </row>
    <row r="124" spans="1:21" x14ac:dyDescent="0.35">
      <c r="A124" s="15">
        <v>43910</v>
      </c>
      <c r="B124" s="16">
        <v>91</v>
      </c>
      <c r="C124" s="22">
        <v>56.491633999999998</v>
      </c>
      <c r="D124" s="38">
        <f t="shared" si="23"/>
        <v>65.303966657059178</v>
      </c>
      <c r="E124" s="42">
        <f t="shared" si="16"/>
        <v>15.599358760023085</v>
      </c>
      <c r="F124" s="37">
        <f t="shared" si="24"/>
        <v>61.877156852810359</v>
      </c>
      <c r="G124" s="42">
        <f t="shared" si="17"/>
        <v>9.5333104594042393</v>
      </c>
      <c r="H124" s="37">
        <f t="shared" si="25"/>
        <v>60.888179762300084</v>
      </c>
      <c r="I124" s="42">
        <f t="shared" si="18"/>
        <v>7.7826493075064631</v>
      </c>
      <c r="J124" s="37">
        <f t="shared" si="26"/>
        <v>60.520927041643461</v>
      </c>
      <c r="K124" s="47">
        <f t="shared" si="27"/>
        <v>7.1325482312008592</v>
      </c>
      <c r="M124" s="48">
        <v>111.048721</v>
      </c>
      <c r="N124" s="37">
        <f t="shared" si="28"/>
        <v>140.23219072029261</v>
      </c>
      <c r="O124" s="35">
        <f t="shared" si="19"/>
        <v>26.279879189506929</v>
      </c>
      <c r="P124" s="37">
        <f t="shared" si="29"/>
        <v>126.448372382635</v>
      </c>
      <c r="Q124" s="35">
        <f t="shared" si="20"/>
        <v>13.867472982993654</v>
      </c>
      <c r="R124" s="37">
        <f t="shared" si="30"/>
        <v>120.94694290357938</v>
      </c>
      <c r="S124" s="35">
        <f t="shared" si="21"/>
        <v>8.9134046880012079</v>
      </c>
      <c r="T124" s="37">
        <f t="shared" si="31"/>
        <v>118.43672028955351</v>
      </c>
      <c r="U124" s="55">
        <f t="shared" si="22"/>
        <v>6.652935056814842</v>
      </c>
    </row>
    <row r="125" spans="1:21" x14ac:dyDescent="0.35">
      <c r="A125" s="15">
        <v>43913</v>
      </c>
      <c r="B125" s="16">
        <v>92</v>
      </c>
      <c r="C125" s="22">
        <v>55.291519000000001</v>
      </c>
      <c r="D125" s="38">
        <f t="shared" si="23"/>
        <v>63.982116758500297</v>
      </c>
      <c r="E125" s="42">
        <f t="shared" si="16"/>
        <v>15.717777184779994</v>
      </c>
      <c r="F125" s="37">
        <f t="shared" si="24"/>
        <v>59.992223854326724</v>
      </c>
      <c r="G125" s="42">
        <f t="shared" si="17"/>
        <v>8.5016742881068676</v>
      </c>
      <c r="H125" s="37">
        <f t="shared" si="25"/>
        <v>58.470079593035038</v>
      </c>
      <c r="I125" s="42">
        <f t="shared" si="18"/>
        <v>5.7487308189797375</v>
      </c>
      <c r="J125" s="37">
        <f t="shared" si="26"/>
        <v>57.498957260410862</v>
      </c>
      <c r="K125" s="47">
        <f t="shared" si="27"/>
        <v>3.9923632056678726</v>
      </c>
      <c r="M125" s="48">
        <v>102.520172</v>
      </c>
      <c r="N125" s="37">
        <f t="shared" si="28"/>
        <v>135.8546702622487</v>
      </c>
      <c r="O125" s="35">
        <f t="shared" si="19"/>
        <v>32.515062754916855</v>
      </c>
      <c r="P125" s="37">
        <f t="shared" si="29"/>
        <v>121.05849439871275</v>
      </c>
      <c r="Q125" s="35">
        <f t="shared" si="20"/>
        <v>18.082609536309352</v>
      </c>
      <c r="R125" s="37">
        <f t="shared" si="30"/>
        <v>115.50292085661073</v>
      </c>
      <c r="S125" s="35">
        <f t="shared" si="21"/>
        <v>12.663604248157842</v>
      </c>
      <c r="T125" s="37">
        <f t="shared" si="31"/>
        <v>112.89572082238837</v>
      </c>
      <c r="U125" s="55">
        <f t="shared" si="22"/>
        <v>10.120494942583951</v>
      </c>
    </row>
    <row r="126" spans="1:21" x14ac:dyDescent="0.35">
      <c r="A126" s="15">
        <v>43914</v>
      </c>
      <c r="B126" s="16">
        <v>93</v>
      </c>
      <c r="C126" s="22">
        <v>60.838661000000002</v>
      </c>
      <c r="D126" s="38">
        <f t="shared" si="23"/>
        <v>62.678527094725254</v>
      </c>
      <c r="E126" s="42">
        <f t="shared" si="16"/>
        <v>3.024172564753278</v>
      </c>
      <c r="F126" s="37">
        <f t="shared" si="24"/>
        <v>58.346977155312373</v>
      </c>
      <c r="G126" s="42">
        <f t="shared" si="17"/>
        <v>4.0955599675141245</v>
      </c>
      <c r="H126" s="37">
        <f t="shared" si="25"/>
        <v>56.721871266865762</v>
      </c>
      <c r="I126" s="42">
        <f t="shared" si="18"/>
        <v>6.766732971217496</v>
      </c>
      <c r="J126" s="37">
        <f t="shared" si="26"/>
        <v>55.843378565102718</v>
      </c>
      <c r="K126" s="47">
        <f t="shared" si="27"/>
        <v>8.2107041029342902</v>
      </c>
      <c r="M126" s="48">
        <v>117.96828499999999</v>
      </c>
      <c r="N126" s="37">
        <f t="shared" si="28"/>
        <v>130.85449552291138</v>
      </c>
      <c r="O126" s="35">
        <f t="shared" si="19"/>
        <v>10.923453301801738</v>
      </c>
      <c r="P126" s="37">
        <f t="shared" si="29"/>
        <v>114.57008155916328</v>
      </c>
      <c r="Q126" s="35">
        <f t="shared" si="20"/>
        <v>2.8806076487733208</v>
      </c>
      <c r="R126" s="37">
        <f t="shared" si="30"/>
        <v>108.36240898547483</v>
      </c>
      <c r="S126" s="35">
        <f t="shared" si="21"/>
        <v>8.1427614333167302</v>
      </c>
      <c r="T126" s="37">
        <f t="shared" si="31"/>
        <v>105.1140592055971</v>
      </c>
      <c r="U126" s="55">
        <f t="shared" si="22"/>
        <v>10.896340312485592</v>
      </c>
    </row>
    <row r="127" spans="1:21" x14ac:dyDescent="0.35">
      <c r="A127" s="15">
        <v>43915</v>
      </c>
      <c r="B127" s="16">
        <v>94</v>
      </c>
      <c r="C127" s="22">
        <v>60.503517000000002</v>
      </c>
      <c r="D127" s="38">
        <f t="shared" si="23"/>
        <v>62.402547180516464</v>
      </c>
      <c r="E127" s="42">
        <f t="shared" si="16"/>
        <v>3.1387104001184953</v>
      </c>
      <c r="F127" s="37">
        <f t="shared" si="24"/>
        <v>59.219066500953048</v>
      </c>
      <c r="G127" s="42">
        <f t="shared" si="17"/>
        <v>2.1229352651465772</v>
      </c>
      <c r="H127" s="37">
        <f t="shared" si="25"/>
        <v>58.986105620089596</v>
      </c>
      <c r="I127" s="42">
        <f t="shared" si="18"/>
        <v>2.5079721893033198</v>
      </c>
      <c r="J127" s="37">
        <f t="shared" si="26"/>
        <v>59.589840391275679</v>
      </c>
      <c r="K127" s="47">
        <f t="shared" si="27"/>
        <v>1.5101214838871648</v>
      </c>
      <c r="M127" s="48">
        <v>127.977478</v>
      </c>
      <c r="N127" s="37">
        <f t="shared" si="28"/>
        <v>128.92156394447466</v>
      </c>
      <c r="O127" s="35">
        <f t="shared" si="19"/>
        <v>0.73769694420345644</v>
      </c>
      <c r="P127" s="37">
        <f t="shared" si="29"/>
        <v>115.75945276345614</v>
      </c>
      <c r="Q127" s="35">
        <f t="shared" si="20"/>
        <v>9.5470120426532112</v>
      </c>
      <c r="R127" s="37">
        <f t="shared" si="30"/>
        <v>113.64564079346368</v>
      </c>
      <c r="S127" s="35">
        <f t="shared" si="21"/>
        <v>11.198718267081588</v>
      </c>
      <c r="T127" s="37">
        <f t="shared" si="31"/>
        <v>114.75472855139927</v>
      </c>
      <c r="U127" s="55">
        <f t="shared" si="22"/>
        <v>10.332090970413354</v>
      </c>
    </row>
    <row r="128" spans="1:21" x14ac:dyDescent="0.35">
      <c r="A128" s="15">
        <v>43916</v>
      </c>
      <c r="B128" s="16">
        <v>95</v>
      </c>
      <c r="C128" s="22">
        <v>63.687393</v>
      </c>
      <c r="D128" s="38">
        <f t="shared" si="23"/>
        <v>62.117692653438993</v>
      </c>
      <c r="E128" s="42">
        <f t="shared" si="16"/>
        <v>2.4646955584459338</v>
      </c>
      <c r="F128" s="37">
        <f t="shared" si="24"/>
        <v>59.668624175619485</v>
      </c>
      <c r="G128" s="42">
        <f t="shared" si="17"/>
        <v>6.310148107931683</v>
      </c>
      <c r="H128" s="37">
        <f t="shared" si="25"/>
        <v>59.820681879040322</v>
      </c>
      <c r="I128" s="42">
        <f t="shared" si="18"/>
        <v>6.0713917446105512</v>
      </c>
      <c r="J128" s="37">
        <f t="shared" si="26"/>
        <v>60.275097847818927</v>
      </c>
      <c r="K128" s="47">
        <f t="shared" si="27"/>
        <v>5.3578816645565528</v>
      </c>
      <c r="M128" s="48">
        <v>135.627487</v>
      </c>
      <c r="N128" s="37">
        <f t="shared" si="28"/>
        <v>128.77995105280345</v>
      </c>
      <c r="O128" s="35">
        <f t="shared" si="19"/>
        <v>5.0487818499479742</v>
      </c>
      <c r="P128" s="37">
        <f t="shared" si="29"/>
        <v>120.03576159624649</v>
      </c>
      <c r="Q128" s="35">
        <f t="shared" si="20"/>
        <v>11.495992256904024</v>
      </c>
      <c r="R128" s="37">
        <f t="shared" si="30"/>
        <v>121.52815125705865</v>
      </c>
      <c r="S128" s="35">
        <f t="shared" si="21"/>
        <v>10.395632961142566</v>
      </c>
      <c r="T128" s="37">
        <f t="shared" si="31"/>
        <v>124.67179063784982</v>
      </c>
      <c r="U128" s="55">
        <f t="shared" si="22"/>
        <v>8.0777846766048071</v>
      </c>
    </row>
    <row r="129" spans="1:21" x14ac:dyDescent="0.35">
      <c r="A129" s="15">
        <v>43917</v>
      </c>
      <c r="B129" s="16">
        <v>96</v>
      </c>
      <c r="C129" s="22">
        <v>61.050593999999997</v>
      </c>
      <c r="D129" s="38">
        <f t="shared" si="23"/>
        <v>62.353147705423147</v>
      </c>
      <c r="E129" s="42">
        <f t="shared" si="16"/>
        <v>2.133564344063795</v>
      </c>
      <c r="F129" s="37">
        <f t="shared" si="24"/>
        <v>61.075193264152666</v>
      </c>
      <c r="G129" s="42">
        <f t="shared" si="17"/>
        <v>4.0293242933344395E-2</v>
      </c>
      <c r="H129" s="37">
        <f t="shared" si="25"/>
        <v>61.947372995568145</v>
      </c>
      <c r="I129" s="42">
        <f t="shared" si="18"/>
        <v>1.4689111715573944</v>
      </c>
      <c r="J129" s="37">
        <f t="shared" si="26"/>
        <v>62.834319211954735</v>
      </c>
      <c r="K129" s="47">
        <f t="shared" si="27"/>
        <v>2.9217163914158455</v>
      </c>
      <c r="M129" s="48">
        <v>129.57659899999999</v>
      </c>
      <c r="N129" s="37">
        <f t="shared" si="28"/>
        <v>129.80708144488293</v>
      </c>
      <c r="O129" s="35">
        <f t="shared" si="19"/>
        <v>0.17787351007949972</v>
      </c>
      <c r="P129" s="37">
        <f t="shared" si="29"/>
        <v>125.49286548756021</v>
      </c>
      <c r="Q129" s="35">
        <f t="shared" si="20"/>
        <v>3.1515980076308217</v>
      </c>
      <c r="R129" s="37">
        <f t="shared" si="30"/>
        <v>129.28278591567641</v>
      </c>
      <c r="S129" s="35">
        <f t="shared" si="21"/>
        <v>0.22674856925637785</v>
      </c>
      <c r="T129" s="37">
        <f t="shared" si="31"/>
        <v>132.88856290946245</v>
      </c>
      <c r="U129" s="55">
        <f t="shared" si="22"/>
        <v>2.5559892256953458</v>
      </c>
    </row>
    <row r="130" spans="1:21" x14ac:dyDescent="0.35">
      <c r="A130" s="15">
        <v>43920</v>
      </c>
      <c r="B130" s="16">
        <v>97</v>
      </c>
      <c r="C130" s="22">
        <v>62.792850000000001</v>
      </c>
      <c r="D130" s="38">
        <f t="shared" si="23"/>
        <v>62.157764649609675</v>
      </c>
      <c r="E130" s="42">
        <f t="shared" si="16"/>
        <v>1.0113975562350279</v>
      </c>
      <c r="F130" s="37">
        <f t="shared" si="24"/>
        <v>61.066583521699236</v>
      </c>
      <c r="G130" s="42">
        <f t="shared" si="17"/>
        <v>2.7491449716022842</v>
      </c>
      <c r="H130" s="37">
        <f t="shared" si="25"/>
        <v>61.454144548005665</v>
      </c>
      <c r="I130" s="42">
        <f t="shared" si="18"/>
        <v>2.1319393083676506</v>
      </c>
      <c r="J130" s="37">
        <f t="shared" si="26"/>
        <v>61.496525302988687</v>
      </c>
      <c r="K130" s="47">
        <f t="shared" si="27"/>
        <v>2.0644463454219943</v>
      </c>
      <c r="M130" s="48">
        <v>130.05038500000001</v>
      </c>
      <c r="N130" s="37">
        <f t="shared" si="28"/>
        <v>129.77250907815048</v>
      </c>
      <c r="O130" s="35">
        <f t="shared" si="19"/>
        <v>0.21366789636918654</v>
      </c>
      <c r="P130" s="37">
        <f t="shared" si="29"/>
        <v>126.92217221691413</v>
      </c>
      <c r="Q130" s="35">
        <f t="shared" si="20"/>
        <v>2.4053852536352514</v>
      </c>
      <c r="R130" s="37">
        <f t="shared" si="30"/>
        <v>129.44438311205437</v>
      </c>
      <c r="S130" s="35">
        <f t="shared" si="21"/>
        <v>0.46597469738027913</v>
      </c>
      <c r="T130" s="37">
        <f t="shared" si="31"/>
        <v>130.40458997736562</v>
      </c>
      <c r="U130" s="55">
        <f t="shared" si="22"/>
        <v>0.27235980682841632</v>
      </c>
    </row>
    <row r="131" spans="1:21" x14ac:dyDescent="0.35">
      <c r="A131" s="15">
        <v>43921</v>
      </c>
      <c r="B131" s="16">
        <v>98</v>
      </c>
      <c r="C131" s="22">
        <v>62.664707</v>
      </c>
      <c r="D131" s="38">
        <f t="shared" si="23"/>
        <v>62.253027452168226</v>
      </c>
      <c r="E131" s="42">
        <f t="shared" si="16"/>
        <v>0.65695599252027792</v>
      </c>
      <c r="F131" s="37">
        <f t="shared" si="24"/>
        <v>61.670776789104501</v>
      </c>
      <c r="G131" s="42">
        <f t="shared" si="17"/>
        <v>1.5861084468096198</v>
      </c>
      <c r="H131" s="37">
        <f t="shared" si="25"/>
        <v>62.190432546602551</v>
      </c>
      <c r="I131" s="42">
        <f t="shared" si="18"/>
        <v>0.75684460376946916</v>
      </c>
      <c r="J131" s="37">
        <f t="shared" si="26"/>
        <v>62.468768825747176</v>
      </c>
      <c r="K131" s="47">
        <f t="shared" si="27"/>
        <v>0.31267707715097698</v>
      </c>
      <c r="M131" s="48">
        <v>132.06407200000001</v>
      </c>
      <c r="N131" s="37">
        <f t="shared" si="28"/>
        <v>129.8141904664279</v>
      </c>
      <c r="O131" s="35">
        <f t="shared" si="19"/>
        <v>1.7036287761686673</v>
      </c>
      <c r="P131" s="37">
        <f t="shared" si="29"/>
        <v>128.01704669099419</v>
      </c>
      <c r="Q131" s="35">
        <f t="shared" si="20"/>
        <v>3.0644408034047426</v>
      </c>
      <c r="R131" s="37">
        <f t="shared" si="30"/>
        <v>129.77768415042448</v>
      </c>
      <c r="S131" s="35">
        <f t="shared" si="21"/>
        <v>1.7312716584837191</v>
      </c>
      <c r="T131" s="37">
        <f t="shared" si="31"/>
        <v>130.13893624434141</v>
      </c>
      <c r="U131" s="55">
        <f t="shared" si="22"/>
        <v>1.4577286058986589</v>
      </c>
    </row>
    <row r="132" spans="1:21" x14ac:dyDescent="0.35">
      <c r="A132" s="15">
        <v>43922</v>
      </c>
      <c r="B132" s="16">
        <v>99</v>
      </c>
      <c r="C132" s="22">
        <v>59.367474000000001</v>
      </c>
      <c r="D132" s="38">
        <f t="shared" si="23"/>
        <v>62.314779384342991</v>
      </c>
      <c r="E132" s="42">
        <f t="shared" si="16"/>
        <v>4.9645120227668595</v>
      </c>
      <c r="F132" s="37">
        <f t="shared" si="24"/>
        <v>62.018652362917926</v>
      </c>
      <c r="G132" s="42">
        <f t="shared" si="17"/>
        <v>4.4657085509784782</v>
      </c>
      <c r="H132" s="37">
        <f t="shared" si="25"/>
        <v>62.451283495971147</v>
      </c>
      <c r="I132" s="42">
        <f t="shared" si="18"/>
        <v>5.1944428290331937</v>
      </c>
      <c r="J132" s="37">
        <f t="shared" si="26"/>
        <v>62.615722456436799</v>
      </c>
      <c r="K132" s="47">
        <f t="shared" si="27"/>
        <v>5.4714277660471087</v>
      </c>
      <c r="M132" s="48">
        <v>128.03671299999999</v>
      </c>
      <c r="N132" s="37">
        <f t="shared" si="28"/>
        <v>130.15167269646372</v>
      </c>
      <c r="O132" s="35">
        <f t="shared" si="19"/>
        <v>1.6518384820326717</v>
      </c>
      <c r="P132" s="37">
        <f t="shared" si="29"/>
        <v>129.43350554914622</v>
      </c>
      <c r="Q132" s="35">
        <f t="shared" si="20"/>
        <v>1.0909312777704836</v>
      </c>
      <c r="R132" s="37">
        <f t="shared" si="30"/>
        <v>131.03519746769101</v>
      </c>
      <c r="S132" s="35">
        <f t="shared" si="21"/>
        <v>2.3418942875322131</v>
      </c>
      <c r="T132" s="37">
        <f t="shared" si="31"/>
        <v>131.58278806108535</v>
      </c>
      <c r="U132" s="55">
        <f t="shared" si="22"/>
        <v>2.7695767705981025</v>
      </c>
    </row>
    <row r="133" spans="1:21" x14ac:dyDescent="0.35">
      <c r="A133" s="15">
        <v>43923</v>
      </c>
      <c r="B133" s="16">
        <v>100</v>
      </c>
      <c r="C133" s="22">
        <v>60.35812</v>
      </c>
      <c r="D133" s="38">
        <f t="shared" si="23"/>
        <v>61.872683576691543</v>
      </c>
      <c r="E133" s="42">
        <f t="shared" si="16"/>
        <v>2.5092954795337286</v>
      </c>
      <c r="F133" s="37">
        <f t="shared" si="24"/>
        <v>61.09073993589665</v>
      </c>
      <c r="G133" s="42">
        <f t="shared" si="17"/>
        <v>1.2137885273707176</v>
      </c>
      <c r="H133" s="37">
        <f t="shared" si="25"/>
        <v>60.755188273187017</v>
      </c>
      <c r="I133" s="42">
        <f t="shared" si="18"/>
        <v>0.65785394440220635</v>
      </c>
      <c r="J133" s="37">
        <f t="shared" si="26"/>
        <v>60.179536114109197</v>
      </c>
      <c r="K133" s="47">
        <f t="shared" si="27"/>
        <v>0.29587383750653967</v>
      </c>
      <c r="M133" s="48">
        <v>131.09671</v>
      </c>
      <c r="N133" s="37">
        <f t="shared" si="28"/>
        <v>129.83442874199415</v>
      </c>
      <c r="O133" s="35">
        <f t="shared" si="19"/>
        <v>0.96286265155384643</v>
      </c>
      <c r="P133" s="37">
        <f t="shared" si="29"/>
        <v>128.94462815694504</v>
      </c>
      <c r="Q133" s="35">
        <f t="shared" si="20"/>
        <v>1.6415986664005209</v>
      </c>
      <c r="R133" s="37">
        <f t="shared" si="30"/>
        <v>129.38603101046095</v>
      </c>
      <c r="S133" s="35">
        <f t="shared" si="21"/>
        <v>1.304898490235985</v>
      </c>
      <c r="T133" s="37">
        <f t="shared" si="31"/>
        <v>128.92323176527134</v>
      </c>
      <c r="U133" s="55">
        <f t="shared" si="22"/>
        <v>1.6579197408757722</v>
      </c>
    </row>
    <row r="134" spans="1:21" x14ac:dyDescent="0.35">
      <c r="A134" s="15">
        <v>43924</v>
      </c>
      <c r="B134" s="16">
        <v>101</v>
      </c>
      <c r="C134" s="22">
        <v>59.490692000000003</v>
      </c>
      <c r="D134" s="38">
        <f t="shared" si="23"/>
        <v>61.645499040187815</v>
      </c>
      <c r="E134" s="42">
        <f t="shared" si="16"/>
        <v>3.6220910662592596</v>
      </c>
      <c r="F134" s="37">
        <f t="shared" si="24"/>
        <v>60.83432295833282</v>
      </c>
      <c r="G134" s="42">
        <f t="shared" si="17"/>
        <v>2.2585566130796004</v>
      </c>
      <c r="H134" s="37">
        <f t="shared" si="25"/>
        <v>60.53680072293416</v>
      </c>
      <c r="I134" s="42">
        <f t="shared" si="18"/>
        <v>1.7584410060890823</v>
      </c>
      <c r="J134" s="37">
        <f t="shared" si="26"/>
        <v>60.313474028527303</v>
      </c>
      <c r="K134" s="47">
        <f t="shared" si="27"/>
        <v>1.3830432978108571</v>
      </c>
      <c r="M134" s="48">
        <v>125.805862</v>
      </c>
      <c r="N134" s="37">
        <f t="shared" si="28"/>
        <v>130.02377093069501</v>
      </c>
      <c r="O134" s="35">
        <f t="shared" si="19"/>
        <v>3.3527125553934862</v>
      </c>
      <c r="P134" s="37">
        <f t="shared" si="29"/>
        <v>129.69785680201429</v>
      </c>
      <c r="Q134" s="35">
        <f t="shared" si="20"/>
        <v>3.0936513928216485</v>
      </c>
      <c r="R134" s="37">
        <f t="shared" si="30"/>
        <v>130.32690445470743</v>
      </c>
      <c r="S134" s="35">
        <f t="shared" si="21"/>
        <v>3.5936659729794043</v>
      </c>
      <c r="T134" s="37">
        <f t="shared" si="31"/>
        <v>130.55334044131783</v>
      </c>
      <c r="U134" s="55">
        <f t="shared" si="22"/>
        <v>3.7736543956257176</v>
      </c>
    </row>
    <row r="135" spans="1:21" x14ac:dyDescent="0.35">
      <c r="A135" s="15">
        <v>43927</v>
      </c>
      <c r="B135" s="16">
        <v>102</v>
      </c>
      <c r="C135" s="22">
        <v>64.680503999999999</v>
      </c>
      <c r="D135" s="38">
        <f t="shared" si="23"/>
        <v>61.322277984159641</v>
      </c>
      <c r="E135" s="42">
        <f t="shared" si="16"/>
        <v>5.1920220285240184</v>
      </c>
      <c r="F135" s="37">
        <f t="shared" si="24"/>
        <v>60.364052122916334</v>
      </c>
      <c r="G135" s="42">
        <f t="shared" si="17"/>
        <v>6.6734975922322208</v>
      </c>
      <c r="H135" s="37">
        <f t="shared" si="25"/>
        <v>59.961440925320375</v>
      </c>
      <c r="I135" s="42">
        <f t="shared" si="18"/>
        <v>7.2959590337756559</v>
      </c>
      <c r="J135" s="37">
        <f t="shared" si="26"/>
        <v>59.696387507131831</v>
      </c>
      <c r="K135" s="47">
        <f t="shared" si="27"/>
        <v>7.7057477673151213</v>
      </c>
      <c r="M135" s="48">
        <v>132.27136200000001</v>
      </c>
      <c r="N135" s="37">
        <f t="shared" si="28"/>
        <v>129.39108459109076</v>
      </c>
      <c r="O135" s="35">
        <f t="shared" si="19"/>
        <v>2.1775517885037359</v>
      </c>
      <c r="P135" s="37">
        <f t="shared" si="29"/>
        <v>128.33565862130928</v>
      </c>
      <c r="Q135" s="35">
        <f t="shared" si="20"/>
        <v>2.9754765651318626</v>
      </c>
      <c r="R135" s="37">
        <f t="shared" si="30"/>
        <v>127.84033110461834</v>
      </c>
      <c r="S135" s="35">
        <f t="shared" si="21"/>
        <v>3.3499548416093781</v>
      </c>
      <c r="T135" s="37">
        <f t="shared" si="31"/>
        <v>126.99273161032946</v>
      </c>
      <c r="U135" s="55">
        <f t="shared" si="22"/>
        <v>3.9907583242928673</v>
      </c>
    </row>
    <row r="136" spans="1:21" x14ac:dyDescent="0.35">
      <c r="A136" s="15">
        <v>43928</v>
      </c>
      <c r="B136" s="16">
        <v>103</v>
      </c>
      <c r="C136" s="22">
        <v>63.931355000000003</v>
      </c>
      <c r="D136" s="38">
        <f t="shared" si="23"/>
        <v>61.826011886535696</v>
      </c>
      <c r="E136" s="42">
        <f t="shared" si="16"/>
        <v>3.2931307547983422</v>
      </c>
      <c r="F136" s="37">
        <f t="shared" si="24"/>
        <v>61.87481027989562</v>
      </c>
      <c r="G136" s="42">
        <f t="shared" si="17"/>
        <v>3.2168013959728894</v>
      </c>
      <c r="H136" s="37">
        <f t="shared" si="25"/>
        <v>62.556925616394167</v>
      </c>
      <c r="I136" s="42">
        <f t="shared" si="18"/>
        <v>2.1498517958923848</v>
      </c>
      <c r="J136" s="37">
        <f t="shared" si="26"/>
        <v>63.434474876782957</v>
      </c>
      <c r="K136" s="47">
        <f t="shared" si="27"/>
        <v>0.77720880969447037</v>
      </c>
      <c r="M136" s="48">
        <v>133.495361</v>
      </c>
      <c r="N136" s="37">
        <f t="shared" si="28"/>
        <v>129.82312620242715</v>
      </c>
      <c r="O136" s="35">
        <f t="shared" si="19"/>
        <v>2.7508332649648066</v>
      </c>
      <c r="P136" s="37">
        <f t="shared" si="29"/>
        <v>129.71315480385104</v>
      </c>
      <c r="Q136" s="35">
        <f t="shared" si="20"/>
        <v>2.8332117069962921</v>
      </c>
      <c r="R136" s="37">
        <f t="shared" si="30"/>
        <v>130.27739809707828</v>
      </c>
      <c r="S136" s="35">
        <f t="shared" si="21"/>
        <v>2.4105428674197347</v>
      </c>
      <c r="T136" s="37">
        <f t="shared" si="31"/>
        <v>130.95170440258238</v>
      </c>
      <c r="U136" s="55">
        <f t="shared" si="22"/>
        <v>1.905426958932021</v>
      </c>
    </row>
    <row r="137" spans="1:21" x14ac:dyDescent="0.35">
      <c r="A137" s="15">
        <v>43929</v>
      </c>
      <c r="B137" s="16">
        <v>104</v>
      </c>
      <c r="C137" s="22">
        <v>65.567656999999997</v>
      </c>
      <c r="D137" s="38">
        <f t="shared" si="23"/>
        <v>62.141813353555342</v>
      </c>
      <c r="E137" s="42">
        <f t="shared" si="16"/>
        <v>5.2248986820509007</v>
      </c>
      <c r="F137" s="37">
        <f t="shared" si="24"/>
        <v>62.594600931932156</v>
      </c>
      <c r="G137" s="42">
        <f t="shared" si="17"/>
        <v>4.534333243092461</v>
      </c>
      <c r="H137" s="37">
        <f t="shared" si="25"/>
        <v>63.312861777377378</v>
      </c>
      <c r="I137" s="42">
        <f t="shared" si="18"/>
        <v>3.4388833241709689</v>
      </c>
      <c r="J137" s="37">
        <f t="shared" si="26"/>
        <v>63.807134969195744</v>
      </c>
      <c r="K137" s="47">
        <f t="shared" si="27"/>
        <v>2.6850464258685549</v>
      </c>
      <c r="M137" s="48">
        <v>137.453644</v>
      </c>
      <c r="N137" s="37">
        <f t="shared" si="28"/>
        <v>130.37396142206308</v>
      </c>
      <c r="O137" s="35">
        <f t="shared" si="19"/>
        <v>5.1505965006914778</v>
      </c>
      <c r="P137" s="37">
        <f t="shared" si="29"/>
        <v>131.03692697250318</v>
      </c>
      <c r="Q137" s="35">
        <f t="shared" si="20"/>
        <v>4.6682771302133075</v>
      </c>
      <c r="R137" s="37">
        <f t="shared" si="30"/>
        <v>132.04727769368523</v>
      </c>
      <c r="S137" s="35">
        <f t="shared" si="21"/>
        <v>3.9332287955310705</v>
      </c>
      <c r="T137" s="37">
        <f t="shared" si="31"/>
        <v>132.85944685064561</v>
      </c>
      <c r="U137" s="55">
        <f t="shared" si="22"/>
        <v>3.3423611158350859</v>
      </c>
    </row>
    <row r="138" spans="1:21" x14ac:dyDescent="0.35">
      <c r="A138" s="15">
        <v>43930</v>
      </c>
      <c r="B138" s="16">
        <v>105</v>
      </c>
      <c r="C138" s="22">
        <v>66.040801999999999</v>
      </c>
      <c r="D138" s="38">
        <f t="shared" si="23"/>
        <v>62.655689900522042</v>
      </c>
      <c r="E138" s="42">
        <f t="shared" si="16"/>
        <v>5.1257889016519789</v>
      </c>
      <c r="F138" s="37">
        <f t="shared" si="24"/>
        <v>63.635170555755899</v>
      </c>
      <c r="G138" s="42">
        <f t="shared" si="17"/>
        <v>3.642644200844352</v>
      </c>
      <c r="H138" s="37">
        <f t="shared" si="25"/>
        <v>64.552999149819811</v>
      </c>
      <c r="I138" s="42">
        <f t="shared" si="18"/>
        <v>2.2528540010464861</v>
      </c>
      <c r="J138" s="37">
        <f t="shared" si="26"/>
        <v>65.127526492298927</v>
      </c>
      <c r="K138" s="47">
        <f t="shared" si="27"/>
        <v>1.382895846269512</v>
      </c>
      <c r="M138" s="48">
        <v>141.579712</v>
      </c>
      <c r="N138" s="37">
        <f t="shared" si="28"/>
        <v>131.43591380875361</v>
      </c>
      <c r="O138" s="35">
        <f t="shared" si="19"/>
        <v>7.1647258268517948</v>
      </c>
      <c r="P138" s="37">
        <f t="shared" si="29"/>
        <v>133.28277793212709</v>
      </c>
      <c r="Q138" s="35">
        <f t="shared" si="20"/>
        <v>5.8602563535889312</v>
      </c>
      <c r="R138" s="37">
        <f t="shared" si="30"/>
        <v>135.02077916215836</v>
      </c>
      <c r="S138" s="35">
        <f t="shared" si="21"/>
        <v>4.6326784715041933</v>
      </c>
      <c r="T138" s="37">
        <f t="shared" si="31"/>
        <v>136.3050947126614</v>
      </c>
      <c r="U138" s="55">
        <f t="shared" si="22"/>
        <v>3.7255459930152988</v>
      </c>
    </row>
    <row r="139" spans="1:21" x14ac:dyDescent="0.35">
      <c r="A139" s="15">
        <v>43934</v>
      </c>
      <c r="B139" s="16">
        <v>106</v>
      </c>
      <c r="C139" s="22">
        <v>67.337029000000001</v>
      </c>
      <c r="D139" s="38">
        <f t="shared" si="23"/>
        <v>63.163456715443729</v>
      </c>
      <c r="E139" s="42">
        <f t="shared" si="16"/>
        <v>6.1980344938537035</v>
      </c>
      <c r="F139" s="37">
        <f t="shared" si="24"/>
        <v>64.477141561241339</v>
      </c>
      <c r="G139" s="42">
        <f t="shared" si="17"/>
        <v>4.2471244740522511</v>
      </c>
      <c r="H139" s="37">
        <f t="shared" si="25"/>
        <v>65.371290717418916</v>
      </c>
      <c r="I139" s="42">
        <f t="shared" si="18"/>
        <v>2.9192530644336649</v>
      </c>
      <c r="J139" s="37">
        <f t="shared" si="26"/>
        <v>65.812483123074742</v>
      </c>
      <c r="K139" s="47">
        <f t="shared" si="27"/>
        <v>2.2640527798238015</v>
      </c>
      <c r="M139" s="48">
        <v>136.160538</v>
      </c>
      <c r="N139" s="37">
        <f t="shared" si="28"/>
        <v>132.95748353744057</v>
      </c>
      <c r="O139" s="35">
        <f t="shared" si="19"/>
        <v>2.3524102574854955</v>
      </c>
      <c r="P139" s="37">
        <f t="shared" si="29"/>
        <v>136.18670485588262</v>
      </c>
      <c r="Q139" s="35">
        <f t="shared" si="20"/>
        <v>1.9217650184829304E-2</v>
      </c>
      <c r="R139" s="37">
        <f t="shared" si="30"/>
        <v>138.62819222297128</v>
      </c>
      <c r="S139" s="35">
        <f t="shared" si="21"/>
        <v>1.8123123330867543</v>
      </c>
      <c r="T139" s="37">
        <f t="shared" si="31"/>
        <v>140.26105767816534</v>
      </c>
      <c r="U139" s="55">
        <f t="shared" si="22"/>
        <v>3.0115331052564884</v>
      </c>
    </row>
    <row r="140" spans="1:21" x14ac:dyDescent="0.35">
      <c r="A140" s="15">
        <v>43935</v>
      </c>
      <c r="B140" s="16">
        <v>107</v>
      </c>
      <c r="C140" s="22">
        <v>70.737755000000007</v>
      </c>
      <c r="D140" s="38">
        <f t="shared" si="23"/>
        <v>63.789492558127165</v>
      </c>
      <c r="E140" s="42">
        <f t="shared" si="16"/>
        <v>9.8225656749678318</v>
      </c>
      <c r="F140" s="37">
        <f t="shared" si="24"/>
        <v>65.47810216480687</v>
      </c>
      <c r="G140" s="42">
        <f t="shared" si="17"/>
        <v>7.4354251632570705</v>
      </c>
      <c r="H140" s="37">
        <f t="shared" si="25"/>
        <v>66.452446772838513</v>
      </c>
      <c r="I140" s="42">
        <f t="shared" si="18"/>
        <v>6.0580212464496412</v>
      </c>
      <c r="J140" s="37">
        <f t="shared" si="26"/>
        <v>66.955892530768693</v>
      </c>
      <c r="K140" s="47">
        <f t="shared" si="27"/>
        <v>5.3463139581278956</v>
      </c>
      <c r="M140" s="48">
        <v>138.77633700000001</v>
      </c>
      <c r="N140" s="37">
        <f t="shared" si="28"/>
        <v>133.43794170682449</v>
      </c>
      <c r="O140" s="35">
        <f t="shared" si="19"/>
        <v>3.8467619253962027</v>
      </c>
      <c r="P140" s="37">
        <f t="shared" si="29"/>
        <v>136.17754645632371</v>
      </c>
      <c r="Q140" s="35">
        <f t="shared" si="20"/>
        <v>1.8726467349230447</v>
      </c>
      <c r="R140" s="37">
        <f t="shared" si="30"/>
        <v>137.27098240033706</v>
      </c>
      <c r="S140" s="35">
        <f t="shared" si="21"/>
        <v>1.084734351839068</v>
      </c>
      <c r="T140" s="37">
        <f t="shared" si="31"/>
        <v>137.18566791954134</v>
      </c>
      <c r="U140" s="55">
        <f t="shared" si="22"/>
        <v>1.1462105967378771</v>
      </c>
    </row>
    <row r="141" spans="1:21" x14ac:dyDescent="0.35">
      <c r="A141" s="15">
        <v>43936</v>
      </c>
      <c r="B141" s="16">
        <v>108</v>
      </c>
      <c r="C141" s="22">
        <v>70.092110000000005</v>
      </c>
      <c r="D141" s="38">
        <f t="shared" si="23"/>
        <v>64.831731924408089</v>
      </c>
      <c r="E141" s="42">
        <f t="shared" si="16"/>
        <v>7.5049503797102348</v>
      </c>
      <c r="F141" s="37">
        <f t="shared" si="24"/>
        <v>67.31898065712447</v>
      </c>
      <c r="G141" s="42">
        <f t="shared" si="17"/>
        <v>3.956407280185366</v>
      </c>
      <c r="H141" s="37">
        <f t="shared" si="25"/>
        <v>68.809366297777331</v>
      </c>
      <c r="I141" s="42">
        <f t="shared" si="18"/>
        <v>1.8300828755514345</v>
      </c>
      <c r="J141" s="37">
        <f t="shared" si="26"/>
        <v>69.792289382692189</v>
      </c>
      <c r="K141" s="47">
        <f t="shared" si="27"/>
        <v>0.42775230665450925</v>
      </c>
      <c r="M141" s="48">
        <v>133.100525</v>
      </c>
      <c r="N141" s="37">
        <f t="shared" si="28"/>
        <v>134.23870100080083</v>
      </c>
      <c r="O141" s="35">
        <f t="shared" si="19"/>
        <v>0.85512510247485929</v>
      </c>
      <c r="P141" s="37">
        <f t="shared" si="29"/>
        <v>137.08712314661042</v>
      </c>
      <c r="Q141" s="35">
        <f t="shared" si="20"/>
        <v>2.995178378605508</v>
      </c>
      <c r="R141" s="37">
        <f t="shared" si="30"/>
        <v>138.09892743015169</v>
      </c>
      <c r="S141" s="35">
        <f t="shared" si="21"/>
        <v>3.7553589139875179</v>
      </c>
      <c r="T141" s="37">
        <f t="shared" si="31"/>
        <v>138.37866972988536</v>
      </c>
      <c r="U141" s="55">
        <f t="shared" si="22"/>
        <v>3.9655326152059542</v>
      </c>
    </row>
    <row r="142" spans="1:21" x14ac:dyDescent="0.35">
      <c r="A142" s="15">
        <v>43937</v>
      </c>
      <c r="B142" s="16">
        <v>109</v>
      </c>
      <c r="C142" s="22">
        <v>70.649039999999999</v>
      </c>
      <c r="D142" s="38">
        <f t="shared" si="23"/>
        <v>65.620788635746877</v>
      </c>
      <c r="E142" s="42">
        <f t="shared" si="16"/>
        <v>7.1172253214666785</v>
      </c>
      <c r="F142" s="37">
        <f t="shared" si="24"/>
        <v>68.289575927130912</v>
      </c>
      <c r="G142" s="42">
        <f t="shared" si="17"/>
        <v>3.339697287987335</v>
      </c>
      <c r="H142" s="37">
        <f t="shared" si="25"/>
        <v>69.514875333999811</v>
      </c>
      <c r="I142" s="42">
        <f t="shared" si="18"/>
        <v>1.6053504279749429</v>
      </c>
      <c r="J142" s="37">
        <f t="shared" si="26"/>
        <v>70.017154845673048</v>
      </c>
      <c r="K142" s="47">
        <f t="shared" si="27"/>
        <v>0.89440019896512635</v>
      </c>
      <c r="M142" s="48">
        <v>130.62290999999999</v>
      </c>
      <c r="N142" s="37">
        <f t="shared" si="28"/>
        <v>134.06797460068069</v>
      </c>
      <c r="O142" s="35">
        <f t="shared" si="19"/>
        <v>2.6374122278248855</v>
      </c>
      <c r="P142" s="37">
        <f t="shared" si="29"/>
        <v>135.69181379529678</v>
      </c>
      <c r="Q142" s="35">
        <f t="shared" si="20"/>
        <v>3.8805626021475033</v>
      </c>
      <c r="R142" s="37">
        <f t="shared" si="30"/>
        <v>135.34980609356825</v>
      </c>
      <c r="S142" s="35">
        <f t="shared" si="21"/>
        <v>3.6187343350169257</v>
      </c>
      <c r="T142" s="37">
        <f t="shared" si="31"/>
        <v>134.42006118247133</v>
      </c>
      <c r="U142" s="55">
        <f t="shared" si="22"/>
        <v>2.906956507454427</v>
      </c>
    </row>
    <row r="143" spans="1:21" x14ac:dyDescent="0.35">
      <c r="A143" s="15">
        <v>43938</v>
      </c>
      <c r="B143" s="16">
        <v>110</v>
      </c>
      <c r="C143" s="22">
        <v>69.690421999999998</v>
      </c>
      <c r="D143" s="38">
        <f t="shared" si="23"/>
        <v>66.375026340384849</v>
      </c>
      <c r="E143" s="42">
        <f t="shared" si="16"/>
        <v>4.757318960724831</v>
      </c>
      <c r="F143" s="37">
        <f t="shared" si="24"/>
        <v>69.115388352635094</v>
      </c>
      <c r="G143" s="42">
        <f t="shared" si="17"/>
        <v>0.82512579327601765</v>
      </c>
      <c r="H143" s="37">
        <f t="shared" si="25"/>
        <v>70.138665900299912</v>
      </c>
      <c r="I143" s="42">
        <f t="shared" si="18"/>
        <v>0.6431929775083215</v>
      </c>
      <c r="J143" s="37">
        <f t="shared" si="26"/>
        <v>70.491068711418251</v>
      </c>
      <c r="K143" s="47">
        <f t="shared" si="27"/>
        <v>1.1488619073339126</v>
      </c>
      <c r="M143" s="48">
        <v>136.53564499999999</v>
      </c>
      <c r="N143" s="37">
        <f t="shared" si="28"/>
        <v>133.55121491057858</v>
      </c>
      <c r="O143" s="35">
        <f t="shared" si="19"/>
        <v>2.185824873366518</v>
      </c>
      <c r="P143" s="37">
        <f t="shared" si="29"/>
        <v>133.91769746694291</v>
      </c>
      <c r="Q143" s="35">
        <f t="shared" si="20"/>
        <v>1.9174095768596375</v>
      </c>
      <c r="R143" s="37">
        <f t="shared" si="30"/>
        <v>132.75001324210569</v>
      </c>
      <c r="S143" s="35">
        <f t="shared" si="21"/>
        <v>2.7726325663121112</v>
      </c>
      <c r="T143" s="37">
        <f t="shared" si="31"/>
        <v>131.57219779561783</v>
      </c>
      <c r="U143" s="55">
        <f t="shared" si="22"/>
        <v>3.635275758489414</v>
      </c>
    </row>
    <row r="144" spans="1:21" x14ac:dyDescent="0.35">
      <c r="A144" s="15">
        <v>43941</v>
      </c>
      <c r="B144" s="16">
        <v>111</v>
      </c>
      <c r="C144" s="22">
        <v>68.243881000000002</v>
      </c>
      <c r="D144" s="38">
        <f t="shared" si="23"/>
        <v>66.872335689327116</v>
      </c>
      <c r="E144" s="42">
        <f t="shared" si="16"/>
        <v>2.0097703861140106</v>
      </c>
      <c r="F144" s="37">
        <f t="shared" si="24"/>
        <v>69.316650129212803</v>
      </c>
      <c r="G144" s="42">
        <f t="shared" si="17"/>
        <v>1.571963835428412</v>
      </c>
      <c r="H144" s="37">
        <f t="shared" si="25"/>
        <v>69.892131755134955</v>
      </c>
      <c r="I144" s="42">
        <f t="shared" si="18"/>
        <v>2.4152359610599414</v>
      </c>
      <c r="J144" s="37">
        <f t="shared" si="26"/>
        <v>69.890583677854551</v>
      </c>
      <c r="K144" s="47">
        <f t="shared" si="27"/>
        <v>2.4129675125811629</v>
      </c>
      <c r="M144" s="48">
        <v>133.949432</v>
      </c>
      <c r="N144" s="37">
        <f t="shared" si="28"/>
        <v>133.99887942399178</v>
      </c>
      <c r="O144" s="35">
        <f t="shared" si="19"/>
        <v>3.6914993407198067E-2</v>
      </c>
      <c r="P144" s="37">
        <f t="shared" si="29"/>
        <v>134.83397910351289</v>
      </c>
      <c r="Q144" s="35">
        <f t="shared" si="20"/>
        <v>0.66035898047920549</v>
      </c>
      <c r="R144" s="37">
        <f t="shared" si="30"/>
        <v>134.83211070894757</v>
      </c>
      <c r="S144" s="35">
        <f t="shared" si="21"/>
        <v>0.65896412979755359</v>
      </c>
      <c r="T144" s="37">
        <f t="shared" si="31"/>
        <v>135.29478319890444</v>
      </c>
      <c r="U144" s="55">
        <f t="shared" si="22"/>
        <v>1.0043724551996895</v>
      </c>
    </row>
    <row r="145" spans="1:21" x14ac:dyDescent="0.35">
      <c r="A145" s="15">
        <v>43942</v>
      </c>
      <c r="B145" s="16">
        <v>112</v>
      </c>
      <c r="C145" s="22">
        <v>66.134438000000003</v>
      </c>
      <c r="D145" s="38">
        <f t="shared" si="23"/>
        <v>67.078067485928045</v>
      </c>
      <c r="E145" s="42">
        <f t="shared" si="16"/>
        <v>1.426835268378696</v>
      </c>
      <c r="F145" s="37">
        <f t="shared" si="24"/>
        <v>68.941180933988321</v>
      </c>
      <c r="G145" s="42">
        <f t="shared" si="17"/>
        <v>4.2439960463386983</v>
      </c>
      <c r="H145" s="37">
        <f t="shared" si="25"/>
        <v>68.985593839810733</v>
      </c>
      <c r="I145" s="42">
        <f t="shared" si="18"/>
        <v>4.3111515362249389</v>
      </c>
      <c r="J145" s="37">
        <f t="shared" si="26"/>
        <v>68.655556669463635</v>
      </c>
      <c r="K145" s="47">
        <f t="shared" si="27"/>
        <v>3.8121117313548996</v>
      </c>
      <c r="M145" s="48">
        <v>130.29716500000001</v>
      </c>
      <c r="N145" s="37">
        <f t="shared" si="28"/>
        <v>133.99146231039299</v>
      </c>
      <c r="O145" s="35">
        <f t="shared" si="19"/>
        <v>2.8352860251356837</v>
      </c>
      <c r="P145" s="37">
        <f t="shared" si="29"/>
        <v>134.52438761728337</v>
      </c>
      <c r="Q145" s="35">
        <f t="shared" si="20"/>
        <v>3.2442936247180509</v>
      </c>
      <c r="R145" s="37">
        <f t="shared" si="30"/>
        <v>134.34663741902639</v>
      </c>
      <c r="S145" s="35">
        <f t="shared" si="21"/>
        <v>3.1078745412660256</v>
      </c>
      <c r="T145" s="37">
        <f t="shared" si="31"/>
        <v>134.2857697997261</v>
      </c>
      <c r="U145" s="55">
        <f t="shared" si="22"/>
        <v>3.0611600795198348</v>
      </c>
    </row>
    <row r="146" spans="1:21" x14ac:dyDescent="0.35">
      <c r="A146" s="15">
        <v>43943</v>
      </c>
      <c r="B146" s="16">
        <v>113</v>
      </c>
      <c r="C146" s="22">
        <v>68.039351999999994</v>
      </c>
      <c r="D146" s="38">
        <f t="shared" si="23"/>
        <v>66.936523063038834</v>
      </c>
      <c r="E146" s="42">
        <f t="shared" si="16"/>
        <v>1.6208692536653788</v>
      </c>
      <c r="F146" s="37">
        <f t="shared" si="24"/>
        <v>67.958820907092417</v>
      </c>
      <c r="G146" s="42">
        <f t="shared" si="17"/>
        <v>0.11835958241868225</v>
      </c>
      <c r="H146" s="37">
        <f t="shared" si="25"/>
        <v>67.417458127914841</v>
      </c>
      <c r="I146" s="42">
        <f t="shared" si="18"/>
        <v>0.91402086264012716</v>
      </c>
      <c r="J146" s="37">
        <f t="shared" si="26"/>
        <v>66.764717667365915</v>
      </c>
      <c r="K146" s="47">
        <f t="shared" si="27"/>
        <v>1.8733781189363463</v>
      </c>
      <c r="M146" s="48">
        <v>131.313873</v>
      </c>
      <c r="N146" s="37">
        <f t="shared" si="28"/>
        <v>133.43731771383403</v>
      </c>
      <c r="O146" s="35">
        <f t="shared" si="19"/>
        <v>1.6170756869184972</v>
      </c>
      <c r="P146" s="37">
        <f t="shared" si="29"/>
        <v>133.0448597012342</v>
      </c>
      <c r="Q146" s="35">
        <f t="shared" si="20"/>
        <v>1.3182055038725429</v>
      </c>
      <c r="R146" s="37">
        <f t="shared" si="30"/>
        <v>132.11942758856188</v>
      </c>
      <c r="S146" s="35">
        <f t="shared" si="21"/>
        <v>0.61345733711005201</v>
      </c>
      <c r="T146" s="37">
        <f t="shared" si="31"/>
        <v>131.29431619993153</v>
      </c>
      <c r="U146" s="55">
        <f t="shared" si="22"/>
        <v>1.4893171316690662E-2</v>
      </c>
    </row>
    <row r="147" spans="1:21" x14ac:dyDescent="0.35">
      <c r="A147" s="15">
        <v>43944</v>
      </c>
      <c r="B147" s="16">
        <v>114</v>
      </c>
      <c r="C147" s="22">
        <v>67.775672999999998</v>
      </c>
      <c r="D147" s="38">
        <f t="shared" si="23"/>
        <v>67.101947403583011</v>
      </c>
      <c r="E147" s="42">
        <f t="shared" si="16"/>
        <v>0.99405224115883906</v>
      </c>
      <c r="F147" s="37">
        <f t="shared" si="24"/>
        <v>67.987006789610064</v>
      </c>
      <c r="G147" s="42">
        <f t="shared" si="17"/>
        <v>0.31181363497499465</v>
      </c>
      <c r="H147" s="37">
        <f t="shared" si="25"/>
        <v>67.759499757561684</v>
      </c>
      <c r="I147" s="42">
        <f t="shared" si="18"/>
        <v>2.3862902015466814E-2</v>
      </c>
      <c r="J147" s="37">
        <f t="shared" si="26"/>
        <v>67.72069341684147</v>
      </c>
      <c r="K147" s="47">
        <f t="shared" si="27"/>
        <v>8.1119936881375018E-2</v>
      </c>
      <c r="M147" s="48">
        <v>132.94258099999999</v>
      </c>
      <c r="N147" s="37">
        <f t="shared" si="28"/>
        <v>133.11880100675893</v>
      </c>
      <c r="O147" s="35">
        <f t="shared" si="19"/>
        <v>0.13255347190749894</v>
      </c>
      <c r="P147" s="37">
        <f t="shared" si="29"/>
        <v>132.43901435580221</v>
      </c>
      <c r="Q147" s="35">
        <f t="shared" si="20"/>
        <v>0.37878506676335355</v>
      </c>
      <c r="R147" s="37">
        <f t="shared" si="30"/>
        <v>131.67637256485284</v>
      </c>
      <c r="S147" s="35">
        <f t="shared" si="21"/>
        <v>0.95244760980467902</v>
      </c>
      <c r="T147" s="37">
        <f t="shared" si="31"/>
        <v>131.30898379998288</v>
      </c>
      <c r="U147" s="55">
        <f t="shared" si="22"/>
        <v>1.2287990707936587</v>
      </c>
    </row>
    <row r="148" spans="1:21" x14ac:dyDescent="0.35">
      <c r="A148" s="15">
        <v>43945</v>
      </c>
      <c r="B148" s="16">
        <v>115</v>
      </c>
      <c r="C148" s="22">
        <v>69.732322999999994</v>
      </c>
      <c r="D148" s="38">
        <f t="shared" si="23"/>
        <v>67.20300624304555</v>
      </c>
      <c r="E148" s="42">
        <f t="shared" si="16"/>
        <v>3.6271798330229781</v>
      </c>
      <c r="F148" s="37">
        <f t="shared" si="24"/>
        <v>67.913039963246547</v>
      </c>
      <c r="G148" s="42">
        <f t="shared" si="17"/>
        <v>2.6089522885297352</v>
      </c>
      <c r="H148" s="37">
        <f t="shared" si="25"/>
        <v>67.76839504090276</v>
      </c>
      <c r="I148" s="42">
        <f t="shared" si="18"/>
        <v>2.816381090727802</v>
      </c>
      <c r="J148" s="37">
        <f t="shared" si="26"/>
        <v>67.761928104210369</v>
      </c>
      <c r="K148" s="47">
        <f t="shared" si="27"/>
        <v>2.825655034881922</v>
      </c>
      <c r="M148" s="48">
        <v>133.771759</v>
      </c>
      <c r="N148" s="37">
        <f t="shared" si="28"/>
        <v>133.09236800574507</v>
      </c>
      <c r="O148" s="35">
        <f t="shared" si="19"/>
        <v>0.5078732606445957</v>
      </c>
      <c r="P148" s="37">
        <f t="shared" si="29"/>
        <v>132.61526268127145</v>
      </c>
      <c r="Q148" s="35">
        <f t="shared" si="20"/>
        <v>0.86452949962970671</v>
      </c>
      <c r="R148" s="37">
        <f t="shared" si="30"/>
        <v>132.37278720418377</v>
      </c>
      <c r="S148" s="35">
        <f t="shared" si="21"/>
        <v>1.0457900877391</v>
      </c>
      <c r="T148" s="37">
        <f t="shared" si="31"/>
        <v>132.53418169999571</v>
      </c>
      <c r="U148" s="55">
        <f t="shared" si="22"/>
        <v>0.92514093352416027</v>
      </c>
    </row>
    <row r="149" spans="1:21" x14ac:dyDescent="0.35">
      <c r="A149" s="15">
        <v>43948</v>
      </c>
      <c r="B149" s="16">
        <v>116</v>
      </c>
      <c r="C149" s="22">
        <v>69.781609000000003</v>
      </c>
      <c r="D149" s="38">
        <f t="shared" si="23"/>
        <v>67.582403756588718</v>
      </c>
      <c r="E149" s="42">
        <f t="shared" si="16"/>
        <v>3.1515542202692473</v>
      </c>
      <c r="F149" s="37">
        <f t="shared" si="24"/>
        <v>68.549789026110261</v>
      </c>
      <c r="G149" s="42">
        <f t="shared" si="17"/>
        <v>1.7652501734228312</v>
      </c>
      <c r="H149" s="37">
        <f t="shared" si="25"/>
        <v>68.848555418406235</v>
      </c>
      <c r="I149" s="42">
        <f t="shared" si="18"/>
        <v>1.3371052845654046</v>
      </c>
      <c r="J149" s="37">
        <f t="shared" si="26"/>
        <v>69.239724276052584</v>
      </c>
      <c r="K149" s="47">
        <f t="shared" si="27"/>
        <v>0.77654375087197969</v>
      </c>
      <c r="M149" s="48">
        <v>138.07551599999999</v>
      </c>
      <c r="N149" s="37">
        <f t="shared" si="28"/>
        <v>133.19427665488331</v>
      </c>
      <c r="O149" s="35">
        <f t="shared" si="19"/>
        <v>3.5351954398031604</v>
      </c>
      <c r="P149" s="37">
        <f t="shared" si="29"/>
        <v>133.02003639282646</v>
      </c>
      <c r="Q149" s="35">
        <f t="shared" si="20"/>
        <v>3.6613874448048693</v>
      </c>
      <c r="R149" s="37">
        <f t="shared" si="30"/>
        <v>133.1422216918827</v>
      </c>
      <c r="S149" s="35">
        <f t="shared" si="21"/>
        <v>3.5728957971935427</v>
      </c>
      <c r="T149" s="37">
        <f t="shared" si="31"/>
        <v>133.46236467499892</v>
      </c>
      <c r="U149" s="55">
        <f t="shared" si="22"/>
        <v>3.3410350065257557</v>
      </c>
    </row>
    <row r="150" spans="1:21" x14ac:dyDescent="0.35">
      <c r="A150" s="15">
        <v>43949</v>
      </c>
      <c r="B150" s="16">
        <v>117</v>
      </c>
      <c r="C150" s="22">
        <v>68.650490000000005</v>
      </c>
      <c r="D150" s="38">
        <f t="shared" si="23"/>
        <v>67.912284543100412</v>
      </c>
      <c r="E150" s="42">
        <f t="shared" si="16"/>
        <v>1.0753098148310267</v>
      </c>
      <c r="F150" s="37">
        <f t="shared" si="24"/>
        <v>68.980926016971665</v>
      </c>
      <c r="G150" s="42">
        <f t="shared" si="17"/>
        <v>0.48133089359108761</v>
      </c>
      <c r="H150" s="37">
        <f t="shared" si="25"/>
        <v>69.361734888282811</v>
      </c>
      <c r="I150" s="42">
        <f t="shared" si="18"/>
        <v>1.0360375989782538</v>
      </c>
      <c r="J150" s="37">
        <f t="shared" si="26"/>
        <v>69.646137819013148</v>
      </c>
      <c r="K150" s="47">
        <f t="shared" si="27"/>
        <v>1.4503142206459756</v>
      </c>
      <c r="M150" s="48">
        <v>140.91835</v>
      </c>
      <c r="N150" s="37">
        <f t="shared" si="28"/>
        <v>133.92646255665082</v>
      </c>
      <c r="O150" s="35">
        <f t="shared" si="19"/>
        <v>4.9616586082289391</v>
      </c>
      <c r="P150" s="37">
        <f t="shared" si="29"/>
        <v>134.7894542553372</v>
      </c>
      <c r="Q150" s="35">
        <f t="shared" si="20"/>
        <v>4.3492531275471213</v>
      </c>
      <c r="R150" s="37">
        <f t="shared" si="30"/>
        <v>135.85553356134722</v>
      </c>
      <c r="S150" s="35">
        <f t="shared" si="21"/>
        <v>3.5927304276929077</v>
      </c>
      <c r="T150" s="37">
        <f t="shared" si="31"/>
        <v>136.92222816874971</v>
      </c>
      <c r="U150" s="55">
        <f t="shared" si="22"/>
        <v>2.8357710910256131</v>
      </c>
    </row>
    <row r="151" spans="1:21" x14ac:dyDescent="0.35">
      <c r="A151" s="15">
        <v>43950</v>
      </c>
      <c r="B151" s="16">
        <v>118</v>
      </c>
      <c r="C151" s="22">
        <v>70.905333999999996</v>
      </c>
      <c r="D151" s="38">
        <f t="shared" si="23"/>
        <v>68.023015361635345</v>
      </c>
      <c r="E151" s="42">
        <f t="shared" si="16"/>
        <v>4.0650237094499149</v>
      </c>
      <c r="F151" s="37">
        <f t="shared" si="24"/>
        <v>68.865273411031581</v>
      </c>
      <c r="G151" s="42">
        <f t="shared" si="17"/>
        <v>2.8771609607937476</v>
      </c>
      <c r="H151" s="37">
        <f t="shared" si="25"/>
        <v>68.970550199727271</v>
      </c>
      <c r="I151" s="42">
        <f t="shared" si="18"/>
        <v>2.7286858281673503</v>
      </c>
      <c r="J151" s="37">
        <f t="shared" si="26"/>
        <v>68.899401954753301</v>
      </c>
      <c r="K151" s="47">
        <f t="shared" si="27"/>
        <v>2.829028413076363</v>
      </c>
      <c r="M151" s="48">
        <v>144.274506</v>
      </c>
      <c r="N151" s="37">
        <f t="shared" si="28"/>
        <v>134.97524567315318</v>
      </c>
      <c r="O151" s="35">
        <f t="shared" si="19"/>
        <v>6.4455326063267346</v>
      </c>
      <c r="P151" s="37">
        <f t="shared" si="29"/>
        <v>136.93456776596918</v>
      </c>
      <c r="Q151" s="35">
        <f t="shared" si="20"/>
        <v>5.0874811063507126</v>
      </c>
      <c r="R151" s="37">
        <f t="shared" si="30"/>
        <v>138.64008260260624</v>
      </c>
      <c r="S151" s="35">
        <f t="shared" si="21"/>
        <v>3.9053492911587306</v>
      </c>
      <c r="T151" s="37">
        <f t="shared" si="31"/>
        <v>139.91931954218742</v>
      </c>
      <c r="U151" s="55">
        <f t="shared" si="22"/>
        <v>3.0186805545621338</v>
      </c>
    </row>
    <row r="152" spans="1:21" x14ac:dyDescent="0.35">
      <c r="A152" s="15">
        <v>43951</v>
      </c>
      <c r="B152" s="16">
        <v>119</v>
      </c>
      <c r="C152" s="22">
        <v>72.401154000000005</v>
      </c>
      <c r="D152" s="38">
        <f t="shared" si="23"/>
        <v>68.455363157390039</v>
      </c>
      <c r="E152" s="42">
        <f t="shared" si="16"/>
        <v>5.4499004844728942</v>
      </c>
      <c r="F152" s="37">
        <f t="shared" si="24"/>
        <v>69.579294617170532</v>
      </c>
      <c r="G152" s="42">
        <f t="shared" si="17"/>
        <v>3.8975337089647391</v>
      </c>
      <c r="H152" s="37">
        <f t="shared" si="25"/>
        <v>70.03468128987727</v>
      </c>
      <c r="I152" s="42">
        <f t="shared" si="18"/>
        <v>3.2685566173748217</v>
      </c>
      <c r="J152" s="37">
        <f t="shared" si="26"/>
        <v>70.403850988688333</v>
      </c>
      <c r="K152" s="47">
        <f t="shared" si="27"/>
        <v>2.7586618457927781</v>
      </c>
      <c r="M152" s="48">
        <v>140.06944300000001</v>
      </c>
      <c r="N152" s="37">
        <f t="shared" si="28"/>
        <v>136.37013472218021</v>
      </c>
      <c r="O152" s="35">
        <f t="shared" si="19"/>
        <v>2.6410530366853791</v>
      </c>
      <c r="P152" s="37">
        <f t="shared" si="29"/>
        <v>139.50354614787997</v>
      </c>
      <c r="Q152" s="35">
        <f t="shared" si="20"/>
        <v>0.40401163879835911</v>
      </c>
      <c r="R152" s="37">
        <f t="shared" si="30"/>
        <v>141.73901547117282</v>
      </c>
      <c r="S152" s="35">
        <f t="shared" si="21"/>
        <v>1.1919605271599554</v>
      </c>
      <c r="T152" s="37">
        <f t="shared" si="31"/>
        <v>143.18570938554686</v>
      </c>
      <c r="U152" s="55">
        <f t="shared" si="22"/>
        <v>2.2248010121285704</v>
      </c>
    </row>
    <row r="153" spans="1:21" x14ac:dyDescent="0.35">
      <c r="A153" s="15">
        <v>43952</v>
      </c>
      <c r="B153" s="16">
        <v>120</v>
      </c>
      <c r="C153" s="22">
        <v>71.235541999999995</v>
      </c>
      <c r="D153" s="38">
        <f t="shared" si="23"/>
        <v>69.047231783781527</v>
      </c>
      <c r="E153" s="42">
        <f t="shared" si="16"/>
        <v>3.0719359392513201</v>
      </c>
      <c r="F153" s="37">
        <f t="shared" si="24"/>
        <v>70.566945401160851</v>
      </c>
      <c r="G153" s="42">
        <f t="shared" si="17"/>
        <v>0.93857164565287443</v>
      </c>
      <c r="H153" s="37">
        <f t="shared" si="25"/>
        <v>71.336241280444767</v>
      </c>
      <c r="I153" s="42">
        <f t="shared" si="18"/>
        <v>0.14136100830786399</v>
      </c>
      <c r="J153" s="37">
        <f t="shared" si="26"/>
        <v>71.901828247172091</v>
      </c>
      <c r="K153" s="47">
        <f t="shared" si="27"/>
        <v>0.93532838870250423</v>
      </c>
      <c r="M153" s="48">
        <v>135.47943100000001</v>
      </c>
      <c r="N153" s="37">
        <f t="shared" si="28"/>
        <v>136.92503096385317</v>
      </c>
      <c r="O153" s="35">
        <f t="shared" si="19"/>
        <v>1.0670254172038627</v>
      </c>
      <c r="P153" s="37">
        <f t="shared" si="29"/>
        <v>139.701610046122</v>
      </c>
      <c r="Q153" s="35">
        <f t="shared" si="20"/>
        <v>3.116472378838079</v>
      </c>
      <c r="R153" s="37">
        <f t="shared" si="30"/>
        <v>140.82075061202778</v>
      </c>
      <c r="S153" s="35">
        <f t="shared" si="21"/>
        <v>3.9425317722420714</v>
      </c>
      <c r="T153" s="37">
        <f t="shared" si="31"/>
        <v>140.84850959638672</v>
      </c>
      <c r="U153" s="55">
        <f t="shared" si="22"/>
        <v>3.9630212178752906</v>
      </c>
    </row>
    <row r="154" spans="1:21" x14ac:dyDescent="0.35">
      <c r="A154" s="15">
        <v>43955</v>
      </c>
      <c r="B154" s="16">
        <v>121</v>
      </c>
      <c r="C154" s="22">
        <v>72.243446000000006</v>
      </c>
      <c r="D154" s="38">
        <f t="shared" si="23"/>
        <v>69.375478316214299</v>
      </c>
      <c r="E154" s="42">
        <f t="shared" si="16"/>
        <v>3.96986556231787</v>
      </c>
      <c r="F154" s="37">
        <f t="shared" si="24"/>
        <v>70.800954210754554</v>
      </c>
      <c r="G154" s="42">
        <f t="shared" si="17"/>
        <v>1.9967095551414471</v>
      </c>
      <c r="H154" s="37">
        <f t="shared" si="25"/>
        <v>71.280856676200131</v>
      </c>
      <c r="I154" s="42">
        <f t="shared" si="18"/>
        <v>1.3324244303073183</v>
      </c>
      <c r="J154" s="37">
        <f t="shared" si="26"/>
        <v>71.402113561793016</v>
      </c>
      <c r="K154" s="47">
        <f t="shared" si="27"/>
        <v>1.1645796051962833</v>
      </c>
      <c r="M154" s="48">
        <v>133.45588699999999</v>
      </c>
      <c r="N154" s="37">
        <f t="shared" si="28"/>
        <v>136.70819096927519</v>
      </c>
      <c r="O154" s="35">
        <f t="shared" si="19"/>
        <v>2.4369880133314794</v>
      </c>
      <c r="P154" s="37">
        <f t="shared" si="29"/>
        <v>138.2238473799793</v>
      </c>
      <c r="Q154" s="35">
        <f t="shared" si="20"/>
        <v>3.5726864413102395</v>
      </c>
      <c r="R154" s="37">
        <f t="shared" si="30"/>
        <v>137.88302482541252</v>
      </c>
      <c r="S154" s="35">
        <f t="shared" si="21"/>
        <v>3.3173042605550478</v>
      </c>
      <c r="T154" s="37">
        <f t="shared" si="31"/>
        <v>136.8217006490967</v>
      </c>
      <c r="U154" s="55">
        <f t="shared" si="22"/>
        <v>2.522042095525324</v>
      </c>
    </row>
    <row r="155" spans="1:21" x14ac:dyDescent="0.35">
      <c r="A155" s="15">
        <v>43956</v>
      </c>
      <c r="B155" s="16">
        <v>122</v>
      </c>
      <c r="C155" s="22">
        <v>73.327736000000002</v>
      </c>
      <c r="D155" s="38">
        <f t="shared" si="23"/>
        <v>69.80567346878216</v>
      </c>
      <c r="E155" s="42">
        <f t="shared" si="16"/>
        <v>4.803179156135192</v>
      </c>
      <c r="F155" s="37">
        <f t="shared" si="24"/>
        <v>71.305826336990464</v>
      </c>
      <c r="G155" s="42">
        <f t="shared" si="17"/>
        <v>2.7573600022364495</v>
      </c>
      <c r="H155" s="37">
        <f t="shared" si="25"/>
        <v>71.810280804290073</v>
      </c>
      <c r="I155" s="42">
        <f t="shared" si="18"/>
        <v>2.069415037864974</v>
      </c>
      <c r="J155" s="37">
        <f t="shared" si="26"/>
        <v>72.033112890448251</v>
      </c>
      <c r="K155" s="47">
        <f t="shared" si="27"/>
        <v>1.7655299074715063</v>
      </c>
      <c r="M155" s="48">
        <v>133.13014200000001</v>
      </c>
      <c r="N155" s="37">
        <f t="shared" si="28"/>
        <v>136.2203453738839</v>
      </c>
      <c r="O155" s="35">
        <f t="shared" si="19"/>
        <v>2.3211898729018818</v>
      </c>
      <c r="P155" s="37">
        <f t="shared" si="29"/>
        <v>136.55506124698655</v>
      </c>
      <c r="Q155" s="35">
        <f t="shared" si="20"/>
        <v>2.5726099255467991</v>
      </c>
      <c r="R155" s="37">
        <f t="shared" si="30"/>
        <v>135.44809902143561</v>
      </c>
      <c r="S155" s="35">
        <f t="shared" si="21"/>
        <v>1.7411211214929847</v>
      </c>
      <c r="T155" s="37">
        <f t="shared" si="31"/>
        <v>134.29734041227417</v>
      </c>
      <c r="U155" s="55">
        <f t="shared" si="22"/>
        <v>0.87673489619966039</v>
      </c>
    </row>
    <row r="156" spans="1:21" x14ac:dyDescent="0.35">
      <c r="A156" s="15">
        <v>43957</v>
      </c>
      <c r="B156" s="16">
        <v>123</v>
      </c>
      <c r="C156" s="22">
        <v>74.084282000000002</v>
      </c>
      <c r="D156" s="38">
        <f t="shared" si="23"/>
        <v>70.333982848464828</v>
      </c>
      <c r="E156" s="42">
        <f t="shared" si="16"/>
        <v>5.0622062471161886</v>
      </c>
      <c r="F156" s="37">
        <f t="shared" si="24"/>
        <v>72.013494719043806</v>
      </c>
      <c r="G156" s="42">
        <f t="shared" si="17"/>
        <v>2.7951776342466221</v>
      </c>
      <c r="H156" s="37">
        <f t="shared" si="25"/>
        <v>72.644881161930527</v>
      </c>
      <c r="I156" s="42">
        <f t="shared" si="18"/>
        <v>1.9429233829511556</v>
      </c>
      <c r="J156" s="37">
        <f t="shared" si="26"/>
        <v>73.00408022261206</v>
      </c>
      <c r="K156" s="47">
        <f t="shared" si="27"/>
        <v>1.4580714670190653</v>
      </c>
      <c r="M156" s="48">
        <v>131.323746</v>
      </c>
      <c r="N156" s="37">
        <f t="shared" si="28"/>
        <v>135.75681486780132</v>
      </c>
      <c r="O156" s="35">
        <f t="shared" si="19"/>
        <v>3.3756795726808799</v>
      </c>
      <c r="P156" s="37">
        <f t="shared" si="29"/>
        <v>135.35633951054126</v>
      </c>
      <c r="Q156" s="35">
        <f t="shared" si="20"/>
        <v>3.0707268360599929</v>
      </c>
      <c r="R156" s="37">
        <f t="shared" si="30"/>
        <v>134.17322265964603</v>
      </c>
      <c r="S156" s="35">
        <f t="shared" si="21"/>
        <v>2.1698106750975787</v>
      </c>
      <c r="T156" s="37">
        <f t="shared" si="31"/>
        <v>133.42194160306855</v>
      </c>
      <c r="U156" s="55">
        <f t="shared" si="22"/>
        <v>1.5977274993880746</v>
      </c>
    </row>
    <row r="157" spans="1:21" x14ac:dyDescent="0.35">
      <c r="A157" s="15">
        <v>43958</v>
      </c>
      <c r="B157" s="16">
        <v>124</v>
      </c>
      <c r="C157" s="22">
        <v>74.850669999999994</v>
      </c>
      <c r="D157" s="38">
        <f t="shared" si="23"/>
        <v>70.896527721195099</v>
      </c>
      <c r="E157" s="42">
        <f t="shared" si="16"/>
        <v>5.2827079287398426</v>
      </c>
      <c r="F157" s="37">
        <f t="shared" si="24"/>
        <v>72.738270267378482</v>
      </c>
      <c r="G157" s="42">
        <f t="shared" si="17"/>
        <v>2.8221520697430122</v>
      </c>
      <c r="H157" s="37">
        <f t="shared" si="25"/>
        <v>73.436551622868734</v>
      </c>
      <c r="I157" s="42">
        <f t="shared" si="18"/>
        <v>1.8892527977789109</v>
      </c>
      <c r="J157" s="37">
        <f t="shared" si="26"/>
        <v>73.814231555653009</v>
      </c>
      <c r="K157" s="47">
        <f t="shared" si="27"/>
        <v>1.3846749058451777</v>
      </c>
      <c r="M157" s="48">
        <v>131.076965</v>
      </c>
      <c r="N157" s="37">
        <f t="shared" si="28"/>
        <v>135.09185453763112</v>
      </c>
      <c r="O157" s="35">
        <f t="shared" si="19"/>
        <v>3.063001601868887</v>
      </c>
      <c r="P157" s="37">
        <f t="shared" si="29"/>
        <v>133.94493178185184</v>
      </c>
      <c r="Q157" s="35">
        <f t="shared" si="20"/>
        <v>2.1880021267290055</v>
      </c>
      <c r="R157" s="37">
        <f t="shared" si="30"/>
        <v>132.60601049684072</v>
      </c>
      <c r="S157" s="35">
        <f t="shared" si="21"/>
        <v>1.1665249472634061</v>
      </c>
      <c r="T157" s="37">
        <f t="shared" si="31"/>
        <v>131.84829490076714</v>
      </c>
      <c r="U157" s="55">
        <f t="shared" si="22"/>
        <v>0.58845572200053786</v>
      </c>
    </row>
    <row r="158" spans="1:21" x14ac:dyDescent="0.35">
      <c r="A158" s="15">
        <v>43959</v>
      </c>
      <c r="B158" s="16">
        <v>125</v>
      </c>
      <c r="C158" s="22">
        <v>77.259674000000004</v>
      </c>
      <c r="D158" s="38">
        <f t="shared" si="23"/>
        <v>71.489649063015833</v>
      </c>
      <c r="E158" s="42">
        <f t="shared" si="16"/>
        <v>7.4683526842012959</v>
      </c>
      <c r="F158" s="37">
        <f t="shared" si="24"/>
        <v>73.477610173796009</v>
      </c>
      <c r="G158" s="42">
        <f t="shared" si="17"/>
        <v>4.895262470566462</v>
      </c>
      <c r="H158" s="37">
        <f t="shared" si="25"/>
        <v>74.214316730290932</v>
      </c>
      <c r="I158" s="42">
        <f t="shared" si="18"/>
        <v>3.9417164376192839</v>
      </c>
      <c r="J158" s="37">
        <f t="shared" si="26"/>
        <v>74.591560388913251</v>
      </c>
      <c r="K158" s="47">
        <f t="shared" si="27"/>
        <v>3.4534362791729523</v>
      </c>
      <c r="M158" s="48">
        <v>135.14382900000001</v>
      </c>
      <c r="N158" s="37">
        <f t="shared" si="28"/>
        <v>134.48962110698645</v>
      </c>
      <c r="O158" s="35">
        <f t="shared" si="19"/>
        <v>0.48408269756332195</v>
      </c>
      <c r="P158" s="37">
        <f t="shared" si="29"/>
        <v>132.94114340820369</v>
      </c>
      <c r="Q158" s="35">
        <f t="shared" si="20"/>
        <v>1.6298824800918765</v>
      </c>
      <c r="R158" s="37">
        <f t="shared" si="30"/>
        <v>131.76503547357834</v>
      </c>
      <c r="S158" s="35">
        <f t="shared" si="21"/>
        <v>2.5001463636357926</v>
      </c>
      <c r="T158" s="37">
        <f t="shared" si="31"/>
        <v>131.26979747519181</v>
      </c>
      <c r="U158" s="55">
        <f t="shared" si="22"/>
        <v>2.8665989068640365</v>
      </c>
    </row>
    <row r="159" spans="1:21" x14ac:dyDescent="0.35">
      <c r="A159" s="15">
        <v>43962</v>
      </c>
      <c r="B159" s="16">
        <v>126</v>
      </c>
      <c r="C159" s="22">
        <v>78.475371999999993</v>
      </c>
      <c r="D159" s="38">
        <f t="shared" si="23"/>
        <v>72.355152803563456</v>
      </c>
      <c r="E159" s="42">
        <f t="shared" si="16"/>
        <v>7.7989043447115325</v>
      </c>
      <c r="F159" s="37">
        <f t="shared" si="24"/>
        <v>74.801332512967406</v>
      </c>
      <c r="G159" s="42">
        <f t="shared" si="17"/>
        <v>4.6817739035790584</v>
      </c>
      <c r="H159" s="37">
        <f t="shared" si="25"/>
        <v>75.889263228630909</v>
      </c>
      <c r="I159" s="42">
        <f t="shared" si="18"/>
        <v>3.2954399647434407</v>
      </c>
      <c r="J159" s="37">
        <f t="shared" si="26"/>
        <v>76.592645597228312</v>
      </c>
      <c r="K159" s="47">
        <f t="shared" si="27"/>
        <v>2.3991302682473186</v>
      </c>
      <c r="M159" s="48">
        <v>132.54776000000001</v>
      </c>
      <c r="N159" s="37">
        <f t="shared" si="28"/>
        <v>134.58775229093848</v>
      </c>
      <c r="O159" s="35">
        <f t="shared" si="19"/>
        <v>1.5390620640729584</v>
      </c>
      <c r="P159" s="37">
        <f t="shared" si="29"/>
        <v>133.7120833653324</v>
      </c>
      <c r="Q159" s="35">
        <f t="shared" si="20"/>
        <v>0.87841798709566499</v>
      </c>
      <c r="R159" s="37">
        <f t="shared" si="30"/>
        <v>133.62337191311025</v>
      </c>
      <c r="S159" s="35">
        <f t="shared" si="21"/>
        <v>0.81149007203911749</v>
      </c>
      <c r="T159" s="37">
        <f t="shared" si="31"/>
        <v>134.17532111879797</v>
      </c>
      <c r="U159" s="55">
        <f t="shared" si="22"/>
        <v>1.2279054122061031</v>
      </c>
    </row>
    <row r="160" spans="1:21" x14ac:dyDescent="0.35">
      <c r="A160" s="15">
        <v>43963</v>
      </c>
      <c r="B160" s="16">
        <v>127</v>
      </c>
      <c r="C160" s="22">
        <v>77.578536999999997</v>
      </c>
      <c r="D160" s="38">
        <f t="shared" si="23"/>
        <v>73.273185683028927</v>
      </c>
      <c r="E160" s="42">
        <f t="shared" si="16"/>
        <v>5.5496680956629412</v>
      </c>
      <c r="F160" s="37">
        <f t="shared" si="24"/>
        <v>76.087246333428808</v>
      </c>
      <c r="G160" s="42">
        <f t="shared" si="17"/>
        <v>1.9222980017929299</v>
      </c>
      <c r="H160" s="37">
        <f t="shared" si="25"/>
        <v>77.311623052883903</v>
      </c>
      <c r="I160" s="42">
        <f t="shared" si="18"/>
        <v>0.34405643292305788</v>
      </c>
      <c r="J160" s="37">
        <f t="shared" si="26"/>
        <v>78.004690399307066</v>
      </c>
      <c r="K160" s="47">
        <f t="shared" si="27"/>
        <v>0.54931868502117864</v>
      </c>
      <c r="M160" s="48">
        <v>125.944046</v>
      </c>
      <c r="N160" s="37">
        <f t="shared" si="28"/>
        <v>134.28175344729769</v>
      </c>
      <c r="O160" s="35">
        <f t="shared" si="19"/>
        <v>6.6201680127837799</v>
      </c>
      <c r="P160" s="37">
        <f t="shared" si="29"/>
        <v>133.30457018746608</v>
      </c>
      <c r="Q160" s="35">
        <f t="shared" si="20"/>
        <v>5.8442811877475203</v>
      </c>
      <c r="R160" s="37">
        <f t="shared" si="30"/>
        <v>133.03178536089962</v>
      </c>
      <c r="S160" s="35">
        <f t="shared" si="21"/>
        <v>5.6276891095745958</v>
      </c>
      <c r="T160" s="37">
        <f t="shared" si="31"/>
        <v>132.95465027969948</v>
      </c>
      <c r="U160" s="55">
        <f t="shared" si="22"/>
        <v>5.5664435932918002</v>
      </c>
    </row>
    <row r="161" spans="1:21" x14ac:dyDescent="0.35">
      <c r="A161" s="15">
        <v>43964</v>
      </c>
      <c r="B161" s="16">
        <v>128</v>
      </c>
      <c r="C161" s="22">
        <v>76.641852999999998</v>
      </c>
      <c r="D161" s="38">
        <f t="shared" si="23"/>
        <v>73.918988380574589</v>
      </c>
      <c r="E161" s="42">
        <f t="shared" si="16"/>
        <v>3.5527124056165609</v>
      </c>
      <c r="F161" s="37">
        <f t="shared" si="24"/>
        <v>76.609198066728723</v>
      </c>
      <c r="G161" s="42">
        <f t="shared" si="17"/>
        <v>4.2607181315507135E-2</v>
      </c>
      <c r="H161" s="37">
        <f t="shared" si="25"/>
        <v>77.45842572379776</v>
      </c>
      <c r="I161" s="42">
        <f t="shared" si="18"/>
        <v>1.0654396936328798</v>
      </c>
      <c r="J161" s="37">
        <f t="shared" si="26"/>
        <v>77.685075349826775</v>
      </c>
      <c r="K161" s="47">
        <f t="shared" si="27"/>
        <v>1.3611653541659248</v>
      </c>
      <c r="M161" s="48">
        <v>121.383652</v>
      </c>
      <c r="N161" s="37">
        <f t="shared" si="28"/>
        <v>133.03109733020301</v>
      </c>
      <c r="O161" s="35">
        <f t="shared" si="19"/>
        <v>9.5955634373259873</v>
      </c>
      <c r="P161" s="37">
        <f t="shared" si="29"/>
        <v>130.72838672185296</v>
      </c>
      <c r="Q161" s="35">
        <f t="shared" si="20"/>
        <v>7.6985117582827041</v>
      </c>
      <c r="R161" s="37">
        <f t="shared" si="30"/>
        <v>129.13352871240483</v>
      </c>
      <c r="S161" s="35">
        <f t="shared" si="21"/>
        <v>6.3846132363893844</v>
      </c>
      <c r="T161" s="37">
        <f t="shared" si="31"/>
        <v>127.69669706992487</v>
      </c>
      <c r="U161" s="55">
        <f t="shared" si="22"/>
        <v>5.2009022351089493</v>
      </c>
    </row>
    <row r="162" spans="1:21" x14ac:dyDescent="0.35">
      <c r="A162" s="15">
        <v>43965</v>
      </c>
      <c r="B162" s="16">
        <v>129</v>
      </c>
      <c r="C162" s="22">
        <v>77.112685999999997</v>
      </c>
      <c r="D162" s="38">
        <f t="shared" si="23"/>
        <v>74.327418073488388</v>
      </c>
      <c r="E162" s="42">
        <f t="shared" si="16"/>
        <v>3.6119451558354587</v>
      </c>
      <c r="F162" s="37">
        <f t="shared" si="24"/>
        <v>76.620627293373673</v>
      </c>
      <c r="G162" s="42">
        <f t="shared" si="17"/>
        <v>0.63810344594445045</v>
      </c>
      <c r="H162" s="37">
        <f t="shared" si="25"/>
        <v>77.009310725708986</v>
      </c>
      <c r="I162" s="42">
        <f t="shared" si="18"/>
        <v>0.13405741604048266</v>
      </c>
      <c r="J162" s="37">
        <f t="shared" si="26"/>
        <v>76.902658587456699</v>
      </c>
      <c r="K162" s="47">
        <f t="shared" si="27"/>
        <v>0.27236428068826118</v>
      </c>
      <c r="M162" s="48">
        <v>126.335655</v>
      </c>
      <c r="N162" s="37">
        <f t="shared" si="28"/>
        <v>131.28398053067255</v>
      </c>
      <c r="O162" s="35">
        <f t="shared" si="19"/>
        <v>3.9168083868901049</v>
      </c>
      <c r="P162" s="37">
        <f t="shared" si="29"/>
        <v>127.45772956920442</v>
      </c>
      <c r="Q162" s="35">
        <f t="shared" si="20"/>
        <v>0.88816935266961239</v>
      </c>
      <c r="R162" s="37">
        <f t="shared" si="30"/>
        <v>124.87109652058217</v>
      </c>
      <c r="S162" s="35">
        <f t="shared" si="21"/>
        <v>1.159259814197213</v>
      </c>
      <c r="T162" s="37">
        <f t="shared" si="31"/>
        <v>122.96191326748122</v>
      </c>
      <c r="U162" s="55">
        <f t="shared" si="22"/>
        <v>2.670458891845521</v>
      </c>
    </row>
    <row r="163" spans="1:21" x14ac:dyDescent="0.35">
      <c r="A163" s="15">
        <v>43966</v>
      </c>
      <c r="B163" s="16">
        <v>130</v>
      </c>
      <c r="C163" s="22">
        <v>76.656791999999996</v>
      </c>
      <c r="D163" s="38">
        <f t="shared" si="23"/>
        <v>74.745208262465127</v>
      </c>
      <c r="E163" s="42">
        <f t="shared" si="16"/>
        <v>2.4936912798736337</v>
      </c>
      <c r="F163" s="37">
        <f t="shared" si="24"/>
        <v>76.792847840692886</v>
      </c>
      <c r="G163" s="42">
        <f t="shared" si="17"/>
        <v>0.17748700035985099</v>
      </c>
      <c r="H163" s="37">
        <f t="shared" si="25"/>
        <v>77.066167126569042</v>
      </c>
      <c r="I163" s="42">
        <f t="shared" si="18"/>
        <v>0.53403634027503499</v>
      </c>
      <c r="J163" s="37">
        <f t="shared" si="26"/>
        <v>77.060179146864172</v>
      </c>
      <c r="K163" s="47">
        <f t="shared" si="27"/>
        <v>0.52622492585415837</v>
      </c>
      <c r="M163" s="48">
        <v>124.70488</v>
      </c>
      <c r="N163" s="37">
        <f t="shared" si="28"/>
        <v>130.54173170107165</v>
      </c>
      <c r="O163" s="35">
        <f t="shared" si="19"/>
        <v>4.6805319094743139</v>
      </c>
      <c r="P163" s="37">
        <f t="shared" si="29"/>
        <v>127.06500346998287</v>
      </c>
      <c r="Q163" s="35">
        <f t="shared" si="20"/>
        <v>1.8925670510912378</v>
      </c>
      <c r="R163" s="37">
        <f t="shared" si="30"/>
        <v>125.67660368426198</v>
      </c>
      <c r="S163" s="35">
        <f t="shared" si="21"/>
        <v>0.77921865147697034</v>
      </c>
      <c r="T163" s="37">
        <f t="shared" si="31"/>
        <v>125.49221956687032</v>
      </c>
      <c r="U163" s="55">
        <f t="shared" si="22"/>
        <v>0.63136227457202587</v>
      </c>
    </row>
    <row r="164" spans="1:21" x14ac:dyDescent="0.35">
      <c r="A164" s="15">
        <v>43969</v>
      </c>
      <c r="B164" s="16">
        <v>131</v>
      </c>
      <c r="C164" s="22">
        <v>78.462913999999998</v>
      </c>
      <c r="D164" s="38">
        <f t="shared" si="23"/>
        <v>75.031945823095356</v>
      </c>
      <c r="E164" s="42">
        <f t="shared" ref="E164:E227" si="32">ABS((C164-D164)/C164)*100</f>
        <v>4.3727259185207448</v>
      </c>
      <c r="F164" s="37">
        <f t="shared" si="24"/>
        <v>76.745228296450378</v>
      </c>
      <c r="G164" s="42">
        <f t="shared" ref="G164:G227" si="33">ABS((C164-F164)/C164)*100</f>
        <v>2.189168890094523</v>
      </c>
      <c r="H164" s="37">
        <f t="shared" si="25"/>
        <v>76.841010806956064</v>
      </c>
      <c r="I164" s="42">
        <f t="shared" ref="I164:I227" si="34">ABS((C164-H164)/C164)*100</f>
        <v>2.067095281528716</v>
      </c>
      <c r="J164" s="37">
        <f t="shared" si="26"/>
        <v>76.757638786716043</v>
      </c>
      <c r="K164" s="47">
        <f t="shared" si="27"/>
        <v>2.1733518758734278</v>
      </c>
      <c r="M164" s="48">
        <v>135.27510100000001</v>
      </c>
      <c r="N164" s="37">
        <f t="shared" si="28"/>
        <v>129.66620394591089</v>
      </c>
      <c r="O164" s="35">
        <f t="shared" ref="O164:O227" si="35">ABS((M164-N164)/M164)*100</f>
        <v>4.1462893116517519</v>
      </c>
      <c r="P164" s="37">
        <f t="shared" si="29"/>
        <v>126.23896025548888</v>
      </c>
      <c r="Q164" s="35">
        <f t="shared" ref="Q164:Q227" si="36">ABS((M164-P164)/M164)*100</f>
        <v>6.6798255390037582</v>
      </c>
      <c r="R164" s="37">
        <f t="shared" si="30"/>
        <v>125.1421556579179</v>
      </c>
      <c r="S164" s="35">
        <f t="shared" ref="S164:S227" si="37">ABS((M164-R164)/M164)*100</f>
        <v>7.4906211617480958</v>
      </c>
      <c r="T164" s="37">
        <f t="shared" si="31"/>
        <v>124.90171489171757</v>
      </c>
      <c r="U164" s="55">
        <f t="shared" ref="U164:U227" si="38">ABS((M164-T164)/M164)*100</f>
        <v>7.6683632328483213</v>
      </c>
    </row>
    <row r="165" spans="1:21" x14ac:dyDescent="0.35">
      <c r="A165" s="15">
        <v>43970</v>
      </c>
      <c r="B165" s="16">
        <v>132</v>
      </c>
      <c r="C165" s="22">
        <v>78.009521000000007</v>
      </c>
      <c r="D165" s="38">
        <f t="shared" ref="D165:D228" si="39">0.15*C164+(1-0.15)*D164</f>
        <v>75.546591049631047</v>
      </c>
      <c r="E165" s="42">
        <f t="shared" si="32"/>
        <v>3.157217117598965</v>
      </c>
      <c r="F165" s="37">
        <f t="shared" ref="F165:F228" si="40">0.35*C164+(1-0.35)*F164</f>
        <v>77.346418292692746</v>
      </c>
      <c r="G165" s="42">
        <f t="shared" si="33"/>
        <v>0.8500279181399667</v>
      </c>
      <c r="H165" s="37">
        <f t="shared" ref="H165:H228" si="41">0.55*C164+(1-0.55)*H164</f>
        <v>77.733057563130231</v>
      </c>
      <c r="I165" s="42">
        <f t="shared" si="34"/>
        <v>0.35439704452200849</v>
      </c>
      <c r="J165" s="37">
        <f t="shared" ref="J165:J228" si="42">0.75*C164+(1-0.75)*J164</f>
        <v>78.036595196679002</v>
      </c>
      <c r="K165" s="47">
        <f t="shared" ref="K165:K228" si="43">ABS((C165-J165)/C165)*100</f>
        <v>3.4706272172848718E-2</v>
      </c>
      <c r="M165" s="48">
        <v>131.208099</v>
      </c>
      <c r="N165" s="37">
        <f t="shared" ref="N165:N228" si="44">0.15*M164+(1-0.15)*N164</f>
        <v>130.50753850402424</v>
      </c>
      <c r="O165" s="35">
        <f t="shared" si="35"/>
        <v>0.53393083301646238</v>
      </c>
      <c r="P165" s="37">
        <f t="shared" ref="P165:P228" si="45">0.35*M164+(1-0.35)*P164</f>
        <v>129.40160951606777</v>
      </c>
      <c r="Q165" s="35">
        <f t="shared" si="36"/>
        <v>1.3768124816229821</v>
      </c>
      <c r="R165" s="37">
        <f t="shared" ref="R165:R228" si="46">0.55*M164+(1-0.55)*R164</f>
        <v>130.71527559606307</v>
      </c>
      <c r="S165" s="35">
        <f t="shared" si="37"/>
        <v>0.37560440833529535</v>
      </c>
      <c r="T165" s="37">
        <f t="shared" ref="T165:T228" si="47">0.75*M164+(1-0.75)*T164</f>
        <v>132.68175447292941</v>
      </c>
      <c r="U165" s="55">
        <f t="shared" si="38"/>
        <v>1.1231436810386288</v>
      </c>
    </row>
    <row r="166" spans="1:21" x14ac:dyDescent="0.35">
      <c r="A166" s="15">
        <v>43971</v>
      </c>
      <c r="B166" s="16">
        <v>133</v>
      </c>
      <c r="C166" s="22">
        <v>79.526664999999994</v>
      </c>
      <c r="D166" s="38">
        <f t="shared" si="39"/>
        <v>75.916030542186391</v>
      </c>
      <c r="E166" s="42">
        <f t="shared" si="32"/>
        <v>4.540155755071086</v>
      </c>
      <c r="F166" s="37">
        <f t="shared" si="40"/>
        <v>77.578504240250282</v>
      </c>
      <c r="G166" s="42">
        <f t="shared" si="33"/>
        <v>2.4496950296478697</v>
      </c>
      <c r="H166" s="37">
        <f t="shared" si="41"/>
        <v>77.885112453408595</v>
      </c>
      <c r="I166" s="42">
        <f t="shared" si="34"/>
        <v>2.0641536352510181</v>
      </c>
      <c r="J166" s="37">
        <f t="shared" si="42"/>
        <v>78.016289549169755</v>
      </c>
      <c r="K166" s="47">
        <f t="shared" si="43"/>
        <v>1.8992063238540671</v>
      </c>
      <c r="M166" s="48">
        <v>135.26516699999999</v>
      </c>
      <c r="N166" s="37">
        <f t="shared" si="44"/>
        <v>130.6126225784206</v>
      </c>
      <c r="O166" s="35">
        <f t="shared" si="35"/>
        <v>3.4395731915071623</v>
      </c>
      <c r="P166" s="37">
        <f t="shared" si="45"/>
        <v>130.03388083544405</v>
      </c>
      <c r="Q166" s="35">
        <f t="shared" si="36"/>
        <v>3.8674303818040157</v>
      </c>
      <c r="R166" s="37">
        <f t="shared" si="46"/>
        <v>130.98632846822838</v>
      </c>
      <c r="S166" s="35">
        <f t="shared" si="37"/>
        <v>3.1632966762031298</v>
      </c>
      <c r="T166" s="37">
        <f t="shared" si="47"/>
        <v>131.57651286823236</v>
      </c>
      <c r="U166" s="55">
        <f t="shared" si="38"/>
        <v>2.7269800596687506</v>
      </c>
    </row>
    <row r="167" spans="1:21" x14ac:dyDescent="0.35">
      <c r="A167" s="15">
        <v>43972</v>
      </c>
      <c r="B167" s="16">
        <v>134</v>
      </c>
      <c r="C167" s="22">
        <v>78.933753999999993</v>
      </c>
      <c r="D167" s="38">
        <f t="shared" si="39"/>
        <v>76.457625710858437</v>
      </c>
      <c r="E167" s="42">
        <f t="shared" si="32"/>
        <v>3.1369701346543795</v>
      </c>
      <c r="F167" s="37">
        <f t="shared" si="40"/>
        <v>78.260360506162684</v>
      </c>
      <c r="G167" s="42">
        <f t="shared" si="33"/>
        <v>0.85311221082594102</v>
      </c>
      <c r="H167" s="37">
        <f t="shared" si="41"/>
        <v>78.78796635403387</v>
      </c>
      <c r="I167" s="42">
        <f t="shared" si="34"/>
        <v>0.18469620229404471</v>
      </c>
      <c r="J167" s="37">
        <f t="shared" si="42"/>
        <v>79.149071137292438</v>
      </c>
      <c r="K167" s="47">
        <f t="shared" si="43"/>
        <v>0.27278208165855733</v>
      </c>
      <c r="M167" s="48">
        <v>136.91583299999999</v>
      </c>
      <c r="N167" s="37">
        <f t="shared" si="44"/>
        <v>131.3105042416575</v>
      </c>
      <c r="O167" s="35">
        <f t="shared" si="35"/>
        <v>4.0939960233397512</v>
      </c>
      <c r="P167" s="37">
        <f t="shared" si="45"/>
        <v>131.86483099303862</v>
      </c>
      <c r="Q167" s="35">
        <f t="shared" si="36"/>
        <v>3.6891292236167961</v>
      </c>
      <c r="R167" s="37">
        <f t="shared" si="46"/>
        <v>133.33968966070276</v>
      </c>
      <c r="S167" s="35">
        <f t="shared" si="37"/>
        <v>2.6119282634735406</v>
      </c>
      <c r="T167" s="37">
        <f t="shared" si="47"/>
        <v>134.34300346705808</v>
      </c>
      <c r="U167" s="55">
        <f t="shared" si="38"/>
        <v>1.8791322205532721</v>
      </c>
    </row>
    <row r="168" spans="1:21" x14ac:dyDescent="0.35">
      <c r="A168" s="15">
        <v>43973</v>
      </c>
      <c r="B168" s="16">
        <v>135</v>
      </c>
      <c r="C168" s="22">
        <v>79.441963000000001</v>
      </c>
      <c r="D168" s="38">
        <f t="shared" si="39"/>
        <v>76.829044954229659</v>
      </c>
      <c r="E168" s="42">
        <f t="shared" si="32"/>
        <v>3.289090484546993</v>
      </c>
      <c r="F168" s="37">
        <f t="shared" si="40"/>
        <v>78.496048229005737</v>
      </c>
      <c r="G168" s="42">
        <f t="shared" si="33"/>
        <v>1.1906991409493042</v>
      </c>
      <c r="H168" s="37">
        <f t="shared" si="41"/>
        <v>78.868149559315242</v>
      </c>
      <c r="I168" s="42">
        <f t="shared" si="34"/>
        <v>0.72230521378828372</v>
      </c>
      <c r="J168" s="37">
        <f t="shared" si="42"/>
        <v>78.987583284323108</v>
      </c>
      <c r="K168" s="47">
        <f t="shared" si="43"/>
        <v>0.57196436054443056</v>
      </c>
      <c r="M168" s="48">
        <v>138.397446</v>
      </c>
      <c r="N168" s="37">
        <f t="shared" si="44"/>
        <v>132.15130355540887</v>
      </c>
      <c r="O168" s="35">
        <f t="shared" si="35"/>
        <v>4.513191988088515</v>
      </c>
      <c r="P168" s="37">
        <f t="shared" si="45"/>
        <v>133.6326816954751</v>
      </c>
      <c r="Q168" s="35">
        <f t="shared" si="36"/>
        <v>3.4428123077682393</v>
      </c>
      <c r="R168" s="37">
        <f t="shared" si="46"/>
        <v>135.30656849731625</v>
      </c>
      <c r="S168" s="35">
        <f t="shared" si="37"/>
        <v>2.233334206675861</v>
      </c>
      <c r="T168" s="37">
        <f t="shared" si="47"/>
        <v>136.27262561676451</v>
      </c>
      <c r="U168" s="55">
        <f t="shared" si="38"/>
        <v>1.5353031754903104</v>
      </c>
    </row>
    <row r="169" spans="1:21" x14ac:dyDescent="0.35">
      <c r="A169" s="15">
        <v>43977</v>
      </c>
      <c r="B169" s="16">
        <v>136</v>
      </c>
      <c r="C169" s="22">
        <v>78.903862000000004</v>
      </c>
      <c r="D169" s="38">
        <f t="shared" si="39"/>
        <v>77.220982661095206</v>
      </c>
      <c r="E169" s="42">
        <f t="shared" si="32"/>
        <v>2.1328225212915402</v>
      </c>
      <c r="F169" s="37">
        <f t="shared" si="40"/>
        <v>78.827118398853727</v>
      </c>
      <c r="G169" s="42">
        <f t="shared" si="33"/>
        <v>9.726216081321383E-2</v>
      </c>
      <c r="H169" s="37">
        <f t="shared" si="41"/>
        <v>79.183746951691859</v>
      </c>
      <c r="I169" s="42">
        <f t="shared" si="34"/>
        <v>0.35471641640539103</v>
      </c>
      <c r="J169" s="37">
        <f t="shared" si="42"/>
        <v>79.328368071080774</v>
      </c>
      <c r="K169" s="47">
        <f t="shared" si="43"/>
        <v>0.53800417409324108</v>
      </c>
      <c r="M169" s="48">
        <v>144.12506099999999</v>
      </c>
      <c r="N169" s="37">
        <f t="shared" si="44"/>
        <v>133.08822492209754</v>
      </c>
      <c r="O169" s="35">
        <f t="shared" si="35"/>
        <v>7.6578188424166225</v>
      </c>
      <c r="P169" s="37">
        <f t="shared" si="45"/>
        <v>135.30034920205881</v>
      </c>
      <c r="Q169" s="35">
        <f t="shared" si="36"/>
        <v>6.1229544235482942</v>
      </c>
      <c r="R169" s="37">
        <f t="shared" si="46"/>
        <v>137.00655112379232</v>
      </c>
      <c r="S169" s="35">
        <f t="shared" si="37"/>
        <v>4.9391201133352292</v>
      </c>
      <c r="T169" s="37">
        <f t="shared" si="47"/>
        <v>137.86624090419113</v>
      </c>
      <c r="U169" s="55">
        <f t="shared" si="38"/>
        <v>4.3426313594475134</v>
      </c>
    </row>
    <row r="170" spans="1:21" x14ac:dyDescent="0.35">
      <c r="A170" s="15">
        <v>43978</v>
      </c>
      <c r="B170" s="16">
        <v>137</v>
      </c>
      <c r="C170" s="22">
        <v>79.247642999999997</v>
      </c>
      <c r="D170" s="38">
        <f t="shared" si="39"/>
        <v>77.473414561930923</v>
      </c>
      <c r="E170" s="42">
        <f t="shared" si="32"/>
        <v>2.2388406404327679</v>
      </c>
      <c r="F170" s="37">
        <f t="shared" si="40"/>
        <v>78.853978659254921</v>
      </c>
      <c r="G170" s="42">
        <f t="shared" si="33"/>
        <v>0.49675211254557561</v>
      </c>
      <c r="H170" s="37">
        <f t="shared" si="41"/>
        <v>79.02981022826134</v>
      </c>
      <c r="I170" s="42">
        <f t="shared" si="34"/>
        <v>0.27487602595153093</v>
      </c>
      <c r="J170" s="37">
        <f t="shared" si="42"/>
        <v>79.009988517770196</v>
      </c>
      <c r="K170" s="47">
        <f t="shared" si="43"/>
        <v>0.29988839192327793</v>
      </c>
      <c r="M170" s="48">
        <v>147.75453200000001</v>
      </c>
      <c r="N170" s="37">
        <f t="shared" si="44"/>
        <v>134.74375033378291</v>
      </c>
      <c r="O170" s="35">
        <f t="shared" si="35"/>
        <v>8.8056734978640776</v>
      </c>
      <c r="P170" s="37">
        <f t="shared" si="45"/>
        <v>138.38899833133823</v>
      </c>
      <c r="Q170" s="35">
        <f t="shared" si="36"/>
        <v>6.3385762466235436</v>
      </c>
      <c r="R170" s="37">
        <f t="shared" si="46"/>
        <v>140.92173155570654</v>
      </c>
      <c r="S170" s="35">
        <f t="shared" si="37"/>
        <v>4.6244269815652546</v>
      </c>
      <c r="T170" s="37">
        <f t="shared" si="47"/>
        <v>142.56035597604779</v>
      </c>
      <c r="U170" s="55">
        <f t="shared" si="38"/>
        <v>3.5154089378133073</v>
      </c>
    </row>
    <row r="171" spans="1:21" x14ac:dyDescent="0.35">
      <c r="A171" s="15">
        <v>43979</v>
      </c>
      <c r="B171" s="16">
        <v>138</v>
      </c>
      <c r="C171" s="22">
        <v>79.282523999999995</v>
      </c>
      <c r="D171" s="38">
        <f t="shared" si="39"/>
        <v>77.739548827641286</v>
      </c>
      <c r="E171" s="42">
        <f t="shared" si="32"/>
        <v>1.9461731217824358</v>
      </c>
      <c r="F171" s="37">
        <f t="shared" si="40"/>
        <v>78.991761178515702</v>
      </c>
      <c r="G171" s="42">
        <f t="shared" si="33"/>
        <v>0.36674263988403422</v>
      </c>
      <c r="H171" s="37">
        <f t="shared" si="41"/>
        <v>79.149618252717602</v>
      </c>
      <c r="I171" s="42">
        <f t="shared" si="34"/>
        <v>0.16763561574098393</v>
      </c>
      <c r="J171" s="37">
        <f t="shared" si="42"/>
        <v>79.188229379442546</v>
      </c>
      <c r="K171" s="47">
        <f t="shared" si="43"/>
        <v>0.11893493773917772</v>
      </c>
      <c r="M171" s="48">
        <v>146.73033100000001</v>
      </c>
      <c r="N171" s="37">
        <f t="shared" si="44"/>
        <v>136.69536758371547</v>
      </c>
      <c r="O171" s="35">
        <f t="shared" si="35"/>
        <v>6.8390518496714483</v>
      </c>
      <c r="P171" s="37">
        <f t="shared" si="45"/>
        <v>141.66693511536985</v>
      </c>
      <c r="Q171" s="35">
        <f t="shared" si="36"/>
        <v>3.4508174622942507</v>
      </c>
      <c r="R171" s="37">
        <f t="shared" si="46"/>
        <v>144.67977180006795</v>
      </c>
      <c r="S171" s="35">
        <f t="shared" si="37"/>
        <v>1.3975019247602276</v>
      </c>
      <c r="T171" s="37">
        <f t="shared" si="47"/>
        <v>146.45598799401193</v>
      </c>
      <c r="U171" s="55">
        <f t="shared" si="38"/>
        <v>0.18697089014818091</v>
      </c>
    </row>
    <row r="172" spans="1:21" x14ac:dyDescent="0.35">
      <c r="A172" s="15">
        <v>43980</v>
      </c>
      <c r="B172" s="16">
        <v>139</v>
      </c>
      <c r="C172" s="22">
        <v>79.205298999999997</v>
      </c>
      <c r="D172" s="38">
        <f t="shared" si="39"/>
        <v>77.970995103495099</v>
      </c>
      <c r="E172" s="42">
        <f t="shared" si="32"/>
        <v>1.5583602512565449</v>
      </c>
      <c r="F172" s="37">
        <f t="shared" si="40"/>
        <v>79.093528166035213</v>
      </c>
      <c r="G172" s="42">
        <f t="shared" si="33"/>
        <v>0.14111534881622426</v>
      </c>
      <c r="H172" s="37">
        <f t="shared" si="41"/>
        <v>79.222716413722921</v>
      </c>
      <c r="I172" s="42">
        <f t="shared" si="34"/>
        <v>2.1990212703981309E-2</v>
      </c>
      <c r="J172" s="37">
        <f t="shared" si="42"/>
        <v>79.258950344860637</v>
      </c>
      <c r="K172" s="47">
        <f t="shared" si="43"/>
        <v>6.7737064991876289E-2</v>
      </c>
      <c r="M172" s="48">
        <v>145.02995300000001</v>
      </c>
      <c r="N172" s="37">
        <f t="shared" si="44"/>
        <v>138.20061209615815</v>
      </c>
      <c r="O172" s="35">
        <f t="shared" si="35"/>
        <v>4.7089175460477826</v>
      </c>
      <c r="P172" s="37">
        <f t="shared" si="45"/>
        <v>143.43912367499041</v>
      </c>
      <c r="Q172" s="35">
        <f t="shared" si="36"/>
        <v>1.0968970837421381</v>
      </c>
      <c r="R172" s="37">
        <f t="shared" si="46"/>
        <v>145.80757936003059</v>
      </c>
      <c r="S172" s="35">
        <f t="shared" si="37"/>
        <v>0.53618328072586563</v>
      </c>
      <c r="T172" s="37">
        <f t="shared" si="47"/>
        <v>146.661745248503</v>
      </c>
      <c r="U172" s="55">
        <f t="shared" si="38"/>
        <v>1.1251415412807793</v>
      </c>
    </row>
    <row r="173" spans="1:21" x14ac:dyDescent="0.35">
      <c r="A173" s="15">
        <v>43983</v>
      </c>
      <c r="B173" s="16">
        <v>140</v>
      </c>
      <c r="C173" s="22">
        <v>80.179359000000005</v>
      </c>
      <c r="D173" s="38">
        <f t="shared" si="39"/>
        <v>78.156140687970833</v>
      </c>
      <c r="E173" s="42">
        <f t="shared" si="32"/>
        <v>2.5233655360467178</v>
      </c>
      <c r="F173" s="37">
        <f t="shared" si="40"/>
        <v>79.132647957922885</v>
      </c>
      <c r="G173" s="42">
        <f t="shared" si="33"/>
        <v>1.3054619731708264</v>
      </c>
      <c r="H173" s="37">
        <f t="shared" si="41"/>
        <v>79.213136836175309</v>
      </c>
      <c r="I173" s="42">
        <f t="shared" si="34"/>
        <v>1.2050759395877635</v>
      </c>
      <c r="J173" s="37">
        <f t="shared" si="42"/>
        <v>79.218711836215164</v>
      </c>
      <c r="K173" s="47">
        <f t="shared" si="43"/>
        <v>1.1981227784383277</v>
      </c>
      <c r="M173" s="48">
        <v>145.358093</v>
      </c>
      <c r="N173" s="37">
        <f t="shared" si="44"/>
        <v>139.22501323173441</v>
      </c>
      <c r="O173" s="35">
        <f t="shared" si="35"/>
        <v>4.2192901968420768</v>
      </c>
      <c r="P173" s="37">
        <f t="shared" si="45"/>
        <v>143.99591393874377</v>
      </c>
      <c r="Q173" s="35">
        <f t="shared" si="36"/>
        <v>0.93711951852328434</v>
      </c>
      <c r="R173" s="37">
        <f t="shared" si="46"/>
        <v>145.37988486201377</v>
      </c>
      <c r="S173" s="35">
        <f t="shared" si="37"/>
        <v>1.4991846387095161E-2</v>
      </c>
      <c r="T173" s="37">
        <f t="shared" si="47"/>
        <v>145.43790106212577</v>
      </c>
      <c r="U173" s="55">
        <f t="shared" si="38"/>
        <v>5.4904450435916345E-2</v>
      </c>
    </row>
    <row r="174" spans="1:21" x14ac:dyDescent="0.35">
      <c r="A174" s="15">
        <v>43984</v>
      </c>
      <c r="B174" s="16">
        <v>141</v>
      </c>
      <c r="C174" s="22">
        <v>80.550545</v>
      </c>
      <c r="D174" s="38">
        <f t="shared" si="39"/>
        <v>78.459623434775196</v>
      </c>
      <c r="E174" s="42">
        <f t="shared" si="32"/>
        <v>2.5957882286517164</v>
      </c>
      <c r="F174" s="37">
        <f t="shared" si="40"/>
        <v>79.498996822649872</v>
      </c>
      <c r="G174" s="42">
        <f t="shared" si="33"/>
        <v>1.3054513502672487</v>
      </c>
      <c r="H174" s="37">
        <f t="shared" si="41"/>
        <v>79.744559026278893</v>
      </c>
      <c r="I174" s="42">
        <f t="shared" si="34"/>
        <v>1.0005965493108793</v>
      </c>
      <c r="J174" s="37">
        <f t="shared" si="42"/>
        <v>79.939197209053788</v>
      </c>
      <c r="K174" s="47">
        <f t="shared" si="43"/>
        <v>0.75896170652378814</v>
      </c>
      <c r="M174" s="48">
        <v>147.51589999999999</v>
      </c>
      <c r="N174" s="37">
        <f t="shared" si="44"/>
        <v>140.14497519697423</v>
      </c>
      <c r="O174" s="35">
        <f t="shared" si="35"/>
        <v>4.9966985274304392</v>
      </c>
      <c r="P174" s="37">
        <f t="shared" si="45"/>
        <v>144.47267661018344</v>
      </c>
      <c r="Q174" s="35">
        <f t="shared" si="36"/>
        <v>2.0629799159389237</v>
      </c>
      <c r="R174" s="37">
        <f t="shared" si="46"/>
        <v>145.36789933790618</v>
      </c>
      <c r="S174" s="35">
        <f t="shared" si="37"/>
        <v>1.4561146710922737</v>
      </c>
      <c r="T174" s="37">
        <f t="shared" si="47"/>
        <v>145.37804501553143</v>
      </c>
      <c r="U174" s="55">
        <f t="shared" si="38"/>
        <v>1.4492369869746657</v>
      </c>
    </row>
    <row r="175" spans="1:21" x14ac:dyDescent="0.35">
      <c r="A175" s="15">
        <v>43985</v>
      </c>
      <c r="B175" s="16">
        <v>142</v>
      </c>
      <c r="C175" s="22">
        <v>80.993979999999993</v>
      </c>
      <c r="D175" s="38">
        <f t="shared" si="39"/>
        <v>78.77326166955892</v>
      </c>
      <c r="E175" s="42">
        <f t="shared" si="32"/>
        <v>2.7418313440592419</v>
      </c>
      <c r="F175" s="37">
        <f t="shared" si="40"/>
        <v>79.867038684722417</v>
      </c>
      <c r="G175" s="42">
        <f t="shared" si="33"/>
        <v>1.3913889838202507</v>
      </c>
      <c r="H175" s="37">
        <f t="shared" si="41"/>
        <v>80.187851311825511</v>
      </c>
      <c r="I175" s="42">
        <f t="shared" si="34"/>
        <v>0.99529457396028953</v>
      </c>
      <c r="J175" s="37">
        <f t="shared" si="42"/>
        <v>80.397708052263454</v>
      </c>
      <c r="K175" s="47">
        <f t="shared" si="43"/>
        <v>0.73619292166719019</v>
      </c>
      <c r="M175" s="48">
        <v>152.48779300000001</v>
      </c>
      <c r="N175" s="37">
        <f t="shared" si="44"/>
        <v>141.2506139174281</v>
      </c>
      <c r="O175" s="35">
        <f t="shared" si="35"/>
        <v>7.3692318981703098</v>
      </c>
      <c r="P175" s="37">
        <f t="shared" si="45"/>
        <v>145.53780479661924</v>
      </c>
      <c r="Q175" s="35">
        <f t="shared" si="36"/>
        <v>4.5577341416311068</v>
      </c>
      <c r="R175" s="37">
        <f t="shared" si="46"/>
        <v>146.54929970205779</v>
      </c>
      <c r="S175" s="35">
        <f t="shared" si="37"/>
        <v>3.8944056970791201</v>
      </c>
      <c r="T175" s="37">
        <f t="shared" si="47"/>
        <v>146.98143625388286</v>
      </c>
      <c r="U175" s="55">
        <f t="shared" si="38"/>
        <v>3.6110147820928513</v>
      </c>
    </row>
    <row r="176" spans="1:21" x14ac:dyDescent="0.35">
      <c r="A176" s="15">
        <v>43986</v>
      </c>
      <c r="B176" s="16">
        <v>143</v>
      </c>
      <c r="C176" s="22">
        <v>80.296447999999998</v>
      </c>
      <c r="D176" s="38">
        <f t="shared" si="39"/>
        <v>79.106369419125073</v>
      </c>
      <c r="E176" s="42">
        <f t="shared" si="32"/>
        <v>1.4821061336049695</v>
      </c>
      <c r="F176" s="37">
        <f t="shared" si="40"/>
        <v>80.261468145069571</v>
      </c>
      <c r="G176" s="42">
        <f t="shared" si="33"/>
        <v>4.3563390164440115E-2</v>
      </c>
      <c r="H176" s="37">
        <f t="shared" si="41"/>
        <v>80.631222090321472</v>
      </c>
      <c r="I176" s="42">
        <f t="shared" si="34"/>
        <v>0.41692266427709751</v>
      </c>
      <c r="J176" s="37">
        <f t="shared" si="42"/>
        <v>80.844912013065851</v>
      </c>
      <c r="K176" s="47">
        <f t="shared" si="43"/>
        <v>0.68304891029034487</v>
      </c>
      <c r="M176" s="48">
        <v>155.03338600000001</v>
      </c>
      <c r="N176" s="37">
        <f t="shared" si="44"/>
        <v>142.93619077981387</v>
      </c>
      <c r="O176" s="35">
        <f t="shared" si="35"/>
        <v>7.8029613700020306</v>
      </c>
      <c r="P176" s="37">
        <f t="shared" si="45"/>
        <v>147.97030066780252</v>
      </c>
      <c r="Q176" s="35">
        <f t="shared" si="36"/>
        <v>4.5558479463239534</v>
      </c>
      <c r="R176" s="37">
        <f t="shared" si="46"/>
        <v>149.81547101592602</v>
      </c>
      <c r="S176" s="35">
        <f t="shared" si="37"/>
        <v>3.3656718199227007</v>
      </c>
      <c r="T176" s="37">
        <f t="shared" si="47"/>
        <v>151.11120381347072</v>
      </c>
      <c r="U176" s="55">
        <f t="shared" si="38"/>
        <v>2.5298951972378929</v>
      </c>
    </row>
    <row r="177" spans="1:21" x14ac:dyDescent="0.35">
      <c r="A177" s="15">
        <v>43987</v>
      </c>
      <c r="B177" s="16">
        <v>144</v>
      </c>
      <c r="C177" s="22">
        <v>82.583374000000006</v>
      </c>
      <c r="D177" s="38">
        <f t="shared" si="39"/>
        <v>79.284881206256316</v>
      </c>
      <c r="E177" s="42">
        <f t="shared" si="32"/>
        <v>3.9941366330512125</v>
      </c>
      <c r="F177" s="37">
        <f t="shared" si="40"/>
        <v>80.273711094295223</v>
      </c>
      <c r="G177" s="42">
        <f t="shared" si="33"/>
        <v>2.7967650070882106</v>
      </c>
      <c r="H177" s="37">
        <f t="shared" si="41"/>
        <v>80.447096340644663</v>
      </c>
      <c r="I177" s="42">
        <f t="shared" si="34"/>
        <v>2.5868132480943964</v>
      </c>
      <c r="J177" s="37">
        <f t="shared" si="42"/>
        <v>80.433564003266468</v>
      </c>
      <c r="K177" s="47">
        <f t="shared" si="43"/>
        <v>2.6031995214115828</v>
      </c>
      <c r="M177" s="48">
        <v>160.46267700000001</v>
      </c>
      <c r="N177" s="37">
        <f t="shared" si="44"/>
        <v>144.75077006284178</v>
      </c>
      <c r="O177" s="35">
        <f t="shared" si="35"/>
        <v>9.7916270817033872</v>
      </c>
      <c r="P177" s="37">
        <f t="shared" si="45"/>
        <v>150.44238053407165</v>
      </c>
      <c r="Q177" s="35">
        <f t="shared" si="36"/>
        <v>6.244627506699497</v>
      </c>
      <c r="R177" s="37">
        <f t="shared" si="46"/>
        <v>152.68532425716671</v>
      </c>
      <c r="S177" s="35">
        <f t="shared" si="37"/>
        <v>4.8468297352619265</v>
      </c>
      <c r="T177" s="37">
        <f t="shared" si="47"/>
        <v>154.05284045336768</v>
      </c>
      <c r="U177" s="55">
        <f t="shared" si="38"/>
        <v>3.9945965419935838</v>
      </c>
    </row>
    <row r="178" spans="1:21" x14ac:dyDescent="0.35">
      <c r="A178" s="15">
        <v>43990</v>
      </c>
      <c r="B178" s="16">
        <v>145</v>
      </c>
      <c r="C178" s="22">
        <v>83.071640000000002</v>
      </c>
      <c r="D178" s="38">
        <f t="shared" si="39"/>
        <v>79.779655125317859</v>
      </c>
      <c r="E178" s="42">
        <f t="shared" si="32"/>
        <v>3.9628263925957676</v>
      </c>
      <c r="F178" s="37">
        <f t="shared" si="40"/>
        <v>81.082093111291897</v>
      </c>
      <c r="G178" s="42">
        <f t="shared" si="33"/>
        <v>2.394977261443382</v>
      </c>
      <c r="H178" s="37">
        <f t="shared" si="41"/>
        <v>81.622049053290098</v>
      </c>
      <c r="I178" s="42">
        <f t="shared" si="34"/>
        <v>1.7449889597820674</v>
      </c>
      <c r="J178" s="37">
        <f t="shared" si="42"/>
        <v>82.045921500816632</v>
      </c>
      <c r="K178" s="47">
        <f t="shared" si="43"/>
        <v>1.2347396767216461</v>
      </c>
      <c r="M178" s="48">
        <v>162.00396699999999</v>
      </c>
      <c r="N178" s="37">
        <f t="shared" si="44"/>
        <v>147.1075561034155</v>
      </c>
      <c r="O178" s="35">
        <f t="shared" si="35"/>
        <v>9.1950902020717091</v>
      </c>
      <c r="P178" s="37">
        <f t="shared" si="45"/>
        <v>153.94948429714657</v>
      </c>
      <c r="Q178" s="35">
        <f t="shared" si="36"/>
        <v>4.9717811557376379</v>
      </c>
      <c r="R178" s="37">
        <f t="shared" si="46"/>
        <v>156.96286826572504</v>
      </c>
      <c r="S178" s="35">
        <f t="shared" si="37"/>
        <v>3.1117131435892271</v>
      </c>
      <c r="T178" s="37">
        <f t="shared" si="47"/>
        <v>158.86021786334194</v>
      </c>
      <c r="U178" s="55">
        <f t="shared" si="38"/>
        <v>1.9405383675932115</v>
      </c>
    </row>
    <row r="179" spans="1:21" x14ac:dyDescent="0.35">
      <c r="A179" s="15">
        <v>43991</v>
      </c>
      <c r="B179" s="16">
        <v>146</v>
      </c>
      <c r="C179" s="22">
        <v>85.694878000000003</v>
      </c>
      <c r="D179" s="38">
        <f t="shared" si="39"/>
        <v>80.27345285652018</v>
      </c>
      <c r="E179" s="42">
        <f t="shared" si="32"/>
        <v>6.326428451744599</v>
      </c>
      <c r="F179" s="37">
        <f t="shared" si="40"/>
        <v>81.778434522339737</v>
      </c>
      <c r="G179" s="42">
        <f t="shared" si="33"/>
        <v>4.5702188614589847</v>
      </c>
      <c r="H179" s="37">
        <f t="shared" si="41"/>
        <v>82.419324073980547</v>
      </c>
      <c r="I179" s="42">
        <f t="shared" si="34"/>
        <v>3.8223450484630543</v>
      </c>
      <c r="J179" s="37">
        <f t="shared" si="42"/>
        <v>82.81521037520416</v>
      </c>
      <c r="K179" s="47">
        <f t="shared" si="43"/>
        <v>3.3603730958060796</v>
      </c>
      <c r="M179" s="48">
        <v>157.21107499999999</v>
      </c>
      <c r="N179" s="37">
        <f t="shared" si="44"/>
        <v>149.34201773790318</v>
      </c>
      <c r="O179" s="35">
        <f t="shared" si="35"/>
        <v>5.0054089777687851</v>
      </c>
      <c r="P179" s="37">
        <f t="shared" si="45"/>
        <v>156.76855324314525</v>
      </c>
      <c r="Q179" s="35">
        <f t="shared" si="36"/>
        <v>0.28148255894487417</v>
      </c>
      <c r="R179" s="37">
        <f t="shared" si="46"/>
        <v>159.73547256957627</v>
      </c>
      <c r="S179" s="35">
        <f t="shared" si="37"/>
        <v>1.6057377443518404</v>
      </c>
      <c r="T179" s="37">
        <f t="shared" si="47"/>
        <v>161.21802971583548</v>
      </c>
      <c r="U179" s="55">
        <f t="shared" si="38"/>
        <v>2.5487738162438562</v>
      </c>
    </row>
    <row r="180" spans="1:21" x14ac:dyDescent="0.35">
      <c r="A180" s="15">
        <v>43992</v>
      </c>
      <c r="B180" s="16">
        <v>147</v>
      </c>
      <c r="C180" s="22">
        <v>87.899590000000003</v>
      </c>
      <c r="D180" s="38">
        <f t="shared" si="39"/>
        <v>81.086666628042153</v>
      </c>
      <c r="E180" s="42">
        <f t="shared" si="32"/>
        <v>7.7508022187109757</v>
      </c>
      <c r="F180" s="37">
        <f t="shared" si="40"/>
        <v>83.149189739520835</v>
      </c>
      <c r="G180" s="42">
        <f t="shared" si="33"/>
        <v>5.4043485987581601</v>
      </c>
      <c r="H180" s="37">
        <f t="shared" si="41"/>
        <v>84.220878733291244</v>
      </c>
      <c r="I180" s="42">
        <f t="shared" si="34"/>
        <v>4.1851290395197065</v>
      </c>
      <c r="J180" s="37">
        <f t="shared" si="42"/>
        <v>84.974961093801042</v>
      </c>
      <c r="K180" s="47">
        <f t="shared" si="43"/>
        <v>3.3272383934884813</v>
      </c>
      <c r="M180" s="48">
        <v>153.25344799999999</v>
      </c>
      <c r="N180" s="37">
        <f t="shared" si="44"/>
        <v>150.5223763272177</v>
      </c>
      <c r="O180" s="35">
        <f t="shared" si="35"/>
        <v>1.7820621385186011</v>
      </c>
      <c r="P180" s="37">
        <f t="shared" si="45"/>
        <v>156.9234358580444</v>
      </c>
      <c r="Q180" s="35">
        <f t="shared" si="36"/>
        <v>2.3947179694413192</v>
      </c>
      <c r="R180" s="37">
        <f t="shared" si="46"/>
        <v>158.34705390630933</v>
      </c>
      <c r="S180" s="35">
        <f t="shared" si="37"/>
        <v>3.3236484873797654</v>
      </c>
      <c r="T180" s="37">
        <f t="shared" si="47"/>
        <v>158.21281367895887</v>
      </c>
      <c r="U180" s="55">
        <f t="shared" si="38"/>
        <v>3.2360548775117119</v>
      </c>
    </row>
    <row r="181" spans="1:21" x14ac:dyDescent="0.35">
      <c r="A181" s="15">
        <v>43993</v>
      </c>
      <c r="B181" s="16">
        <v>148</v>
      </c>
      <c r="C181" s="22">
        <v>83.679496999999998</v>
      </c>
      <c r="D181" s="38">
        <f t="shared" si="39"/>
        <v>82.108605133835823</v>
      </c>
      <c r="E181" s="42">
        <f t="shared" si="32"/>
        <v>1.8772721185981494</v>
      </c>
      <c r="F181" s="37">
        <f t="shared" si="40"/>
        <v>84.811829830688538</v>
      </c>
      <c r="G181" s="42">
        <f t="shared" si="33"/>
        <v>1.3531783427050716</v>
      </c>
      <c r="H181" s="37">
        <f t="shared" si="41"/>
        <v>86.244169929981069</v>
      </c>
      <c r="I181" s="42">
        <f t="shared" si="34"/>
        <v>3.0648761308652124</v>
      </c>
      <c r="J181" s="37">
        <f t="shared" si="42"/>
        <v>87.168432773450263</v>
      </c>
      <c r="K181" s="47">
        <f t="shared" si="43"/>
        <v>4.1694033766123919</v>
      </c>
      <c r="M181" s="48">
        <v>142.633499</v>
      </c>
      <c r="N181" s="37">
        <f t="shared" si="44"/>
        <v>150.93203707813504</v>
      </c>
      <c r="O181" s="35">
        <f t="shared" si="35"/>
        <v>5.8180849073435672</v>
      </c>
      <c r="P181" s="37">
        <f t="shared" si="45"/>
        <v>155.63894010772884</v>
      </c>
      <c r="Q181" s="35">
        <f t="shared" si="36"/>
        <v>9.1180831984839994</v>
      </c>
      <c r="R181" s="37">
        <f t="shared" si="46"/>
        <v>155.54557065783919</v>
      </c>
      <c r="S181" s="35">
        <f t="shared" si="37"/>
        <v>9.0526221037592247</v>
      </c>
      <c r="T181" s="37">
        <f t="shared" si="47"/>
        <v>154.49328941973971</v>
      </c>
      <c r="U181" s="55">
        <f t="shared" si="38"/>
        <v>8.3148702814474955</v>
      </c>
    </row>
    <row r="182" spans="1:21" x14ac:dyDescent="0.35">
      <c r="A182" s="15">
        <v>43994</v>
      </c>
      <c r="B182" s="16">
        <v>149</v>
      </c>
      <c r="C182" s="22">
        <v>84.401947000000007</v>
      </c>
      <c r="D182" s="38">
        <f t="shared" si="39"/>
        <v>82.344238913760449</v>
      </c>
      <c r="E182" s="42">
        <f t="shared" si="32"/>
        <v>2.4379865149788045</v>
      </c>
      <c r="F182" s="37">
        <f t="shared" si="40"/>
        <v>84.415513339947552</v>
      </c>
      <c r="G182" s="42">
        <f t="shared" si="33"/>
        <v>1.6073491702205338E-2</v>
      </c>
      <c r="H182" s="37">
        <f t="shared" si="41"/>
        <v>84.833599818491479</v>
      </c>
      <c r="I182" s="42">
        <f t="shared" si="34"/>
        <v>0.51142519080924942</v>
      </c>
      <c r="J182" s="37">
        <f t="shared" si="42"/>
        <v>84.551730943362571</v>
      </c>
      <c r="K182" s="47">
        <f t="shared" si="43"/>
        <v>0.17746503331559907</v>
      </c>
      <c r="M182" s="48">
        <v>143.69747899999999</v>
      </c>
      <c r="N182" s="37">
        <f t="shared" si="44"/>
        <v>149.68725636641477</v>
      </c>
      <c r="O182" s="35">
        <f t="shared" si="35"/>
        <v>4.1683245997758842</v>
      </c>
      <c r="P182" s="37">
        <f t="shared" si="45"/>
        <v>151.08703572002375</v>
      </c>
      <c r="Q182" s="35">
        <f t="shared" si="36"/>
        <v>5.1424400563239967</v>
      </c>
      <c r="R182" s="37">
        <f t="shared" si="46"/>
        <v>148.44393124602763</v>
      </c>
      <c r="S182" s="35">
        <f t="shared" si="37"/>
        <v>3.3030866505512213</v>
      </c>
      <c r="T182" s="37">
        <f t="shared" si="47"/>
        <v>145.59844660493491</v>
      </c>
      <c r="U182" s="55">
        <f t="shared" si="38"/>
        <v>1.3228955846434298</v>
      </c>
    </row>
    <row r="183" spans="1:21" x14ac:dyDescent="0.35">
      <c r="A183" s="15">
        <v>43997</v>
      </c>
      <c r="B183" s="16">
        <v>150</v>
      </c>
      <c r="C183" s="22">
        <v>85.445755000000005</v>
      </c>
      <c r="D183" s="38">
        <f t="shared" si="39"/>
        <v>82.652895126696379</v>
      </c>
      <c r="E183" s="42">
        <f t="shared" si="32"/>
        <v>3.2685765059991878</v>
      </c>
      <c r="F183" s="37">
        <f t="shared" si="40"/>
        <v>84.41076512096592</v>
      </c>
      <c r="G183" s="42">
        <f t="shared" si="33"/>
        <v>1.2112829701535037</v>
      </c>
      <c r="H183" s="37">
        <f t="shared" si="41"/>
        <v>84.596190768321165</v>
      </c>
      <c r="I183" s="42">
        <f t="shared" si="34"/>
        <v>0.99427318733252523</v>
      </c>
      <c r="J183" s="37">
        <f t="shared" si="42"/>
        <v>84.439392985840641</v>
      </c>
      <c r="K183" s="47">
        <f t="shared" si="43"/>
        <v>1.1777788307439785</v>
      </c>
      <c r="M183" s="48">
        <v>145.80557300000001</v>
      </c>
      <c r="N183" s="37">
        <f t="shared" si="44"/>
        <v>148.78878976145256</v>
      </c>
      <c r="O183" s="35">
        <f t="shared" si="35"/>
        <v>2.0460238247906704</v>
      </c>
      <c r="P183" s="37">
        <f t="shared" si="45"/>
        <v>148.50069086801543</v>
      </c>
      <c r="Q183" s="35">
        <f t="shared" si="36"/>
        <v>1.8484326850904496</v>
      </c>
      <c r="R183" s="37">
        <f t="shared" si="46"/>
        <v>145.83338251071243</v>
      </c>
      <c r="S183" s="35">
        <f t="shared" si="37"/>
        <v>1.9073009446913175E-2</v>
      </c>
      <c r="T183" s="37">
        <f t="shared" si="47"/>
        <v>144.17272090123373</v>
      </c>
      <c r="U183" s="55">
        <f t="shared" si="38"/>
        <v>1.1198831877066031</v>
      </c>
    </row>
    <row r="184" spans="1:21" x14ac:dyDescent="0.35">
      <c r="A184" s="15">
        <v>43998</v>
      </c>
      <c r="B184" s="16">
        <v>151</v>
      </c>
      <c r="C184" s="22">
        <v>87.710257999999996</v>
      </c>
      <c r="D184" s="38">
        <f t="shared" si="39"/>
        <v>83.071824107691924</v>
      </c>
      <c r="E184" s="42">
        <f t="shared" si="32"/>
        <v>5.2883596492306202</v>
      </c>
      <c r="F184" s="37">
        <f t="shared" si="40"/>
        <v>84.773011578627845</v>
      </c>
      <c r="G184" s="42">
        <f t="shared" si="33"/>
        <v>3.348806044296611</v>
      </c>
      <c r="H184" s="37">
        <f t="shared" si="41"/>
        <v>85.063451095744526</v>
      </c>
      <c r="I184" s="42">
        <f t="shared" si="34"/>
        <v>3.0176708683897275</v>
      </c>
      <c r="J184" s="37">
        <f t="shared" si="42"/>
        <v>85.194164496460161</v>
      </c>
      <c r="K184" s="47">
        <f t="shared" si="43"/>
        <v>2.8686422328615602</v>
      </c>
      <c r="M184" s="48">
        <v>148.27162200000001</v>
      </c>
      <c r="N184" s="37">
        <f t="shared" si="44"/>
        <v>148.34130724723468</v>
      </c>
      <c r="O184" s="35">
        <f t="shared" si="35"/>
        <v>4.6998371161457581E-2</v>
      </c>
      <c r="P184" s="37">
        <f t="shared" si="45"/>
        <v>147.55739961421003</v>
      </c>
      <c r="Q184" s="35">
        <f t="shared" si="36"/>
        <v>0.48169863939977725</v>
      </c>
      <c r="R184" s="37">
        <f t="shared" si="46"/>
        <v>145.81808727982059</v>
      </c>
      <c r="S184" s="35">
        <f t="shared" si="37"/>
        <v>1.6547567815636492</v>
      </c>
      <c r="T184" s="37">
        <f t="shared" si="47"/>
        <v>145.39735997530846</v>
      </c>
      <c r="U184" s="55">
        <f t="shared" si="38"/>
        <v>1.9385112174004182</v>
      </c>
    </row>
    <row r="185" spans="1:21" x14ac:dyDescent="0.35">
      <c r="A185" s="15">
        <v>43999</v>
      </c>
      <c r="B185" s="16">
        <v>152</v>
      </c>
      <c r="C185" s="22">
        <v>87.588195999999996</v>
      </c>
      <c r="D185" s="38">
        <f t="shared" si="39"/>
        <v>83.767589191538136</v>
      </c>
      <c r="E185" s="42">
        <f t="shared" si="32"/>
        <v>4.3620110733435604</v>
      </c>
      <c r="F185" s="37">
        <f t="shared" si="40"/>
        <v>85.801047826108103</v>
      </c>
      <c r="G185" s="42">
        <f t="shared" si="33"/>
        <v>2.0403984275368487</v>
      </c>
      <c r="H185" s="37">
        <f t="shared" si="41"/>
        <v>86.519194893085029</v>
      </c>
      <c r="I185" s="42">
        <f t="shared" si="34"/>
        <v>1.2204853573134076</v>
      </c>
      <c r="J185" s="37">
        <f t="shared" si="42"/>
        <v>87.081234624115041</v>
      </c>
      <c r="K185" s="47">
        <f t="shared" si="43"/>
        <v>0.57880102460947547</v>
      </c>
      <c r="M185" s="48">
        <v>147.50595100000001</v>
      </c>
      <c r="N185" s="37">
        <f t="shared" si="44"/>
        <v>148.33085446014948</v>
      </c>
      <c r="O185" s="35">
        <f t="shared" si="35"/>
        <v>0.55923402042909531</v>
      </c>
      <c r="P185" s="37">
        <f t="shared" si="45"/>
        <v>147.80737744923653</v>
      </c>
      <c r="Q185" s="35">
        <f t="shared" si="36"/>
        <v>0.20434867013366512</v>
      </c>
      <c r="R185" s="37">
        <f t="shared" si="46"/>
        <v>147.16753137591928</v>
      </c>
      <c r="S185" s="35">
        <f t="shared" si="37"/>
        <v>0.22942777683642637</v>
      </c>
      <c r="T185" s="37">
        <f t="shared" si="47"/>
        <v>147.55305649382711</v>
      </c>
      <c r="U185" s="55">
        <f t="shared" si="38"/>
        <v>3.1934639590984248E-2</v>
      </c>
    </row>
    <row r="186" spans="1:21" x14ac:dyDescent="0.35">
      <c r="A186" s="15">
        <v>44000</v>
      </c>
      <c r="B186" s="16">
        <v>153</v>
      </c>
      <c r="C186" s="22">
        <v>87.623076999999995</v>
      </c>
      <c r="D186" s="38">
        <f t="shared" si="39"/>
        <v>84.340680212807413</v>
      </c>
      <c r="E186" s="42">
        <f t="shared" si="32"/>
        <v>3.7460414534319328</v>
      </c>
      <c r="F186" s="37">
        <f t="shared" si="40"/>
        <v>86.426549686970276</v>
      </c>
      <c r="G186" s="42">
        <f t="shared" si="33"/>
        <v>1.3655390269274832</v>
      </c>
      <c r="H186" s="37">
        <f t="shared" si="41"/>
        <v>87.107145501888255</v>
      </c>
      <c r="I186" s="42">
        <f t="shared" si="34"/>
        <v>0.58880778417738111</v>
      </c>
      <c r="J186" s="37">
        <f t="shared" si="42"/>
        <v>87.461455656028761</v>
      </c>
      <c r="K186" s="47">
        <f t="shared" si="43"/>
        <v>0.18445066015113115</v>
      </c>
      <c r="M186" s="48">
        <v>147.39656099999999</v>
      </c>
      <c r="N186" s="37">
        <f t="shared" si="44"/>
        <v>148.20711894112705</v>
      </c>
      <c r="O186" s="35">
        <f t="shared" si="35"/>
        <v>0.54991645370006847</v>
      </c>
      <c r="P186" s="37">
        <f t="shared" si="45"/>
        <v>147.70187819200373</v>
      </c>
      <c r="Q186" s="35">
        <f t="shared" si="36"/>
        <v>0.20713996984213318</v>
      </c>
      <c r="R186" s="37">
        <f t="shared" si="46"/>
        <v>147.35366216916367</v>
      </c>
      <c r="S186" s="35">
        <f t="shared" si="37"/>
        <v>2.9104363456839148E-2</v>
      </c>
      <c r="T186" s="37">
        <f t="shared" si="47"/>
        <v>147.51772737345681</v>
      </c>
      <c r="U186" s="55">
        <f t="shared" si="38"/>
        <v>8.2204342241618683E-2</v>
      </c>
    </row>
    <row r="187" spans="1:21" x14ac:dyDescent="0.35">
      <c r="A187" s="15">
        <v>44001</v>
      </c>
      <c r="B187" s="16">
        <v>154</v>
      </c>
      <c r="C187" s="22">
        <v>87.122337000000002</v>
      </c>
      <c r="D187" s="38">
        <f t="shared" si="39"/>
        <v>84.833039730886298</v>
      </c>
      <c r="E187" s="42">
        <f t="shared" si="32"/>
        <v>2.6276811985813735</v>
      </c>
      <c r="F187" s="37">
        <f t="shared" si="40"/>
        <v>86.845334246530683</v>
      </c>
      <c r="G187" s="42">
        <f t="shared" si="33"/>
        <v>0.31794688137132782</v>
      </c>
      <c r="H187" s="37">
        <f t="shared" si="41"/>
        <v>87.390907825849709</v>
      </c>
      <c r="I187" s="42">
        <f t="shared" si="34"/>
        <v>0.30826861984855536</v>
      </c>
      <c r="J187" s="37">
        <f t="shared" si="42"/>
        <v>87.582671664007194</v>
      </c>
      <c r="K187" s="47">
        <f t="shared" si="43"/>
        <v>0.52837731385372722</v>
      </c>
      <c r="M187" s="48">
        <v>144.55264299999999</v>
      </c>
      <c r="N187" s="37">
        <f t="shared" si="44"/>
        <v>148.08553524995799</v>
      </c>
      <c r="O187" s="35">
        <f t="shared" si="35"/>
        <v>2.444017747885797</v>
      </c>
      <c r="P187" s="37">
        <f t="shared" si="45"/>
        <v>147.59501717480242</v>
      </c>
      <c r="Q187" s="35">
        <f t="shared" si="36"/>
        <v>2.1046824960526198</v>
      </c>
      <c r="R187" s="37">
        <f t="shared" si="46"/>
        <v>147.37725652612363</v>
      </c>
      <c r="S187" s="35">
        <f t="shared" si="37"/>
        <v>1.9540379667244423</v>
      </c>
      <c r="T187" s="37">
        <f t="shared" si="47"/>
        <v>147.42685259336417</v>
      </c>
      <c r="U187" s="55">
        <f t="shared" si="38"/>
        <v>1.9883480050684272</v>
      </c>
    </row>
    <row r="188" spans="1:21" x14ac:dyDescent="0.35">
      <c r="A188" s="15">
        <v>44004</v>
      </c>
      <c r="B188" s="16">
        <v>155</v>
      </c>
      <c r="C188" s="22">
        <v>89.401786999999999</v>
      </c>
      <c r="D188" s="38">
        <f t="shared" si="39"/>
        <v>85.176434321253353</v>
      </c>
      <c r="E188" s="42">
        <f t="shared" si="32"/>
        <v>4.7262508060903139</v>
      </c>
      <c r="F188" s="37">
        <f t="shared" si="40"/>
        <v>86.942285210244947</v>
      </c>
      <c r="G188" s="42">
        <f t="shared" si="33"/>
        <v>2.75106557965676</v>
      </c>
      <c r="H188" s="37">
        <f t="shared" si="41"/>
        <v>87.243193871632371</v>
      </c>
      <c r="I188" s="42">
        <f t="shared" si="34"/>
        <v>2.4144854379338385</v>
      </c>
      <c r="J188" s="37">
        <f t="shared" si="42"/>
        <v>87.237420666001796</v>
      </c>
      <c r="K188" s="47">
        <f t="shared" si="43"/>
        <v>2.4209430332731525</v>
      </c>
      <c r="M188" s="48">
        <v>144.12506099999999</v>
      </c>
      <c r="N188" s="37">
        <f t="shared" si="44"/>
        <v>147.55560141246428</v>
      </c>
      <c r="O188" s="35">
        <f t="shared" si="35"/>
        <v>2.3802525311432801</v>
      </c>
      <c r="P188" s="37">
        <f t="shared" si="45"/>
        <v>146.53018621362156</v>
      </c>
      <c r="Q188" s="35">
        <f t="shared" si="36"/>
        <v>1.6687765451294929</v>
      </c>
      <c r="R188" s="37">
        <f t="shared" si="46"/>
        <v>145.82371908675563</v>
      </c>
      <c r="S188" s="35">
        <f t="shared" si="37"/>
        <v>1.1786000817412612</v>
      </c>
      <c r="T188" s="37">
        <f t="shared" si="47"/>
        <v>145.27119539834104</v>
      </c>
      <c r="U188" s="55">
        <f t="shared" si="38"/>
        <v>0.79523601959901147</v>
      </c>
    </row>
    <row r="189" spans="1:21" x14ac:dyDescent="0.35">
      <c r="A189" s="15">
        <v>44005</v>
      </c>
      <c r="B189" s="16">
        <v>156</v>
      </c>
      <c r="C189" s="22">
        <v>91.310051000000001</v>
      </c>
      <c r="D189" s="38">
        <f t="shared" si="39"/>
        <v>85.810237223065343</v>
      </c>
      <c r="E189" s="42">
        <f t="shared" si="32"/>
        <v>6.0232293342325018</v>
      </c>
      <c r="F189" s="37">
        <f t="shared" si="40"/>
        <v>87.803110836659215</v>
      </c>
      <c r="G189" s="42">
        <f t="shared" si="33"/>
        <v>3.8406945620266781</v>
      </c>
      <c r="H189" s="37">
        <f t="shared" si="41"/>
        <v>88.430420092234556</v>
      </c>
      <c r="I189" s="42">
        <f t="shared" si="34"/>
        <v>3.1536844807648237</v>
      </c>
      <c r="J189" s="37">
        <f t="shared" si="42"/>
        <v>88.860695416500448</v>
      </c>
      <c r="K189" s="47">
        <f t="shared" si="43"/>
        <v>2.6824599884404328</v>
      </c>
      <c r="M189" s="48">
        <v>144.04551699999999</v>
      </c>
      <c r="N189" s="37">
        <f t="shared" si="44"/>
        <v>147.04102035059464</v>
      </c>
      <c r="O189" s="35">
        <f t="shared" si="35"/>
        <v>2.0795533335443173</v>
      </c>
      <c r="P189" s="37">
        <f t="shared" si="45"/>
        <v>145.68839238885403</v>
      </c>
      <c r="Q189" s="35">
        <f t="shared" si="36"/>
        <v>1.1405251777839343</v>
      </c>
      <c r="R189" s="37">
        <f t="shared" si="46"/>
        <v>144.88945713904002</v>
      </c>
      <c r="S189" s="35">
        <f t="shared" si="37"/>
        <v>0.58588434865350869</v>
      </c>
      <c r="T189" s="37">
        <f t="shared" si="47"/>
        <v>144.41159459958527</v>
      </c>
      <c r="U189" s="55">
        <f t="shared" si="38"/>
        <v>0.25414022401355374</v>
      </c>
    </row>
    <row r="190" spans="1:21" x14ac:dyDescent="0.35">
      <c r="A190" s="15">
        <v>44006</v>
      </c>
      <c r="B190" s="16">
        <v>157</v>
      </c>
      <c r="C190" s="22">
        <v>89.698241999999993</v>
      </c>
      <c r="D190" s="38">
        <f t="shared" si="39"/>
        <v>86.635209289605541</v>
      </c>
      <c r="E190" s="42">
        <f t="shared" si="32"/>
        <v>3.4148191113873252</v>
      </c>
      <c r="F190" s="37">
        <f t="shared" si="40"/>
        <v>89.03053989382849</v>
      </c>
      <c r="G190" s="42">
        <f t="shared" si="33"/>
        <v>0.74438705963880969</v>
      </c>
      <c r="H190" s="37">
        <f t="shared" si="41"/>
        <v>90.014217091505543</v>
      </c>
      <c r="I190" s="42">
        <f t="shared" si="34"/>
        <v>0.35226453101003891</v>
      </c>
      <c r="J190" s="37">
        <f t="shared" si="42"/>
        <v>90.697712104125117</v>
      </c>
      <c r="K190" s="47">
        <f t="shared" si="43"/>
        <v>1.1142582974202808</v>
      </c>
      <c r="M190" s="48">
        <v>137.57212799999999</v>
      </c>
      <c r="N190" s="37">
        <f t="shared" si="44"/>
        <v>146.59169484800543</v>
      </c>
      <c r="O190" s="35">
        <f t="shared" si="35"/>
        <v>6.5562457883950449</v>
      </c>
      <c r="P190" s="37">
        <f t="shared" si="45"/>
        <v>145.11338600275511</v>
      </c>
      <c r="Q190" s="35">
        <f t="shared" si="36"/>
        <v>5.4816757670239094</v>
      </c>
      <c r="R190" s="37">
        <f t="shared" si="46"/>
        <v>144.42529006256802</v>
      </c>
      <c r="S190" s="35">
        <f t="shared" si="37"/>
        <v>4.9815047293358958</v>
      </c>
      <c r="T190" s="37">
        <f t="shared" si="47"/>
        <v>144.13703639989632</v>
      </c>
      <c r="U190" s="55">
        <f t="shared" si="38"/>
        <v>4.7719756140548508</v>
      </c>
    </row>
    <row r="191" spans="1:21" x14ac:dyDescent="0.35">
      <c r="A191" s="15">
        <v>44007</v>
      </c>
      <c r="B191" s="16">
        <v>158</v>
      </c>
      <c r="C191" s="22">
        <v>90.889037999999999</v>
      </c>
      <c r="D191" s="38">
        <f t="shared" si="39"/>
        <v>87.0946641961647</v>
      </c>
      <c r="E191" s="42">
        <f t="shared" si="32"/>
        <v>4.1747320549649771</v>
      </c>
      <c r="F191" s="37">
        <f t="shared" si="40"/>
        <v>89.264235630988509</v>
      </c>
      <c r="G191" s="42">
        <f t="shared" si="33"/>
        <v>1.7876769352663746</v>
      </c>
      <c r="H191" s="37">
        <f t="shared" si="41"/>
        <v>89.840430791177482</v>
      </c>
      <c r="I191" s="42">
        <f t="shared" si="34"/>
        <v>1.1537224201036402</v>
      </c>
      <c r="J191" s="37">
        <f t="shared" si="42"/>
        <v>89.948109526031274</v>
      </c>
      <c r="K191" s="47">
        <f t="shared" si="43"/>
        <v>1.035249678810249</v>
      </c>
      <c r="M191" s="48">
        <v>141.65901199999999</v>
      </c>
      <c r="N191" s="37">
        <f t="shared" si="44"/>
        <v>145.2387598208046</v>
      </c>
      <c r="O191" s="35">
        <f t="shared" si="35"/>
        <v>2.5270173568658048</v>
      </c>
      <c r="P191" s="37">
        <f t="shared" si="45"/>
        <v>142.47394570179083</v>
      </c>
      <c r="Q191" s="35">
        <f t="shared" si="36"/>
        <v>0.57527840289528154</v>
      </c>
      <c r="R191" s="37">
        <f t="shared" si="46"/>
        <v>140.65605092815559</v>
      </c>
      <c r="S191" s="35">
        <f t="shared" si="37"/>
        <v>0.70801077720660388</v>
      </c>
      <c r="T191" s="37">
        <f t="shared" si="47"/>
        <v>139.21335509997408</v>
      </c>
      <c r="U191" s="55">
        <f t="shared" si="38"/>
        <v>1.7264393316719657</v>
      </c>
    </row>
    <row r="192" spans="1:21" x14ac:dyDescent="0.35">
      <c r="A192" s="15">
        <v>44008</v>
      </c>
      <c r="B192" s="16">
        <v>159</v>
      </c>
      <c r="C192" s="22">
        <v>88.096405000000004</v>
      </c>
      <c r="D192" s="38">
        <f t="shared" si="39"/>
        <v>87.66382026673999</v>
      </c>
      <c r="E192" s="42">
        <f t="shared" si="32"/>
        <v>0.49103562541515144</v>
      </c>
      <c r="F192" s="37">
        <f t="shared" si="40"/>
        <v>89.832916460142528</v>
      </c>
      <c r="G192" s="42">
        <f t="shared" si="33"/>
        <v>1.9711490612386775</v>
      </c>
      <c r="H192" s="37">
        <f t="shared" si="41"/>
        <v>90.417164756029877</v>
      </c>
      <c r="I192" s="42">
        <f t="shared" si="34"/>
        <v>2.6343410449380675</v>
      </c>
      <c r="J192" s="37">
        <f t="shared" si="42"/>
        <v>90.653805881507807</v>
      </c>
      <c r="K192" s="47">
        <f t="shared" si="43"/>
        <v>2.9029571428116765</v>
      </c>
      <c r="M192" s="48">
        <v>137.432907</v>
      </c>
      <c r="N192" s="37">
        <f t="shared" si="44"/>
        <v>144.70179764768392</v>
      </c>
      <c r="O192" s="35">
        <f t="shared" si="35"/>
        <v>5.2890467111227721</v>
      </c>
      <c r="P192" s="37">
        <f t="shared" si="45"/>
        <v>142.18871890616404</v>
      </c>
      <c r="Q192" s="35">
        <f t="shared" si="36"/>
        <v>3.4604608241052786</v>
      </c>
      <c r="R192" s="37">
        <f t="shared" si="46"/>
        <v>141.20767951767002</v>
      </c>
      <c r="S192" s="35">
        <f t="shared" si="37"/>
        <v>2.7466293190393012</v>
      </c>
      <c r="T192" s="37">
        <f t="shared" si="47"/>
        <v>141.04759777499351</v>
      </c>
      <c r="U192" s="55">
        <f t="shared" si="38"/>
        <v>2.6301493971844057</v>
      </c>
    </row>
    <row r="193" spans="1:21" x14ac:dyDescent="0.35">
      <c r="A193" s="15">
        <v>44011</v>
      </c>
      <c r="B193" s="16">
        <v>160</v>
      </c>
      <c r="C193" s="22">
        <v>90.126732000000004</v>
      </c>
      <c r="D193" s="38">
        <f t="shared" si="39"/>
        <v>87.728707976728984</v>
      </c>
      <c r="E193" s="42">
        <f t="shared" si="32"/>
        <v>2.6607244821336913</v>
      </c>
      <c r="F193" s="37">
        <f t="shared" si="40"/>
        <v>89.225137449092642</v>
      </c>
      <c r="G193" s="42">
        <f t="shared" si="33"/>
        <v>1.0003630786339415</v>
      </c>
      <c r="H193" s="37">
        <f t="shared" si="41"/>
        <v>89.14074689021345</v>
      </c>
      <c r="I193" s="42">
        <f t="shared" si="34"/>
        <v>1.0939985150982223</v>
      </c>
      <c r="J193" s="37">
        <f t="shared" si="42"/>
        <v>88.735755220376959</v>
      </c>
      <c r="K193" s="47">
        <f t="shared" si="43"/>
        <v>1.5433565033990642</v>
      </c>
      <c r="M193" s="48">
        <v>142.434631</v>
      </c>
      <c r="N193" s="37">
        <f t="shared" si="44"/>
        <v>143.61146405053134</v>
      </c>
      <c r="O193" s="35">
        <f t="shared" si="35"/>
        <v>0.82622676961991282</v>
      </c>
      <c r="P193" s="37">
        <f t="shared" si="45"/>
        <v>140.52418473900661</v>
      </c>
      <c r="Q193" s="35">
        <f t="shared" si="36"/>
        <v>1.3412793276330262</v>
      </c>
      <c r="R193" s="37">
        <f t="shared" si="46"/>
        <v>139.13155463295152</v>
      </c>
      <c r="S193" s="35">
        <f t="shared" si="37"/>
        <v>2.3190121277798488</v>
      </c>
      <c r="T193" s="37">
        <f t="shared" si="47"/>
        <v>138.33657969374838</v>
      </c>
      <c r="U193" s="55">
        <f t="shared" si="38"/>
        <v>2.8771453104348055</v>
      </c>
    </row>
    <row r="194" spans="1:21" x14ac:dyDescent="0.35">
      <c r="A194" s="15">
        <v>44012</v>
      </c>
      <c r="B194" s="16">
        <v>161</v>
      </c>
      <c r="C194" s="22">
        <v>90.879065999999995</v>
      </c>
      <c r="D194" s="38">
        <f t="shared" si="39"/>
        <v>88.088411580219642</v>
      </c>
      <c r="E194" s="42">
        <f t="shared" si="32"/>
        <v>3.0707340453744902</v>
      </c>
      <c r="F194" s="37">
        <f t="shared" si="40"/>
        <v>89.540695541910225</v>
      </c>
      <c r="G194" s="42">
        <f t="shared" si="33"/>
        <v>1.4726938964026877</v>
      </c>
      <c r="H194" s="37">
        <f t="shared" si="41"/>
        <v>89.683038700596057</v>
      </c>
      <c r="I194" s="42">
        <f t="shared" si="34"/>
        <v>1.3160646912941836</v>
      </c>
      <c r="J194" s="37">
        <f t="shared" si="42"/>
        <v>89.778987805094246</v>
      </c>
      <c r="K194" s="47">
        <f t="shared" si="43"/>
        <v>1.2104858063855413</v>
      </c>
      <c r="M194" s="48">
        <v>143.77702300000001</v>
      </c>
      <c r="N194" s="37">
        <f t="shared" si="44"/>
        <v>143.43493909295162</v>
      </c>
      <c r="O194" s="35">
        <f t="shared" si="35"/>
        <v>0.23792668669206674</v>
      </c>
      <c r="P194" s="37">
        <f t="shared" si="45"/>
        <v>141.19284093035429</v>
      </c>
      <c r="Q194" s="35">
        <f t="shared" si="36"/>
        <v>1.797353996991383</v>
      </c>
      <c r="R194" s="37">
        <f t="shared" si="46"/>
        <v>140.94824663482819</v>
      </c>
      <c r="S194" s="35">
        <f t="shared" si="37"/>
        <v>1.9674745700999938</v>
      </c>
      <c r="T194" s="37">
        <f t="shared" si="47"/>
        <v>141.4101181734371</v>
      </c>
      <c r="U194" s="55">
        <f t="shared" si="38"/>
        <v>1.6462330191402803</v>
      </c>
    </row>
    <row r="195" spans="1:21" x14ac:dyDescent="0.35">
      <c r="A195" s="15">
        <v>44013</v>
      </c>
      <c r="B195" s="16">
        <v>162</v>
      </c>
      <c r="C195" s="22">
        <v>90.707176000000004</v>
      </c>
      <c r="D195" s="38">
        <f t="shared" si="39"/>
        <v>88.507009743186686</v>
      </c>
      <c r="E195" s="42">
        <f t="shared" si="32"/>
        <v>2.4255702292102206</v>
      </c>
      <c r="F195" s="37">
        <f t="shared" si="40"/>
        <v>90.009125202241648</v>
      </c>
      <c r="G195" s="42">
        <f t="shared" si="33"/>
        <v>0.76956513094218215</v>
      </c>
      <c r="H195" s="37">
        <f t="shared" si="41"/>
        <v>90.340853715268224</v>
      </c>
      <c r="I195" s="42">
        <f t="shared" si="34"/>
        <v>0.40385149321789016</v>
      </c>
      <c r="J195" s="37">
        <f t="shared" si="42"/>
        <v>90.604046451273561</v>
      </c>
      <c r="K195" s="47">
        <f t="shared" si="43"/>
        <v>0.11369502753171698</v>
      </c>
      <c r="M195" s="48">
        <v>143.29972799999999</v>
      </c>
      <c r="N195" s="37">
        <f t="shared" si="44"/>
        <v>143.48625167900889</v>
      </c>
      <c r="O195" s="35">
        <f t="shared" si="35"/>
        <v>0.13016331685493501</v>
      </c>
      <c r="P195" s="37">
        <f t="shared" si="45"/>
        <v>142.09730465473029</v>
      </c>
      <c r="Q195" s="35">
        <f t="shared" si="36"/>
        <v>0.83909673943672347</v>
      </c>
      <c r="R195" s="37">
        <f t="shared" si="46"/>
        <v>142.50407363567268</v>
      </c>
      <c r="S195" s="35">
        <f t="shared" si="37"/>
        <v>0.55523787479017761</v>
      </c>
      <c r="T195" s="37">
        <f t="shared" si="47"/>
        <v>143.1852967933593</v>
      </c>
      <c r="U195" s="55">
        <f t="shared" si="38"/>
        <v>7.9854447902851775E-2</v>
      </c>
    </row>
    <row r="196" spans="1:21" x14ac:dyDescent="0.35">
      <c r="A196" s="15">
        <v>44014</v>
      </c>
      <c r="B196" s="16">
        <v>163</v>
      </c>
      <c r="C196" s="22">
        <v>90.707176000000004</v>
      </c>
      <c r="D196" s="38">
        <f t="shared" si="39"/>
        <v>88.837034681708687</v>
      </c>
      <c r="E196" s="42">
        <f t="shared" si="32"/>
        <v>2.0617346948286834</v>
      </c>
      <c r="F196" s="37">
        <f t="shared" si="40"/>
        <v>90.25344298145707</v>
      </c>
      <c r="G196" s="42">
        <f t="shared" si="33"/>
        <v>0.5002173351124215</v>
      </c>
      <c r="H196" s="37">
        <f t="shared" si="41"/>
        <v>90.542330971870712</v>
      </c>
      <c r="I196" s="42">
        <f t="shared" si="34"/>
        <v>0.18173317194804117</v>
      </c>
      <c r="J196" s="37">
        <f t="shared" si="42"/>
        <v>90.681393612818397</v>
      </c>
      <c r="K196" s="47">
        <f t="shared" si="43"/>
        <v>2.8423756882925328E-2</v>
      </c>
      <c r="M196" s="48">
        <v>144.20462000000001</v>
      </c>
      <c r="N196" s="37">
        <f t="shared" si="44"/>
        <v>143.45827312715755</v>
      </c>
      <c r="O196" s="35">
        <f t="shared" si="35"/>
        <v>0.51756099967008795</v>
      </c>
      <c r="P196" s="37">
        <f t="shared" si="45"/>
        <v>142.51815282557467</v>
      </c>
      <c r="Q196" s="35">
        <f t="shared" si="36"/>
        <v>1.1694959387745907</v>
      </c>
      <c r="R196" s="37">
        <f t="shared" si="46"/>
        <v>142.94168353605269</v>
      </c>
      <c r="S196" s="35">
        <f t="shared" si="37"/>
        <v>0.87579473108927597</v>
      </c>
      <c r="T196" s="37">
        <f t="shared" si="47"/>
        <v>143.27112019833982</v>
      </c>
      <c r="U196" s="55">
        <f t="shared" si="38"/>
        <v>0.64734389346207499</v>
      </c>
    </row>
    <row r="197" spans="1:21" x14ac:dyDescent="0.35">
      <c r="A197" s="15">
        <v>44018</v>
      </c>
      <c r="B197" s="16">
        <v>164</v>
      </c>
      <c r="C197" s="22">
        <v>93.133613999999994</v>
      </c>
      <c r="D197" s="38">
        <f t="shared" si="39"/>
        <v>89.117555879452382</v>
      </c>
      <c r="E197" s="42">
        <f t="shared" si="32"/>
        <v>4.3121467621213672</v>
      </c>
      <c r="F197" s="37">
        <f t="shared" si="40"/>
        <v>90.412249537947091</v>
      </c>
      <c r="G197" s="42">
        <f t="shared" si="33"/>
        <v>2.9220002802134406</v>
      </c>
      <c r="H197" s="37">
        <f t="shared" si="41"/>
        <v>90.632995737341815</v>
      </c>
      <c r="I197" s="42">
        <f t="shared" si="34"/>
        <v>2.6849793058155988</v>
      </c>
      <c r="J197" s="37">
        <f t="shared" si="42"/>
        <v>90.700730403204602</v>
      </c>
      <c r="K197" s="47">
        <f t="shared" si="43"/>
        <v>2.6122508214868505</v>
      </c>
      <c r="M197" s="48">
        <v>146.39224200000001</v>
      </c>
      <c r="N197" s="37">
        <f t="shared" si="44"/>
        <v>143.57022515808393</v>
      </c>
      <c r="O197" s="35">
        <f t="shared" si="35"/>
        <v>1.9277092852475621</v>
      </c>
      <c r="P197" s="37">
        <f t="shared" si="45"/>
        <v>143.10841633662355</v>
      </c>
      <c r="Q197" s="35">
        <f t="shared" si="36"/>
        <v>2.2431691860942067</v>
      </c>
      <c r="R197" s="37">
        <f t="shared" si="46"/>
        <v>143.63629859122372</v>
      </c>
      <c r="S197" s="35">
        <f t="shared" si="37"/>
        <v>1.8825747670264448</v>
      </c>
      <c r="T197" s="37">
        <f t="shared" si="47"/>
        <v>143.97124504958498</v>
      </c>
      <c r="U197" s="55">
        <f t="shared" si="38"/>
        <v>1.6537740780109309</v>
      </c>
    </row>
    <row r="198" spans="1:21" x14ac:dyDescent="0.35">
      <c r="A198" s="15">
        <v>44019</v>
      </c>
      <c r="B198" s="16">
        <v>165</v>
      </c>
      <c r="C198" s="22">
        <v>92.844634999999997</v>
      </c>
      <c r="D198" s="38">
        <f t="shared" si="39"/>
        <v>89.719964597534528</v>
      </c>
      <c r="E198" s="42">
        <f t="shared" si="32"/>
        <v>3.3654829947529752</v>
      </c>
      <c r="F198" s="37">
        <f t="shared" si="40"/>
        <v>91.3647270996656</v>
      </c>
      <c r="G198" s="42">
        <f t="shared" si="33"/>
        <v>1.5939616762286761</v>
      </c>
      <c r="H198" s="37">
        <f t="shared" si="41"/>
        <v>92.008335781803822</v>
      </c>
      <c r="I198" s="42">
        <f t="shared" si="34"/>
        <v>0.90075125848270532</v>
      </c>
      <c r="J198" s="37">
        <f t="shared" si="42"/>
        <v>92.525393100801153</v>
      </c>
      <c r="K198" s="47">
        <f t="shared" si="43"/>
        <v>0.343845284327784</v>
      </c>
      <c r="M198" s="48">
        <v>144.15489199999999</v>
      </c>
      <c r="N198" s="37">
        <f t="shared" si="44"/>
        <v>143.99352768437134</v>
      </c>
      <c r="O198" s="35">
        <f t="shared" si="35"/>
        <v>0.11193814749529676</v>
      </c>
      <c r="P198" s="37">
        <f t="shared" si="45"/>
        <v>144.25775531880532</v>
      </c>
      <c r="Q198" s="35">
        <f t="shared" si="36"/>
        <v>7.1356106877963885E-2</v>
      </c>
      <c r="R198" s="37">
        <f t="shared" si="46"/>
        <v>145.15206746605065</v>
      </c>
      <c r="S198" s="35">
        <f t="shared" si="37"/>
        <v>0.69173890127201743</v>
      </c>
      <c r="T198" s="37">
        <f t="shared" si="47"/>
        <v>145.78699276239627</v>
      </c>
      <c r="U198" s="55">
        <f t="shared" si="38"/>
        <v>1.1321854844830914</v>
      </c>
    </row>
    <row r="199" spans="1:21" x14ac:dyDescent="0.35">
      <c r="A199" s="15">
        <v>44020</v>
      </c>
      <c r="B199" s="16">
        <v>166</v>
      </c>
      <c r="C199" s="22">
        <v>95.006996000000001</v>
      </c>
      <c r="D199" s="38">
        <f t="shared" si="39"/>
        <v>90.188665157904339</v>
      </c>
      <c r="E199" s="42">
        <f t="shared" si="32"/>
        <v>5.0715537223128937</v>
      </c>
      <c r="F199" s="37">
        <f t="shared" si="40"/>
        <v>91.882694864782636</v>
      </c>
      <c r="G199" s="42">
        <f t="shared" si="33"/>
        <v>3.2884958653122403</v>
      </c>
      <c r="H199" s="37">
        <f t="shared" si="41"/>
        <v>92.468300351811706</v>
      </c>
      <c r="I199" s="42">
        <f t="shared" si="34"/>
        <v>2.67211442848724</v>
      </c>
      <c r="J199" s="37">
        <f t="shared" si="42"/>
        <v>92.764824525200282</v>
      </c>
      <c r="K199" s="47">
        <f t="shared" si="43"/>
        <v>2.3600067039270654</v>
      </c>
      <c r="M199" s="48">
        <v>144.77140800000001</v>
      </c>
      <c r="N199" s="37">
        <f t="shared" si="44"/>
        <v>144.01773233171565</v>
      </c>
      <c r="O199" s="35">
        <f t="shared" si="35"/>
        <v>0.52059704239690674</v>
      </c>
      <c r="P199" s="37">
        <f t="shared" si="45"/>
        <v>144.22175315722345</v>
      </c>
      <c r="Q199" s="35">
        <f t="shared" si="36"/>
        <v>0.37967085515709131</v>
      </c>
      <c r="R199" s="37">
        <f t="shared" si="46"/>
        <v>144.60362095972278</v>
      </c>
      <c r="S199" s="35">
        <f t="shared" si="37"/>
        <v>0.11589791285115689</v>
      </c>
      <c r="T199" s="37">
        <f t="shared" si="47"/>
        <v>144.56291719059905</v>
      </c>
      <c r="U199" s="55">
        <f t="shared" si="38"/>
        <v>0.14401380236693997</v>
      </c>
    </row>
    <row r="200" spans="1:21" x14ac:dyDescent="0.35">
      <c r="A200" s="15">
        <v>44021</v>
      </c>
      <c r="B200" s="16">
        <v>167</v>
      </c>
      <c r="C200" s="22">
        <v>95.415558000000004</v>
      </c>
      <c r="D200" s="38">
        <f t="shared" si="39"/>
        <v>90.911414784218692</v>
      </c>
      <c r="E200" s="42">
        <f t="shared" si="32"/>
        <v>4.7205542892505132</v>
      </c>
      <c r="F200" s="37">
        <f t="shared" si="40"/>
        <v>92.976200262108719</v>
      </c>
      <c r="G200" s="42">
        <f t="shared" si="33"/>
        <v>2.5565618322866017</v>
      </c>
      <c r="H200" s="37">
        <f t="shared" si="41"/>
        <v>93.864582958315268</v>
      </c>
      <c r="I200" s="42">
        <f t="shared" si="34"/>
        <v>1.6254949131930212</v>
      </c>
      <c r="J200" s="37">
        <f t="shared" si="42"/>
        <v>94.446453131300075</v>
      </c>
      <c r="K200" s="47">
        <f t="shared" si="43"/>
        <v>1.0156675588481383</v>
      </c>
      <c r="M200" s="48">
        <v>140.57513399999999</v>
      </c>
      <c r="N200" s="37">
        <f t="shared" si="44"/>
        <v>144.13078368195829</v>
      </c>
      <c r="O200" s="35">
        <f t="shared" si="35"/>
        <v>2.5293589134749115</v>
      </c>
      <c r="P200" s="37">
        <f t="shared" si="45"/>
        <v>144.41413235219525</v>
      </c>
      <c r="Q200" s="35">
        <f t="shared" si="36"/>
        <v>2.7309227762822275</v>
      </c>
      <c r="R200" s="37">
        <f t="shared" si="46"/>
        <v>144.69590383187523</v>
      </c>
      <c r="S200" s="35">
        <f t="shared" si="37"/>
        <v>2.931364683511692</v>
      </c>
      <c r="T200" s="37">
        <f t="shared" si="47"/>
        <v>144.71928529764978</v>
      </c>
      <c r="U200" s="55">
        <f t="shared" si="38"/>
        <v>2.9479974016242338</v>
      </c>
    </row>
    <row r="201" spans="1:21" x14ac:dyDescent="0.35">
      <c r="A201" s="15">
        <v>44022</v>
      </c>
      <c r="B201" s="16">
        <v>168</v>
      </c>
      <c r="C201" s="22">
        <v>95.582465999999997</v>
      </c>
      <c r="D201" s="38">
        <f t="shared" si="39"/>
        <v>91.587036266585883</v>
      </c>
      <c r="E201" s="42">
        <f t="shared" si="32"/>
        <v>4.180086474661695</v>
      </c>
      <c r="F201" s="37">
        <f t="shared" si="40"/>
        <v>93.82997547037067</v>
      </c>
      <c r="G201" s="42">
        <f t="shared" si="33"/>
        <v>1.8334853691987052</v>
      </c>
      <c r="H201" s="37">
        <f t="shared" si="41"/>
        <v>94.717619231241883</v>
      </c>
      <c r="I201" s="42">
        <f t="shared" si="34"/>
        <v>0.90481738434967063</v>
      </c>
      <c r="J201" s="37">
        <f t="shared" si="42"/>
        <v>95.173281782825015</v>
      </c>
      <c r="K201" s="47">
        <f t="shared" si="43"/>
        <v>0.42809548058216224</v>
      </c>
      <c r="M201" s="48">
        <v>141.64906300000001</v>
      </c>
      <c r="N201" s="37">
        <f t="shared" si="44"/>
        <v>143.59743622966454</v>
      </c>
      <c r="O201" s="35">
        <f t="shared" si="35"/>
        <v>1.3754932001664746</v>
      </c>
      <c r="P201" s="37">
        <f t="shared" si="45"/>
        <v>143.07048292892691</v>
      </c>
      <c r="Q201" s="35">
        <f t="shared" si="36"/>
        <v>1.0034799375460002</v>
      </c>
      <c r="R201" s="37">
        <f t="shared" si="46"/>
        <v>142.42948042434386</v>
      </c>
      <c r="S201" s="35">
        <f t="shared" si="37"/>
        <v>0.55095134963501469</v>
      </c>
      <c r="T201" s="37">
        <f t="shared" si="47"/>
        <v>141.61117182441245</v>
      </c>
      <c r="U201" s="55">
        <f t="shared" si="38"/>
        <v>2.6750036170419714E-2</v>
      </c>
    </row>
    <row r="202" spans="1:21" x14ac:dyDescent="0.35">
      <c r="A202" s="15">
        <v>44025</v>
      </c>
      <c r="B202" s="16">
        <v>169</v>
      </c>
      <c r="C202" s="22">
        <v>95.141525000000001</v>
      </c>
      <c r="D202" s="38">
        <f t="shared" si="39"/>
        <v>92.186350726597993</v>
      </c>
      <c r="E202" s="42">
        <f t="shared" si="32"/>
        <v>3.1060825159172172</v>
      </c>
      <c r="F202" s="37">
        <f t="shared" si="40"/>
        <v>94.443347155740938</v>
      </c>
      <c r="G202" s="42">
        <f t="shared" si="33"/>
        <v>0.73383083176253883</v>
      </c>
      <c r="H202" s="37">
        <f t="shared" si="41"/>
        <v>95.193284954058839</v>
      </c>
      <c r="I202" s="42">
        <f t="shared" si="34"/>
        <v>5.4403115841203747E-2</v>
      </c>
      <c r="J202" s="37">
        <f t="shared" si="42"/>
        <v>95.480169945706251</v>
      </c>
      <c r="K202" s="47">
        <f t="shared" si="43"/>
        <v>0.35593810978565849</v>
      </c>
      <c r="M202" s="48">
        <v>142.68322800000001</v>
      </c>
      <c r="N202" s="37">
        <f t="shared" si="44"/>
        <v>143.30518024521484</v>
      </c>
      <c r="O202" s="35">
        <f t="shared" si="35"/>
        <v>0.43589723468747721</v>
      </c>
      <c r="P202" s="37">
        <f t="shared" si="45"/>
        <v>142.57298595380252</v>
      </c>
      <c r="Q202" s="35">
        <f t="shared" si="36"/>
        <v>7.7263493223953872E-2</v>
      </c>
      <c r="R202" s="37">
        <f t="shared" si="46"/>
        <v>142.00025084095475</v>
      </c>
      <c r="S202" s="35">
        <f t="shared" si="37"/>
        <v>0.47866674213823157</v>
      </c>
      <c r="T202" s="37">
        <f t="shared" si="47"/>
        <v>141.63959020610312</v>
      </c>
      <c r="U202" s="55">
        <f t="shared" si="38"/>
        <v>0.73143690994774213</v>
      </c>
    </row>
    <row r="203" spans="1:21" x14ac:dyDescent="0.35">
      <c r="A203" s="15">
        <v>44026</v>
      </c>
      <c r="B203" s="16">
        <v>170</v>
      </c>
      <c r="C203" s="22">
        <v>96.715964999999997</v>
      </c>
      <c r="D203" s="38">
        <f t="shared" si="39"/>
        <v>92.629626867608295</v>
      </c>
      <c r="E203" s="42">
        <f t="shared" si="32"/>
        <v>4.2250916199737061</v>
      </c>
      <c r="F203" s="37">
        <f t="shared" si="40"/>
        <v>94.687709401231615</v>
      </c>
      <c r="G203" s="42">
        <f t="shared" si="33"/>
        <v>2.097125948925167</v>
      </c>
      <c r="H203" s="37">
        <f t="shared" si="41"/>
        <v>95.164816979326474</v>
      </c>
      <c r="I203" s="42">
        <f t="shared" si="34"/>
        <v>1.6038179639457899</v>
      </c>
      <c r="J203" s="37">
        <f t="shared" si="42"/>
        <v>95.226186236426571</v>
      </c>
      <c r="K203" s="47">
        <f t="shared" si="43"/>
        <v>1.5403648855423466</v>
      </c>
      <c r="M203" s="48">
        <v>147.267303</v>
      </c>
      <c r="N203" s="37">
        <f t="shared" si="44"/>
        <v>143.2118874084326</v>
      </c>
      <c r="O203" s="35">
        <f t="shared" si="35"/>
        <v>2.7537786792818473</v>
      </c>
      <c r="P203" s="37">
        <f t="shared" si="45"/>
        <v>142.61157066997163</v>
      </c>
      <c r="Q203" s="35">
        <f t="shared" si="36"/>
        <v>3.1614161699072953</v>
      </c>
      <c r="R203" s="37">
        <f t="shared" si="46"/>
        <v>142.37588827842964</v>
      </c>
      <c r="S203" s="35">
        <f t="shared" si="37"/>
        <v>3.3214533178287082</v>
      </c>
      <c r="T203" s="37">
        <f t="shared" si="47"/>
        <v>142.42231855152579</v>
      </c>
      <c r="U203" s="55">
        <f t="shared" si="38"/>
        <v>3.2899254279642833</v>
      </c>
    </row>
    <row r="204" spans="1:21" x14ac:dyDescent="0.35">
      <c r="A204" s="15">
        <v>44027</v>
      </c>
      <c r="B204" s="16">
        <v>171</v>
      </c>
      <c r="C204" s="22">
        <v>97.381111000000004</v>
      </c>
      <c r="D204" s="38">
        <f t="shared" si="39"/>
        <v>93.242577587467053</v>
      </c>
      <c r="E204" s="42">
        <f t="shared" si="32"/>
        <v>4.2498317897943787</v>
      </c>
      <c r="F204" s="37">
        <f t="shared" si="40"/>
        <v>95.397598860800542</v>
      </c>
      <c r="G204" s="42">
        <f t="shared" si="33"/>
        <v>2.0368551137185751</v>
      </c>
      <c r="H204" s="37">
        <f t="shared" si="41"/>
        <v>96.017948390696915</v>
      </c>
      <c r="I204" s="42">
        <f t="shared" si="34"/>
        <v>1.399822404267999</v>
      </c>
      <c r="J204" s="37">
        <f t="shared" si="42"/>
        <v>96.343520309106651</v>
      </c>
      <c r="K204" s="47">
        <f t="shared" si="43"/>
        <v>1.065494817463474</v>
      </c>
      <c r="M204" s="48">
        <v>151.07576</v>
      </c>
      <c r="N204" s="37">
        <f t="shared" si="44"/>
        <v>143.82019974716772</v>
      </c>
      <c r="O204" s="35">
        <f t="shared" si="35"/>
        <v>4.8025972219714674</v>
      </c>
      <c r="P204" s="37">
        <f t="shared" si="45"/>
        <v>144.24107698548156</v>
      </c>
      <c r="Q204" s="35">
        <f t="shared" si="36"/>
        <v>4.5240103472049036</v>
      </c>
      <c r="R204" s="37">
        <f t="shared" si="46"/>
        <v>145.06616637529334</v>
      </c>
      <c r="S204" s="35">
        <f t="shared" si="37"/>
        <v>3.9778675445396852</v>
      </c>
      <c r="T204" s="37">
        <f t="shared" si="47"/>
        <v>146.05605688788145</v>
      </c>
      <c r="U204" s="55">
        <f t="shared" si="38"/>
        <v>3.3226396558379374</v>
      </c>
    </row>
    <row r="205" spans="1:21" x14ac:dyDescent="0.35">
      <c r="A205" s="15">
        <v>44028</v>
      </c>
      <c r="B205" s="16">
        <v>172</v>
      </c>
      <c r="C205" s="22">
        <v>96.182845999999998</v>
      </c>
      <c r="D205" s="38">
        <f t="shared" si="39"/>
        <v>93.863357599346983</v>
      </c>
      <c r="E205" s="42">
        <f t="shared" si="32"/>
        <v>2.411540619886642</v>
      </c>
      <c r="F205" s="37">
        <f t="shared" si="40"/>
        <v>96.09182810952035</v>
      </c>
      <c r="G205" s="42">
        <f t="shared" si="33"/>
        <v>9.4630065822390141E-2</v>
      </c>
      <c r="H205" s="37">
        <f t="shared" si="41"/>
        <v>96.767687825813624</v>
      </c>
      <c r="I205" s="42">
        <f t="shared" si="34"/>
        <v>0.60805211130228598</v>
      </c>
      <c r="J205" s="37">
        <f t="shared" si="42"/>
        <v>97.121713327276666</v>
      </c>
      <c r="K205" s="47">
        <f t="shared" si="43"/>
        <v>0.97612762183879254</v>
      </c>
      <c r="M205" s="48">
        <v>152.21929900000001</v>
      </c>
      <c r="N205" s="37">
        <f t="shared" si="44"/>
        <v>144.90853378509254</v>
      </c>
      <c r="O205" s="35">
        <f t="shared" si="35"/>
        <v>4.8027847079413117</v>
      </c>
      <c r="P205" s="37">
        <f t="shared" si="45"/>
        <v>146.63321604056301</v>
      </c>
      <c r="Q205" s="35">
        <f t="shared" si="36"/>
        <v>3.6697600081820068</v>
      </c>
      <c r="R205" s="37">
        <f t="shared" si="46"/>
        <v>148.37144286888201</v>
      </c>
      <c r="S205" s="35">
        <f t="shared" si="37"/>
        <v>2.5278372429753424</v>
      </c>
      <c r="T205" s="37">
        <f t="shared" si="47"/>
        <v>149.82083422197036</v>
      </c>
      <c r="U205" s="55">
        <f t="shared" si="38"/>
        <v>1.5756640542863414</v>
      </c>
    </row>
    <row r="206" spans="1:21" x14ac:dyDescent="0.35">
      <c r="A206" s="15">
        <v>44029</v>
      </c>
      <c r="B206" s="16">
        <v>173</v>
      </c>
      <c r="C206" s="22">
        <v>95.988533000000004</v>
      </c>
      <c r="D206" s="38">
        <f t="shared" si="39"/>
        <v>94.21128085944494</v>
      </c>
      <c r="E206" s="42">
        <f t="shared" si="32"/>
        <v>1.8515254739387081</v>
      </c>
      <c r="F206" s="37">
        <f t="shared" si="40"/>
        <v>96.123684371188233</v>
      </c>
      <c r="G206" s="42">
        <f t="shared" si="33"/>
        <v>0.14079949652759988</v>
      </c>
      <c r="H206" s="37">
        <f t="shared" si="41"/>
        <v>96.446024821616135</v>
      </c>
      <c r="I206" s="42">
        <f t="shared" si="34"/>
        <v>0.47661091103051939</v>
      </c>
      <c r="J206" s="37">
        <f t="shared" si="42"/>
        <v>96.417562831819168</v>
      </c>
      <c r="K206" s="47">
        <f t="shared" si="43"/>
        <v>0.44695946318834201</v>
      </c>
      <c r="M206" s="48">
        <v>154.12851000000001</v>
      </c>
      <c r="N206" s="37">
        <f t="shared" si="44"/>
        <v>146.00514856732866</v>
      </c>
      <c r="O206" s="35">
        <f t="shared" si="35"/>
        <v>5.2705118817221708</v>
      </c>
      <c r="P206" s="37">
        <f t="shared" si="45"/>
        <v>148.58834507636595</v>
      </c>
      <c r="Q206" s="35">
        <f t="shared" si="36"/>
        <v>3.594510141980904</v>
      </c>
      <c r="R206" s="37">
        <f t="shared" si="46"/>
        <v>150.48776374099691</v>
      </c>
      <c r="S206" s="35">
        <f t="shared" si="37"/>
        <v>2.3621497794295778</v>
      </c>
      <c r="T206" s="37">
        <f t="shared" si="47"/>
        <v>151.6196828054926</v>
      </c>
      <c r="U206" s="55">
        <f t="shared" si="38"/>
        <v>1.6277502419944265</v>
      </c>
    </row>
    <row r="207" spans="1:21" x14ac:dyDescent="0.35">
      <c r="A207" s="15">
        <v>44032</v>
      </c>
      <c r="B207" s="16">
        <v>174</v>
      </c>
      <c r="C207" s="22">
        <v>98.011391000000003</v>
      </c>
      <c r="D207" s="38">
        <f t="shared" si="39"/>
        <v>94.477868680528204</v>
      </c>
      <c r="E207" s="42">
        <f t="shared" si="32"/>
        <v>3.6052159686946994</v>
      </c>
      <c r="F207" s="37">
        <f t="shared" si="40"/>
        <v>96.076381391272349</v>
      </c>
      <c r="G207" s="42">
        <f t="shared" si="33"/>
        <v>1.9742701220592347</v>
      </c>
      <c r="H207" s="37">
        <f t="shared" si="41"/>
        <v>96.194404319727269</v>
      </c>
      <c r="I207" s="42">
        <f t="shared" si="34"/>
        <v>1.8538525591099242</v>
      </c>
      <c r="J207" s="37">
        <f t="shared" si="42"/>
        <v>96.095790457954791</v>
      </c>
      <c r="K207" s="47">
        <f t="shared" si="43"/>
        <v>1.9544672537554455</v>
      </c>
      <c r="M207" s="48">
        <v>152.527557</v>
      </c>
      <c r="N207" s="37">
        <f t="shared" si="44"/>
        <v>147.22365278222935</v>
      </c>
      <c r="O207" s="35">
        <f t="shared" si="35"/>
        <v>3.4773416175351519</v>
      </c>
      <c r="P207" s="37">
        <f t="shared" si="45"/>
        <v>150.52740279963788</v>
      </c>
      <c r="Q207" s="35">
        <f t="shared" si="36"/>
        <v>1.3113395636187357</v>
      </c>
      <c r="R207" s="37">
        <f t="shared" si="46"/>
        <v>152.49017418344863</v>
      </c>
      <c r="S207" s="35">
        <f t="shared" si="37"/>
        <v>2.4508893531528492E-2</v>
      </c>
      <c r="T207" s="37">
        <f t="shared" si="47"/>
        <v>153.50130320137316</v>
      </c>
      <c r="U207" s="55">
        <f t="shared" si="38"/>
        <v>0.63840673811694248</v>
      </c>
    </row>
    <row r="208" spans="1:21" x14ac:dyDescent="0.35">
      <c r="A208" s="15">
        <v>44033</v>
      </c>
      <c r="B208" s="16">
        <v>175</v>
      </c>
      <c r="C208" s="22">
        <v>96.658660999999995</v>
      </c>
      <c r="D208" s="38">
        <f t="shared" si="39"/>
        <v>95.007897028448966</v>
      </c>
      <c r="E208" s="42">
        <f t="shared" si="32"/>
        <v>1.7078283047507037</v>
      </c>
      <c r="F208" s="37">
        <f t="shared" si="40"/>
        <v>96.753634754327038</v>
      </c>
      <c r="G208" s="42">
        <f t="shared" si="33"/>
        <v>9.8256848733961899E-2</v>
      </c>
      <c r="H208" s="37">
        <f t="shared" si="41"/>
        <v>97.193746993877284</v>
      </c>
      <c r="I208" s="42">
        <f t="shared" si="34"/>
        <v>0.55358308126913591</v>
      </c>
      <c r="J208" s="37">
        <f t="shared" si="42"/>
        <v>97.532490864488693</v>
      </c>
      <c r="K208" s="47">
        <f t="shared" si="43"/>
        <v>0.90403679861517861</v>
      </c>
      <c r="M208" s="48">
        <v>153.889847</v>
      </c>
      <c r="N208" s="37">
        <f t="shared" si="44"/>
        <v>148.01923841489494</v>
      </c>
      <c r="O208" s="35">
        <f t="shared" si="35"/>
        <v>3.8148121526854597</v>
      </c>
      <c r="P208" s="37">
        <f t="shared" si="45"/>
        <v>151.22745676976461</v>
      </c>
      <c r="Q208" s="35">
        <f t="shared" si="36"/>
        <v>1.7300623024437658</v>
      </c>
      <c r="R208" s="37">
        <f t="shared" si="46"/>
        <v>152.5107347325519</v>
      </c>
      <c r="S208" s="35">
        <f t="shared" si="37"/>
        <v>0.89616845707053516</v>
      </c>
      <c r="T208" s="37">
        <f t="shared" si="47"/>
        <v>152.77099355034329</v>
      </c>
      <c r="U208" s="55">
        <f t="shared" si="38"/>
        <v>0.72704825657323036</v>
      </c>
    </row>
    <row r="209" spans="1:21" x14ac:dyDescent="0.35">
      <c r="A209" s="15">
        <v>44034</v>
      </c>
      <c r="B209" s="16">
        <v>176</v>
      </c>
      <c r="C209" s="22">
        <v>96.930199000000002</v>
      </c>
      <c r="D209" s="38">
        <f t="shared" si="39"/>
        <v>95.255511624181622</v>
      </c>
      <c r="E209" s="42">
        <f t="shared" si="32"/>
        <v>1.7277250981589127</v>
      </c>
      <c r="F209" s="37">
        <f t="shared" si="40"/>
        <v>96.720393940312562</v>
      </c>
      <c r="G209" s="42">
        <f t="shared" si="33"/>
        <v>0.21644963267581874</v>
      </c>
      <c r="H209" s="37">
        <f t="shared" si="41"/>
        <v>96.899449697244762</v>
      </c>
      <c r="I209" s="42">
        <f t="shared" si="34"/>
        <v>3.1723140024957221E-2</v>
      </c>
      <c r="J209" s="37">
        <f t="shared" si="42"/>
        <v>96.87711846612217</v>
      </c>
      <c r="K209" s="47">
        <f t="shared" si="43"/>
        <v>5.4761606212974122E-2</v>
      </c>
      <c r="M209" s="48">
        <v>153.740692</v>
      </c>
      <c r="N209" s="37">
        <f t="shared" si="44"/>
        <v>148.8998297026607</v>
      </c>
      <c r="O209" s="35">
        <f t="shared" si="35"/>
        <v>3.1487189464057437</v>
      </c>
      <c r="P209" s="37">
        <f t="shared" si="45"/>
        <v>152.15929335034699</v>
      </c>
      <c r="Q209" s="35">
        <f t="shared" si="36"/>
        <v>1.0286142393927893</v>
      </c>
      <c r="R209" s="37">
        <f t="shared" si="46"/>
        <v>153.26924647964836</v>
      </c>
      <c r="S209" s="35">
        <f t="shared" si="37"/>
        <v>0.30664979727789737</v>
      </c>
      <c r="T209" s="37">
        <f t="shared" si="47"/>
        <v>153.61013363758582</v>
      </c>
      <c r="U209" s="55">
        <f t="shared" si="38"/>
        <v>8.4921149186825251E-2</v>
      </c>
    </row>
    <row r="210" spans="1:21" x14ac:dyDescent="0.35">
      <c r="A210" s="15">
        <v>44035</v>
      </c>
      <c r="B210" s="16">
        <v>177</v>
      </c>
      <c r="C210" s="22">
        <v>92.518287999999998</v>
      </c>
      <c r="D210" s="38">
        <f t="shared" si="39"/>
        <v>95.506714730554364</v>
      </c>
      <c r="E210" s="42">
        <f t="shared" si="32"/>
        <v>3.2300929850262317</v>
      </c>
      <c r="F210" s="37">
        <f t="shared" si="40"/>
        <v>96.793825711203169</v>
      </c>
      <c r="G210" s="42">
        <f t="shared" si="33"/>
        <v>4.6212892646729165</v>
      </c>
      <c r="H210" s="37">
        <f t="shared" si="41"/>
        <v>96.916361813760147</v>
      </c>
      <c r="I210" s="42">
        <f t="shared" si="34"/>
        <v>4.753734541391589</v>
      </c>
      <c r="J210" s="37">
        <f t="shared" si="42"/>
        <v>96.91692886653054</v>
      </c>
      <c r="K210" s="47">
        <f t="shared" si="43"/>
        <v>4.7543474502365868</v>
      </c>
      <c r="M210" s="48">
        <v>152.86563100000001</v>
      </c>
      <c r="N210" s="37">
        <f t="shared" si="44"/>
        <v>149.62595904726157</v>
      </c>
      <c r="O210" s="35">
        <f t="shared" si="35"/>
        <v>2.1192938736755247</v>
      </c>
      <c r="P210" s="37">
        <f t="shared" si="45"/>
        <v>152.71278287772554</v>
      </c>
      <c r="Q210" s="35">
        <f t="shared" si="36"/>
        <v>9.9988546329595224E-2</v>
      </c>
      <c r="R210" s="37">
        <f t="shared" si="46"/>
        <v>153.52854151584177</v>
      </c>
      <c r="S210" s="35">
        <f t="shared" si="37"/>
        <v>0.43365569585864505</v>
      </c>
      <c r="T210" s="37">
        <f t="shared" si="47"/>
        <v>153.70805240939646</v>
      </c>
      <c r="U210" s="55">
        <f t="shared" si="38"/>
        <v>0.55108620811989506</v>
      </c>
    </row>
    <row r="211" spans="1:21" x14ac:dyDescent="0.35">
      <c r="A211" s="15">
        <v>44036</v>
      </c>
      <c r="B211" s="16">
        <v>178</v>
      </c>
      <c r="C211" s="22">
        <v>92.289092999999994</v>
      </c>
      <c r="D211" s="38">
        <f t="shared" si="39"/>
        <v>95.058450720971209</v>
      </c>
      <c r="E211" s="42">
        <f t="shared" si="32"/>
        <v>3.0007421580914384</v>
      </c>
      <c r="F211" s="37">
        <f t="shared" si="40"/>
        <v>95.297387512282057</v>
      </c>
      <c r="G211" s="42">
        <f t="shared" si="33"/>
        <v>3.2596425151583874</v>
      </c>
      <c r="H211" s="37">
        <f t="shared" si="41"/>
        <v>94.497421216192066</v>
      </c>
      <c r="I211" s="42">
        <f t="shared" si="34"/>
        <v>2.3928377063929673</v>
      </c>
      <c r="J211" s="37">
        <f t="shared" si="42"/>
        <v>93.617948216632641</v>
      </c>
      <c r="K211" s="47">
        <f t="shared" si="43"/>
        <v>1.4398832770332317</v>
      </c>
      <c r="M211" s="48">
        <v>148.58981299999999</v>
      </c>
      <c r="N211" s="37">
        <f t="shared" si="44"/>
        <v>150.11190984017233</v>
      </c>
      <c r="O211" s="35">
        <f t="shared" si="35"/>
        <v>1.0243615019371068</v>
      </c>
      <c r="P211" s="37">
        <f t="shared" si="45"/>
        <v>152.7662797205216</v>
      </c>
      <c r="Q211" s="35">
        <f t="shared" si="36"/>
        <v>2.8107355653793058</v>
      </c>
      <c r="R211" s="37">
        <f t="shared" si="46"/>
        <v>153.16394073212882</v>
      </c>
      <c r="S211" s="35">
        <f t="shared" si="37"/>
        <v>3.0783588994279372</v>
      </c>
      <c r="T211" s="37">
        <f t="shared" si="47"/>
        <v>153.07623635234913</v>
      </c>
      <c r="U211" s="55">
        <f t="shared" si="38"/>
        <v>3.0193344091153378</v>
      </c>
    </row>
    <row r="212" spans="1:21" x14ac:dyDescent="0.35">
      <c r="A212" s="15">
        <v>44039</v>
      </c>
      <c r="B212" s="16">
        <v>179</v>
      </c>
      <c r="C212" s="22">
        <v>94.476364000000004</v>
      </c>
      <c r="D212" s="38">
        <f t="shared" si="39"/>
        <v>94.643047062825516</v>
      </c>
      <c r="E212" s="42">
        <f t="shared" si="32"/>
        <v>0.17642832108305173</v>
      </c>
      <c r="F212" s="37">
        <f t="shared" si="40"/>
        <v>94.244484432983342</v>
      </c>
      <c r="G212" s="42">
        <f t="shared" si="33"/>
        <v>0.24543659090930109</v>
      </c>
      <c r="H212" s="37">
        <f t="shared" si="41"/>
        <v>93.282840697286431</v>
      </c>
      <c r="I212" s="42">
        <f t="shared" si="34"/>
        <v>1.2633035948690534</v>
      </c>
      <c r="J212" s="37">
        <f t="shared" si="42"/>
        <v>92.621306804158166</v>
      </c>
      <c r="K212" s="47">
        <f t="shared" si="43"/>
        <v>1.9635145948692916</v>
      </c>
      <c r="M212" s="48">
        <v>149.91233800000001</v>
      </c>
      <c r="N212" s="37">
        <f t="shared" si="44"/>
        <v>149.88359531414648</v>
      </c>
      <c r="O212" s="35">
        <f t="shared" si="35"/>
        <v>1.9172995523243586E-2</v>
      </c>
      <c r="P212" s="37">
        <f t="shared" si="45"/>
        <v>151.30451636833902</v>
      </c>
      <c r="Q212" s="35">
        <f t="shared" si="36"/>
        <v>0.9286616344673494</v>
      </c>
      <c r="R212" s="37">
        <f t="shared" si="46"/>
        <v>150.64817047945797</v>
      </c>
      <c r="S212" s="35">
        <f t="shared" si="37"/>
        <v>0.4908418408216465</v>
      </c>
      <c r="T212" s="37">
        <f t="shared" si="47"/>
        <v>149.71141883808727</v>
      </c>
      <c r="U212" s="55">
        <f t="shared" si="38"/>
        <v>0.1340244336078171</v>
      </c>
    </row>
    <row r="213" spans="1:21" x14ac:dyDescent="0.35">
      <c r="A213" s="15">
        <v>44040</v>
      </c>
      <c r="B213" s="16">
        <v>180</v>
      </c>
      <c r="C213" s="22">
        <v>92.924355000000006</v>
      </c>
      <c r="D213" s="38">
        <f t="shared" si="39"/>
        <v>94.618044603401685</v>
      </c>
      <c r="E213" s="42">
        <f t="shared" si="32"/>
        <v>1.8226541399202389</v>
      </c>
      <c r="F213" s="37">
        <f t="shared" si="40"/>
        <v>94.325642281439173</v>
      </c>
      <c r="G213" s="42">
        <f t="shared" si="33"/>
        <v>1.5079870949216347</v>
      </c>
      <c r="H213" s="37">
        <f t="shared" si="41"/>
        <v>93.939278513778902</v>
      </c>
      <c r="I213" s="42">
        <f t="shared" si="34"/>
        <v>1.0922039908470671</v>
      </c>
      <c r="J213" s="37">
        <f t="shared" si="42"/>
        <v>94.012599701039548</v>
      </c>
      <c r="K213" s="47">
        <f t="shared" si="43"/>
        <v>1.1711081567792883</v>
      </c>
      <c r="M213" s="48">
        <v>151.155304</v>
      </c>
      <c r="N213" s="37">
        <f t="shared" si="44"/>
        <v>149.88790671702449</v>
      </c>
      <c r="O213" s="35">
        <f t="shared" si="35"/>
        <v>0.83847357614093965</v>
      </c>
      <c r="P213" s="37">
        <f t="shared" si="45"/>
        <v>150.81725393942037</v>
      </c>
      <c r="Q213" s="35">
        <f t="shared" si="36"/>
        <v>0.22364419351082304</v>
      </c>
      <c r="R213" s="37">
        <f t="shared" si="46"/>
        <v>150.24346261575607</v>
      </c>
      <c r="S213" s="35">
        <f t="shared" si="37"/>
        <v>0.60324802379672238</v>
      </c>
      <c r="T213" s="37">
        <f t="shared" si="47"/>
        <v>149.86210820952184</v>
      </c>
      <c r="U213" s="55">
        <f t="shared" si="38"/>
        <v>0.85554112641536251</v>
      </c>
    </row>
    <row r="214" spans="1:21" x14ac:dyDescent="0.35">
      <c r="A214" s="15">
        <v>44041</v>
      </c>
      <c r="B214" s="16">
        <v>181</v>
      </c>
      <c r="C214" s="22">
        <v>94.705558999999994</v>
      </c>
      <c r="D214" s="38">
        <f t="shared" si="39"/>
        <v>94.363991162891438</v>
      </c>
      <c r="E214" s="42">
        <f t="shared" si="32"/>
        <v>0.36066292276312545</v>
      </c>
      <c r="F214" s="37">
        <f t="shared" si="40"/>
        <v>93.835191732935471</v>
      </c>
      <c r="G214" s="42">
        <f t="shared" si="33"/>
        <v>0.91902447570635559</v>
      </c>
      <c r="H214" s="37">
        <f t="shared" si="41"/>
        <v>93.381070581200504</v>
      </c>
      <c r="I214" s="42">
        <f t="shared" si="34"/>
        <v>1.398532919064962</v>
      </c>
      <c r="J214" s="37">
        <f t="shared" si="42"/>
        <v>93.196416175259898</v>
      </c>
      <c r="K214" s="47">
        <f t="shared" si="43"/>
        <v>1.5935102866982662</v>
      </c>
      <c r="M214" s="48">
        <v>153.71086099999999</v>
      </c>
      <c r="N214" s="37">
        <f t="shared" si="44"/>
        <v>150.0780163094708</v>
      </c>
      <c r="O214" s="35">
        <f t="shared" si="35"/>
        <v>2.3634274552200947</v>
      </c>
      <c r="P214" s="37">
        <f t="shared" si="45"/>
        <v>150.93557146062324</v>
      </c>
      <c r="Q214" s="35">
        <f t="shared" si="36"/>
        <v>1.8055259864667321</v>
      </c>
      <c r="R214" s="37">
        <f t="shared" si="46"/>
        <v>150.74497537709021</v>
      </c>
      <c r="S214" s="35">
        <f t="shared" si="37"/>
        <v>1.9295224837168667</v>
      </c>
      <c r="T214" s="37">
        <f t="shared" si="47"/>
        <v>150.83200505238045</v>
      </c>
      <c r="U214" s="55">
        <f t="shared" si="38"/>
        <v>1.8729034037611316</v>
      </c>
    </row>
    <row r="215" spans="1:21" x14ac:dyDescent="0.35">
      <c r="A215" s="15">
        <v>44042</v>
      </c>
      <c r="B215" s="16">
        <v>182</v>
      </c>
      <c r="C215" s="22">
        <v>95.851517000000001</v>
      </c>
      <c r="D215" s="38">
        <f t="shared" si="39"/>
        <v>94.415226338457728</v>
      </c>
      <c r="E215" s="42">
        <f t="shared" si="32"/>
        <v>1.4984537610836905</v>
      </c>
      <c r="F215" s="37">
        <f t="shared" si="40"/>
        <v>94.139820276408059</v>
      </c>
      <c r="G215" s="42">
        <f t="shared" si="33"/>
        <v>1.785779481812418</v>
      </c>
      <c r="H215" s="37">
        <f t="shared" si="41"/>
        <v>94.109539211540223</v>
      </c>
      <c r="I215" s="42">
        <f t="shared" si="34"/>
        <v>1.81737112043806</v>
      </c>
      <c r="J215" s="37">
        <f t="shared" si="42"/>
        <v>94.328273293814973</v>
      </c>
      <c r="K215" s="47">
        <f t="shared" si="43"/>
        <v>1.5891701601186212</v>
      </c>
      <c r="M215" s="48">
        <v>148.321335</v>
      </c>
      <c r="N215" s="37">
        <f t="shared" si="44"/>
        <v>150.62294301305016</v>
      </c>
      <c r="O215" s="35">
        <f t="shared" si="35"/>
        <v>1.5517713706191738</v>
      </c>
      <c r="P215" s="37">
        <f t="shared" si="45"/>
        <v>151.90692279940509</v>
      </c>
      <c r="Q215" s="35">
        <f t="shared" si="36"/>
        <v>2.4174457433282206</v>
      </c>
      <c r="R215" s="37">
        <f t="shared" si="46"/>
        <v>152.37621246969059</v>
      </c>
      <c r="S215" s="35">
        <f t="shared" si="37"/>
        <v>2.7338463948497904</v>
      </c>
      <c r="T215" s="37">
        <f t="shared" si="47"/>
        <v>152.99114701309509</v>
      </c>
      <c r="U215" s="55">
        <f t="shared" si="38"/>
        <v>3.1484425440851664</v>
      </c>
    </row>
    <row r="216" spans="1:21" x14ac:dyDescent="0.35">
      <c r="A216" s="15">
        <v>44043</v>
      </c>
      <c r="B216" s="16">
        <v>183</v>
      </c>
      <c r="C216" s="22">
        <v>105.88608600000001</v>
      </c>
      <c r="D216" s="38">
        <f t="shared" si="39"/>
        <v>94.630669937689063</v>
      </c>
      <c r="E216" s="42">
        <f t="shared" si="32"/>
        <v>10.629740400746272</v>
      </c>
      <c r="F216" s="37">
        <f t="shared" si="40"/>
        <v>94.738914129665233</v>
      </c>
      <c r="G216" s="42">
        <f t="shared" si="33"/>
        <v>10.527513379175025</v>
      </c>
      <c r="H216" s="37">
        <f t="shared" si="41"/>
        <v>95.067626995193109</v>
      </c>
      <c r="I216" s="42">
        <f t="shared" si="34"/>
        <v>10.217073284592743</v>
      </c>
      <c r="J216" s="37">
        <f t="shared" si="42"/>
        <v>95.470706073453741</v>
      </c>
      <c r="K216" s="47">
        <f t="shared" si="43"/>
        <v>9.8364009096967333</v>
      </c>
      <c r="M216" s="48">
        <v>148.53015099999999</v>
      </c>
      <c r="N216" s="37">
        <f t="shared" si="44"/>
        <v>150.27770181109264</v>
      </c>
      <c r="O216" s="35">
        <f t="shared" si="35"/>
        <v>1.1765630071248303</v>
      </c>
      <c r="P216" s="37">
        <f t="shared" si="45"/>
        <v>150.65196706961331</v>
      </c>
      <c r="Q216" s="35">
        <f t="shared" si="36"/>
        <v>1.4285423231094116</v>
      </c>
      <c r="R216" s="37">
        <f t="shared" si="46"/>
        <v>150.14602986136077</v>
      </c>
      <c r="S216" s="35">
        <f t="shared" si="37"/>
        <v>1.0879130267367627</v>
      </c>
      <c r="T216" s="37">
        <f t="shared" si="47"/>
        <v>149.48878800327378</v>
      </c>
      <c r="U216" s="55">
        <f t="shared" si="38"/>
        <v>0.64541576024775815</v>
      </c>
    </row>
    <row r="217" spans="1:21" x14ac:dyDescent="0.35">
      <c r="A217" s="15">
        <v>44046</v>
      </c>
      <c r="B217" s="16">
        <v>184</v>
      </c>
      <c r="C217" s="22">
        <v>108.554153</v>
      </c>
      <c r="D217" s="38">
        <f t="shared" si="39"/>
        <v>96.3189823470357</v>
      </c>
      <c r="E217" s="42">
        <f t="shared" si="32"/>
        <v>11.271029541324227</v>
      </c>
      <c r="F217" s="37">
        <f t="shared" si="40"/>
        <v>98.640424284282403</v>
      </c>
      <c r="G217" s="42">
        <f t="shared" si="33"/>
        <v>9.132519062368436</v>
      </c>
      <c r="H217" s="37">
        <f t="shared" si="41"/>
        <v>101.01777944783692</v>
      </c>
      <c r="I217" s="42">
        <f t="shared" si="34"/>
        <v>6.9425013635020338</v>
      </c>
      <c r="J217" s="37">
        <f t="shared" si="42"/>
        <v>103.28224101836345</v>
      </c>
      <c r="K217" s="47">
        <f t="shared" si="43"/>
        <v>4.8564811533618153</v>
      </c>
      <c r="M217" s="48">
        <v>147.694885</v>
      </c>
      <c r="N217" s="37">
        <f t="shared" si="44"/>
        <v>150.01556918942873</v>
      </c>
      <c r="O217" s="35">
        <f t="shared" si="35"/>
        <v>1.5712691671270349</v>
      </c>
      <c r="P217" s="37">
        <f t="shared" si="45"/>
        <v>149.90933144524865</v>
      </c>
      <c r="Q217" s="35">
        <f t="shared" si="36"/>
        <v>1.4993386163973481</v>
      </c>
      <c r="R217" s="37">
        <f t="shared" si="46"/>
        <v>149.25729648761234</v>
      </c>
      <c r="S217" s="35">
        <f t="shared" si="37"/>
        <v>1.0578643177875369</v>
      </c>
      <c r="T217" s="37">
        <f t="shared" si="47"/>
        <v>148.76981025081844</v>
      </c>
      <c r="U217" s="55">
        <f t="shared" si="38"/>
        <v>0.72780127139706863</v>
      </c>
    </row>
    <row r="218" spans="1:21" x14ac:dyDescent="0.35">
      <c r="A218" s="15">
        <v>44047</v>
      </c>
      <c r="B218" s="16">
        <v>185</v>
      </c>
      <c r="C218" s="22">
        <v>109.279099</v>
      </c>
      <c r="D218" s="38">
        <f t="shared" si="39"/>
        <v>98.154257944980344</v>
      </c>
      <c r="E218" s="42">
        <f t="shared" si="32"/>
        <v>10.180209350938791</v>
      </c>
      <c r="F218" s="37">
        <f t="shared" si="40"/>
        <v>102.11022933478357</v>
      </c>
      <c r="G218" s="42">
        <f t="shared" si="33"/>
        <v>6.5601471194564231</v>
      </c>
      <c r="H218" s="37">
        <f t="shared" si="41"/>
        <v>105.16278490152661</v>
      </c>
      <c r="I218" s="42">
        <f t="shared" si="34"/>
        <v>3.7667899315983524</v>
      </c>
      <c r="J218" s="37">
        <f t="shared" si="42"/>
        <v>107.23617500459086</v>
      </c>
      <c r="K218" s="47">
        <f t="shared" si="43"/>
        <v>1.8694553799433689</v>
      </c>
      <c r="M218" s="48">
        <v>146.501633</v>
      </c>
      <c r="N218" s="37">
        <f t="shared" si="44"/>
        <v>149.66746656101441</v>
      </c>
      <c r="O218" s="35">
        <f t="shared" si="35"/>
        <v>2.1609544523059405</v>
      </c>
      <c r="P218" s="37">
        <f t="shared" si="45"/>
        <v>149.13427518941162</v>
      </c>
      <c r="Q218" s="35">
        <f t="shared" si="36"/>
        <v>1.7970053544806746</v>
      </c>
      <c r="R218" s="37">
        <f t="shared" si="46"/>
        <v>148.39797016942555</v>
      </c>
      <c r="S218" s="35">
        <f t="shared" si="37"/>
        <v>1.2944136734814076</v>
      </c>
      <c r="T218" s="37">
        <f t="shared" si="47"/>
        <v>147.9636163127046</v>
      </c>
      <c r="U218" s="55">
        <f t="shared" si="38"/>
        <v>0.99792970410411985</v>
      </c>
    </row>
    <row r="219" spans="1:21" x14ac:dyDescent="0.35">
      <c r="A219" s="15">
        <v>44048</v>
      </c>
      <c r="B219" s="16">
        <v>186</v>
      </c>
      <c r="C219" s="22">
        <v>109.675194</v>
      </c>
      <c r="D219" s="38">
        <f t="shared" si="39"/>
        <v>99.822984103233296</v>
      </c>
      <c r="E219" s="42">
        <f t="shared" si="32"/>
        <v>8.983079525500278</v>
      </c>
      <c r="F219" s="37">
        <f t="shared" si="40"/>
        <v>104.61933371760932</v>
      </c>
      <c r="G219" s="42">
        <f t="shared" si="33"/>
        <v>4.6098484971822185</v>
      </c>
      <c r="H219" s="37">
        <f t="shared" si="41"/>
        <v>107.42675765568697</v>
      </c>
      <c r="I219" s="42">
        <f t="shared" si="34"/>
        <v>2.0500864984228198</v>
      </c>
      <c r="J219" s="37">
        <f t="shared" si="42"/>
        <v>108.76836800114772</v>
      </c>
      <c r="K219" s="47">
        <f t="shared" si="43"/>
        <v>0.82682871648468104</v>
      </c>
      <c r="M219" s="48">
        <v>149.972015</v>
      </c>
      <c r="N219" s="37">
        <f t="shared" si="44"/>
        <v>149.19259152686223</v>
      </c>
      <c r="O219" s="35">
        <f t="shared" si="35"/>
        <v>0.5197126098077488</v>
      </c>
      <c r="P219" s="37">
        <f t="shared" si="45"/>
        <v>148.21285042311757</v>
      </c>
      <c r="Q219" s="35">
        <f t="shared" si="36"/>
        <v>1.1729952263976893</v>
      </c>
      <c r="R219" s="37">
        <f t="shared" si="46"/>
        <v>147.3549847262415</v>
      </c>
      <c r="S219" s="35">
        <f t="shared" si="37"/>
        <v>1.7450124103210203</v>
      </c>
      <c r="T219" s="37">
        <f t="shared" si="47"/>
        <v>146.86712882817616</v>
      </c>
      <c r="U219" s="55">
        <f t="shared" si="38"/>
        <v>2.0703103654530719</v>
      </c>
    </row>
    <row r="220" spans="1:21" x14ac:dyDescent="0.35">
      <c r="A220" s="15">
        <v>44049</v>
      </c>
      <c r="B220" s="16">
        <v>187</v>
      </c>
      <c r="C220" s="22">
        <v>113.501678</v>
      </c>
      <c r="D220" s="38">
        <f t="shared" si="39"/>
        <v>101.3008155877483</v>
      </c>
      <c r="E220" s="42">
        <f t="shared" si="32"/>
        <v>10.749499590879788</v>
      </c>
      <c r="F220" s="37">
        <f t="shared" si="40"/>
        <v>106.38888481644605</v>
      </c>
      <c r="G220" s="42">
        <f t="shared" si="33"/>
        <v>6.2666854877281617</v>
      </c>
      <c r="H220" s="37">
        <f t="shared" si="41"/>
        <v>108.66339764505915</v>
      </c>
      <c r="I220" s="42">
        <f t="shared" si="34"/>
        <v>4.2627390539026653</v>
      </c>
      <c r="J220" s="37">
        <f t="shared" si="42"/>
        <v>109.44848750028693</v>
      </c>
      <c r="K220" s="47">
        <f t="shared" si="43"/>
        <v>3.5710401565279657</v>
      </c>
      <c r="M220" s="48">
        <v>151.72210699999999</v>
      </c>
      <c r="N220" s="37">
        <f t="shared" si="44"/>
        <v>149.30950504783289</v>
      </c>
      <c r="O220" s="35">
        <f t="shared" si="35"/>
        <v>1.5901452991073399</v>
      </c>
      <c r="P220" s="37">
        <f t="shared" si="45"/>
        <v>148.82855802502641</v>
      </c>
      <c r="Q220" s="35">
        <f t="shared" si="36"/>
        <v>1.907137352748195</v>
      </c>
      <c r="R220" s="37">
        <f t="shared" si="46"/>
        <v>148.79435137680866</v>
      </c>
      <c r="S220" s="35">
        <f t="shared" si="37"/>
        <v>1.9296829454071125</v>
      </c>
      <c r="T220" s="37">
        <f t="shared" si="47"/>
        <v>149.19579345704403</v>
      </c>
      <c r="U220" s="55">
        <f t="shared" si="38"/>
        <v>1.6650925780749677</v>
      </c>
    </row>
    <row r="221" spans="1:21" x14ac:dyDescent="0.35">
      <c r="A221" s="15">
        <v>44050</v>
      </c>
      <c r="B221" s="16">
        <v>188</v>
      </c>
      <c r="C221" s="22">
        <v>110.92113500000001</v>
      </c>
      <c r="D221" s="38">
        <f t="shared" si="39"/>
        <v>103.13094494958605</v>
      </c>
      <c r="E221" s="42">
        <f t="shared" si="32"/>
        <v>7.0231791717727683</v>
      </c>
      <c r="F221" s="37">
        <f t="shared" si="40"/>
        <v>108.87836243068992</v>
      </c>
      <c r="G221" s="42">
        <f t="shared" si="33"/>
        <v>1.8416441278842739</v>
      </c>
      <c r="H221" s="37">
        <f t="shared" si="41"/>
        <v>111.32445184027662</v>
      </c>
      <c r="I221" s="42">
        <f t="shared" si="34"/>
        <v>0.36360684577976643</v>
      </c>
      <c r="J221" s="37">
        <f t="shared" si="42"/>
        <v>112.48838037507174</v>
      </c>
      <c r="K221" s="47">
        <f t="shared" si="43"/>
        <v>1.4129366554640244</v>
      </c>
      <c r="M221" s="48">
        <v>154.23788500000001</v>
      </c>
      <c r="N221" s="37">
        <f t="shared" si="44"/>
        <v>149.67139534065794</v>
      </c>
      <c r="O221" s="35">
        <f t="shared" si="35"/>
        <v>2.9606796406356763</v>
      </c>
      <c r="P221" s="37">
        <f t="shared" si="45"/>
        <v>149.84130016626716</v>
      </c>
      <c r="Q221" s="35">
        <f t="shared" si="36"/>
        <v>2.8505219931749228</v>
      </c>
      <c r="R221" s="37">
        <f t="shared" si="46"/>
        <v>150.4046169695639</v>
      </c>
      <c r="S221" s="35">
        <f t="shared" si="37"/>
        <v>2.4852960285575114</v>
      </c>
      <c r="T221" s="37">
        <f t="shared" si="47"/>
        <v>151.09052861426102</v>
      </c>
      <c r="U221" s="55">
        <f t="shared" si="38"/>
        <v>2.0405858040253779</v>
      </c>
    </row>
    <row r="222" spans="1:21" x14ac:dyDescent="0.35">
      <c r="A222" s="15">
        <v>44053</v>
      </c>
      <c r="B222" s="16">
        <v>189</v>
      </c>
      <c r="C222" s="22">
        <v>112.533356</v>
      </c>
      <c r="D222" s="38">
        <f t="shared" si="39"/>
        <v>104.29947345714814</v>
      </c>
      <c r="E222" s="42">
        <f t="shared" si="32"/>
        <v>7.3168372787636935</v>
      </c>
      <c r="F222" s="37">
        <f t="shared" si="40"/>
        <v>109.59333282994845</v>
      </c>
      <c r="G222" s="42">
        <f t="shared" si="33"/>
        <v>2.612579304976514</v>
      </c>
      <c r="H222" s="37">
        <f t="shared" si="41"/>
        <v>111.10262757812448</v>
      </c>
      <c r="I222" s="42">
        <f t="shared" si="34"/>
        <v>1.2713816353930778</v>
      </c>
      <c r="J222" s="37">
        <f t="shared" si="42"/>
        <v>111.31294634376795</v>
      </c>
      <c r="K222" s="47">
        <f t="shared" si="43"/>
        <v>1.0844870353213762</v>
      </c>
      <c r="M222" s="48">
        <v>158.53358499999999</v>
      </c>
      <c r="N222" s="37">
        <f t="shared" si="44"/>
        <v>150.35636878955924</v>
      </c>
      <c r="O222" s="35">
        <f t="shared" si="35"/>
        <v>5.1580339966706408</v>
      </c>
      <c r="P222" s="37">
        <f t="shared" si="45"/>
        <v>151.38010485807365</v>
      </c>
      <c r="Q222" s="35">
        <f t="shared" si="36"/>
        <v>4.512280563090993</v>
      </c>
      <c r="R222" s="37">
        <f t="shared" si="46"/>
        <v>152.51291438630375</v>
      </c>
      <c r="S222" s="35">
        <f t="shared" si="37"/>
        <v>3.7977256451345878</v>
      </c>
      <c r="T222" s="37">
        <f t="shared" si="47"/>
        <v>153.45104590356527</v>
      </c>
      <c r="U222" s="55">
        <f t="shared" si="38"/>
        <v>3.2059699504270434</v>
      </c>
    </row>
    <row r="223" spans="1:21" x14ac:dyDescent="0.35">
      <c r="A223" s="15">
        <v>44054</v>
      </c>
      <c r="B223" s="16">
        <v>190</v>
      </c>
      <c r="C223" s="22">
        <v>109.186623</v>
      </c>
      <c r="D223" s="38">
        <f t="shared" si="39"/>
        <v>105.53455583857593</v>
      </c>
      <c r="E223" s="42">
        <f t="shared" si="32"/>
        <v>3.3447935846720629</v>
      </c>
      <c r="F223" s="37">
        <f t="shared" si="40"/>
        <v>110.62234093946648</v>
      </c>
      <c r="G223" s="42">
        <f t="shared" si="33"/>
        <v>1.3149210956606703</v>
      </c>
      <c r="H223" s="37">
        <f t="shared" si="41"/>
        <v>111.88952821015602</v>
      </c>
      <c r="I223" s="42">
        <f t="shared" si="34"/>
        <v>2.4754911690565047</v>
      </c>
      <c r="J223" s="37">
        <f t="shared" si="42"/>
        <v>112.22825358594199</v>
      </c>
      <c r="K223" s="47">
        <f t="shared" si="43"/>
        <v>2.7857172448148599</v>
      </c>
      <c r="M223" s="48">
        <v>159.378815</v>
      </c>
      <c r="N223" s="37">
        <f t="shared" si="44"/>
        <v>151.58295122112534</v>
      </c>
      <c r="O223" s="35">
        <f t="shared" si="35"/>
        <v>4.8914052842434934</v>
      </c>
      <c r="P223" s="37">
        <f t="shared" si="45"/>
        <v>153.88382290774788</v>
      </c>
      <c r="Q223" s="35">
        <f t="shared" si="36"/>
        <v>3.4477556457250098</v>
      </c>
      <c r="R223" s="37">
        <f t="shared" si="46"/>
        <v>155.82428322383669</v>
      </c>
      <c r="S223" s="35">
        <f t="shared" si="37"/>
        <v>2.2302410619399549</v>
      </c>
      <c r="T223" s="37">
        <f t="shared" si="47"/>
        <v>157.2629502258913</v>
      </c>
      <c r="U223" s="55">
        <f t="shared" si="38"/>
        <v>1.3275696485186572</v>
      </c>
    </row>
    <row r="224" spans="1:21" x14ac:dyDescent="0.35">
      <c r="A224" s="15">
        <v>44055</v>
      </c>
      <c r="B224" s="16">
        <v>191</v>
      </c>
      <c r="C224" s="22">
        <v>112.815369</v>
      </c>
      <c r="D224" s="38">
        <f t="shared" si="39"/>
        <v>106.08236591278953</v>
      </c>
      <c r="E224" s="42">
        <f t="shared" si="32"/>
        <v>5.9681612061300591</v>
      </c>
      <c r="F224" s="37">
        <f t="shared" si="40"/>
        <v>110.11983966065321</v>
      </c>
      <c r="G224" s="42">
        <f t="shared" si="33"/>
        <v>2.3893281236768291</v>
      </c>
      <c r="H224" s="37">
        <f t="shared" si="41"/>
        <v>110.40293034457021</v>
      </c>
      <c r="I224" s="42">
        <f t="shared" si="34"/>
        <v>2.1383953948949945</v>
      </c>
      <c r="J224" s="37">
        <f t="shared" si="42"/>
        <v>109.9470306464855</v>
      </c>
      <c r="K224" s="47">
        <f t="shared" si="43"/>
        <v>2.5425067337363427</v>
      </c>
      <c r="M224" s="48">
        <v>159.16999799999999</v>
      </c>
      <c r="N224" s="37">
        <f t="shared" si="44"/>
        <v>152.75233078795654</v>
      </c>
      <c r="O224" s="35">
        <f t="shared" si="35"/>
        <v>4.031957839217573</v>
      </c>
      <c r="P224" s="37">
        <f t="shared" si="45"/>
        <v>155.80707014003613</v>
      </c>
      <c r="Q224" s="35">
        <f t="shared" si="36"/>
        <v>2.1127900372052912</v>
      </c>
      <c r="R224" s="37">
        <f t="shared" si="46"/>
        <v>157.77927570072649</v>
      </c>
      <c r="S224" s="35">
        <f t="shared" si="37"/>
        <v>0.87373394279586891</v>
      </c>
      <c r="T224" s="37">
        <f t="shared" si="47"/>
        <v>158.84984880647283</v>
      </c>
      <c r="U224" s="55">
        <f t="shared" si="38"/>
        <v>0.2011366448136524</v>
      </c>
    </row>
    <row r="225" spans="1:21" x14ac:dyDescent="0.35">
      <c r="A225" s="15">
        <v>44056</v>
      </c>
      <c r="B225" s="16">
        <v>192</v>
      </c>
      <c r="C225" s="22">
        <v>114.81192</v>
      </c>
      <c r="D225" s="38">
        <f t="shared" si="39"/>
        <v>107.09231637587109</v>
      </c>
      <c r="E225" s="42">
        <f t="shared" si="32"/>
        <v>6.7236952610224696</v>
      </c>
      <c r="F225" s="37">
        <f t="shared" si="40"/>
        <v>111.06327492942459</v>
      </c>
      <c r="G225" s="42">
        <f t="shared" si="33"/>
        <v>3.2650312533536647</v>
      </c>
      <c r="H225" s="37">
        <f t="shared" si="41"/>
        <v>111.72977160505658</v>
      </c>
      <c r="I225" s="42">
        <f t="shared" si="34"/>
        <v>2.6845195123846173</v>
      </c>
      <c r="J225" s="37">
        <f t="shared" si="42"/>
        <v>112.09828441162136</v>
      </c>
      <c r="K225" s="47">
        <f t="shared" si="43"/>
        <v>2.363548652769361</v>
      </c>
      <c r="M225" s="48">
        <v>158.979996</v>
      </c>
      <c r="N225" s="37">
        <f t="shared" si="44"/>
        <v>153.71498086976305</v>
      </c>
      <c r="O225" s="35">
        <f t="shared" si="35"/>
        <v>3.3117469258440204</v>
      </c>
      <c r="P225" s="37">
        <f t="shared" si="45"/>
        <v>156.98409489102349</v>
      </c>
      <c r="Q225" s="35">
        <f t="shared" si="36"/>
        <v>1.2554416651114466</v>
      </c>
      <c r="R225" s="37">
        <f t="shared" si="46"/>
        <v>158.54417296532694</v>
      </c>
      <c r="S225" s="35">
        <f t="shared" si="37"/>
        <v>0.27413702707167231</v>
      </c>
      <c r="T225" s="37">
        <f t="shared" si="47"/>
        <v>159.08996070161822</v>
      </c>
      <c r="U225" s="55">
        <f t="shared" si="38"/>
        <v>6.9168891926645021E-2</v>
      </c>
    </row>
    <row r="226" spans="1:21" x14ac:dyDescent="0.35">
      <c r="A226" s="15">
        <v>44057</v>
      </c>
      <c r="B226" s="16">
        <v>193</v>
      </c>
      <c r="C226" s="22">
        <v>114.709602</v>
      </c>
      <c r="D226" s="38">
        <f t="shared" si="39"/>
        <v>108.25025691949043</v>
      </c>
      <c r="E226" s="42">
        <f t="shared" si="32"/>
        <v>5.6310413146665601</v>
      </c>
      <c r="F226" s="37">
        <f t="shared" si="40"/>
        <v>112.37530070412598</v>
      </c>
      <c r="G226" s="42">
        <f t="shared" si="33"/>
        <v>2.0349659097187236</v>
      </c>
      <c r="H226" s="37">
        <f t="shared" si="41"/>
        <v>113.42495322227546</v>
      </c>
      <c r="I226" s="42">
        <f t="shared" si="34"/>
        <v>1.1199139002544367</v>
      </c>
      <c r="J226" s="37">
        <f t="shared" si="42"/>
        <v>114.13351110290535</v>
      </c>
      <c r="K226" s="47">
        <f t="shared" si="43"/>
        <v>0.50221680404283742</v>
      </c>
      <c r="M226" s="48">
        <v>160.279999</v>
      </c>
      <c r="N226" s="37">
        <f t="shared" si="44"/>
        <v>154.50473313929857</v>
      </c>
      <c r="O226" s="35">
        <f t="shared" si="35"/>
        <v>3.6032355232928581</v>
      </c>
      <c r="P226" s="37">
        <f t="shared" si="45"/>
        <v>157.68266027916528</v>
      </c>
      <c r="Q226" s="35">
        <f t="shared" si="36"/>
        <v>1.6205008341900025</v>
      </c>
      <c r="R226" s="37">
        <f t="shared" si="46"/>
        <v>158.78387563439713</v>
      </c>
      <c r="S226" s="35">
        <f t="shared" si="37"/>
        <v>0.93344358306545139</v>
      </c>
      <c r="T226" s="37">
        <f t="shared" si="47"/>
        <v>159.00748717540455</v>
      </c>
      <c r="U226" s="55">
        <f t="shared" si="38"/>
        <v>0.79393051692959804</v>
      </c>
    </row>
    <row r="227" spans="1:21" x14ac:dyDescent="0.35">
      <c r="A227" s="15">
        <v>44060</v>
      </c>
      <c r="B227" s="16">
        <v>194</v>
      </c>
      <c r="C227" s="22">
        <v>114.41011</v>
      </c>
      <c r="D227" s="38">
        <f t="shared" si="39"/>
        <v>109.21915868156685</v>
      </c>
      <c r="E227" s="42">
        <f t="shared" si="32"/>
        <v>4.5371438926447585</v>
      </c>
      <c r="F227" s="37">
        <f t="shared" si="40"/>
        <v>113.19230615768188</v>
      </c>
      <c r="G227" s="42">
        <f t="shared" si="33"/>
        <v>1.064419781012464</v>
      </c>
      <c r="H227" s="37">
        <f t="shared" si="41"/>
        <v>114.13151005002396</v>
      </c>
      <c r="I227" s="42">
        <f t="shared" si="34"/>
        <v>0.24350990482925045</v>
      </c>
      <c r="J227" s="37">
        <f t="shared" si="42"/>
        <v>114.56557927572634</v>
      </c>
      <c r="K227" s="47">
        <f t="shared" si="43"/>
        <v>0.13588770758662194</v>
      </c>
      <c r="M227" s="48">
        <v>158.759995</v>
      </c>
      <c r="N227" s="37">
        <f t="shared" si="44"/>
        <v>155.37102301840378</v>
      </c>
      <c r="O227" s="35">
        <f t="shared" si="35"/>
        <v>2.1346511012401002</v>
      </c>
      <c r="P227" s="37">
        <f t="shared" si="45"/>
        <v>158.59172883145743</v>
      </c>
      <c r="Q227" s="35">
        <f t="shared" si="36"/>
        <v>0.10598776382083712</v>
      </c>
      <c r="R227" s="37">
        <f t="shared" si="46"/>
        <v>159.60674348547872</v>
      </c>
      <c r="S227" s="35">
        <f t="shared" si="37"/>
        <v>0.53335129260914438</v>
      </c>
      <c r="T227" s="37">
        <f t="shared" si="47"/>
        <v>159.96187104385115</v>
      </c>
      <c r="U227" s="55">
        <f t="shared" si="38"/>
        <v>0.75703960802665904</v>
      </c>
    </row>
    <row r="228" spans="1:21" x14ac:dyDescent="0.35">
      <c r="A228" s="15">
        <v>44061</v>
      </c>
      <c r="B228" s="16">
        <v>195</v>
      </c>
      <c r="C228" s="22">
        <v>115.363472</v>
      </c>
      <c r="D228" s="38">
        <f t="shared" si="39"/>
        <v>109.99780137933183</v>
      </c>
      <c r="E228" s="42">
        <f t="shared" ref="E228:E285" si="48">ABS((C228-D228)/C228)*100</f>
        <v>4.6511001512403931</v>
      </c>
      <c r="F228" s="37">
        <f t="shared" si="40"/>
        <v>113.61853750249323</v>
      </c>
      <c r="G228" s="42">
        <f t="shared" ref="G228:G285" si="49">ABS((C228-F228)/C228)*100</f>
        <v>1.5125537288846298</v>
      </c>
      <c r="H228" s="37">
        <f t="shared" si="41"/>
        <v>114.28474002251079</v>
      </c>
      <c r="I228" s="42">
        <f t="shared" ref="I228:I285" si="50">ABS((C228-H228)/C228)*100</f>
        <v>0.93507239231601191</v>
      </c>
      <c r="J228" s="37">
        <f t="shared" si="42"/>
        <v>114.44897731893158</v>
      </c>
      <c r="K228" s="47">
        <f t="shared" si="43"/>
        <v>0.79270731472820011</v>
      </c>
      <c r="M228" s="48">
        <v>157.38000500000001</v>
      </c>
      <c r="N228" s="37">
        <f t="shared" si="44"/>
        <v>155.8793688156432</v>
      </c>
      <c r="O228" s="35">
        <f t="shared" ref="O228:O285" si="51">ABS((M228-N228)/M228)*100</f>
        <v>0.95351133351203476</v>
      </c>
      <c r="P228" s="37">
        <f t="shared" si="45"/>
        <v>158.65062199044732</v>
      </c>
      <c r="Q228" s="35">
        <f t="shared" ref="Q228:Q285" si="52">ABS((M228-P228)/M228)*100</f>
        <v>0.80735604910376535</v>
      </c>
      <c r="R228" s="37">
        <f t="shared" si="46"/>
        <v>159.14103181846542</v>
      </c>
      <c r="S228" s="35">
        <f t="shared" ref="S228:S285" si="53">ABS((M228-R228)/M228)*100</f>
        <v>1.1189647747599258</v>
      </c>
      <c r="T228" s="37">
        <f t="shared" si="47"/>
        <v>159.06046401096279</v>
      </c>
      <c r="U228" s="55">
        <f t="shared" ref="U228:U285" si="54">ABS((M228-T228)/M228)*100</f>
        <v>1.0677716085742772</v>
      </c>
    </row>
    <row r="229" spans="1:21" x14ac:dyDescent="0.35">
      <c r="A229" s="15">
        <v>44062</v>
      </c>
      <c r="B229" s="16">
        <v>196</v>
      </c>
      <c r="C229" s="22">
        <v>115.508217</v>
      </c>
      <c r="D229" s="38">
        <f t="shared" ref="D229:D286" si="55">0.15*C228+(1-0.15)*D228</f>
        <v>110.80265197243205</v>
      </c>
      <c r="E229" s="42">
        <f t="shared" si="48"/>
        <v>4.0737924537160479</v>
      </c>
      <c r="F229" s="37">
        <f t="shared" ref="F229:F286" si="56">0.35*C228+(1-0.35)*F228</f>
        <v>114.22926457662059</v>
      </c>
      <c r="G229" s="42">
        <f t="shared" si="49"/>
        <v>1.1072393433095831</v>
      </c>
      <c r="H229" s="37">
        <f t="shared" ref="H229:H286" si="57">0.55*C228+(1-0.55)*H228</f>
        <v>114.87804261012985</v>
      </c>
      <c r="I229" s="42">
        <f t="shared" si="50"/>
        <v>0.54556671917994271</v>
      </c>
      <c r="J229" s="37">
        <f t="shared" ref="J229:J286" si="58">0.75*C228+(1-0.75)*J228</f>
        <v>115.1348483297329</v>
      </c>
      <c r="K229" s="47">
        <f t="shared" ref="K229:K285" si="59">ABS((C229-J229)/C229)*100</f>
        <v>0.32323992176859412</v>
      </c>
      <c r="M229" s="48">
        <v>156.85000600000001</v>
      </c>
      <c r="N229" s="37">
        <f t="shared" ref="N229:N286" si="60">0.15*M228+(1-0.15)*N228</f>
        <v>156.10446424329672</v>
      </c>
      <c r="O229" s="35">
        <f t="shared" si="51"/>
        <v>0.47532147158686722</v>
      </c>
      <c r="P229" s="37">
        <f t="shared" ref="P229:P286" si="61">0.35*M228+(1-0.35)*P228</f>
        <v>158.20590604379078</v>
      </c>
      <c r="Q229" s="35">
        <f t="shared" si="52"/>
        <v>0.86445648194031199</v>
      </c>
      <c r="R229" s="37">
        <f t="shared" ref="R229:R286" si="62">0.55*M228+(1-0.55)*R228</f>
        <v>158.17246706830946</v>
      </c>
      <c r="S229" s="35">
        <f t="shared" si="53"/>
        <v>0.84313740371132084</v>
      </c>
      <c r="T229" s="37">
        <f t="shared" ref="T229:T286" si="63">0.75*M228+(1-0.75)*T228</f>
        <v>157.80011975274073</v>
      </c>
      <c r="U229" s="55">
        <f t="shared" si="54"/>
        <v>0.60574671112267564</v>
      </c>
    </row>
    <row r="230" spans="1:21" x14ac:dyDescent="0.35">
      <c r="A230" s="15">
        <v>44063</v>
      </c>
      <c r="B230" s="16">
        <v>197</v>
      </c>
      <c r="C230" s="22">
        <v>118.071297</v>
      </c>
      <c r="D230" s="38">
        <f t="shared" si="55"/>
        <v>111.50848672656724</v>
      </c>
      <c r="E230" s="42">
        <f t="shared" si="48"/>
        <v>5.5583452034348024</v>
      </c>
      <c r="F230" s="37">
        <f t="shared" si="56"/>
        <v>114.67689792480338</v>
      </c>
      <c r="G230" s="42">
        <f t="shared" si="49"/>
        <v>2.8748723537750389</v>
      </c>
      <c r="H230" s="37">
        <f t="shared" si="57"/>
        <v>115.22463852455843</v>
      </c>
      <c r="I230" s="42">
        <f t="shared" si="50"/>
        <v>2.4109657027326228</v>
      </c>
      <c r="J230" s="37">
        <f t="shared" si="58"/>
        <v>115.41487483243323</v>
      </c>
      <c r="K230" s="47">
        <f t="shared" si="59"/>
        <v>2.2498458431999557</v>
      </c>
      <c r="M230" s="48">
        <v>156.16999799999999</v>
      </c>
      <c r="N230" s="37">
        <f t="shared" si="60"/>
        <v>156.21629550680223</v>
      </c>
      <c r="O230" s="35">
        <f t="shared" si="51"/>
        <v>2.9645583271527672E-2</v>
      </c>
      <c r="P230" s="37">
        <f t="shared" si="61"/>
        <v>157.73134102846399</v>
      </c>
      <c r="Q230" s="35">
        <f t="shared" si="52"/>
        <v>0.99977143398823298</v>
      </c>
      <c r="R230" s="37">
        <f t="shared" si="62"/>
        <v>157.44511348073928</v>
      </c>
      <c r="S230" s="35">
        <f t="shared" si="53"/>
        <v>0.81649196200878993</v>
      </c>
      <c r="T230" s="37">
        <f t="shared" si="63"/>
        <v>157.08753443818517</v>
      </c>
      <c r="U230" s="55">
        <f t="shared" si="54"/>
        <v>0.58752414031866784</v>
      </c>
    </row>
    <row r="231" spans="1:21" x14ac:dyDescent="0.35">
      <c r="A231" s="15">
        <v>44064</v>
      </c>
      <c r="B231" s="16">
        <v>198</v>
      </c>
      <c r="C231" s="22">
        <v>124.1558</v>
      </c>
      <c r="D231" s="38">
        <f t="shared" si="55"/>
        <v>112.49290826758215</v>
      </c>
      <c r="E231" s="42">
        <f t="shared" si="48"/>
        <v>9.3937550500402303</v>
      </c>
      <c r="F231" s="37">
        <f t="shared" si="56"/>
        <v>115.86493760112219</v>
      </c>
      <c r="G231" s="42">
        <f t="shared" si="49"/>
        <v>6.6777890351298979</v>
      </c>
      <c r="H231" s="37">
        <f t="shared" si="57"/>
        <v>116.7903006860513</v>
      </c>
      <c r="I231" s="42">
        <f t="shared" si="50"/>
        <v>5.9324649464211117</v>
      </c>
      <c r="J231" s="37">
        <f t="shared" si="58"/>
        <v>117.4071914581083</v>
      </c>
      <c r="K231" s="47">
        <f t="shared" si="59"/>
        <v>5.4355966792463173</v>
      </c>
      <c r="M231" s="48">
        <v>157.5</v>
      </c>
      <c r="N231" s="37">
        <f t="shared" si="60"/>
        <v>156.20935088078187</v>
      </c>
      <c r="O231" s="35">
        <f t="shared" si="51"/>
        <v>0.81945975823373374</v>
      </c>
      <c r="P231" s="37">
        <f t="shared" si="61"/>
        <v>157.18487096850157</v>
      </c>
      <c r="Q231" s="35">
        <f t="shared" si="52"/>
        <v>0.20008192476090755</v>
      </c>
      <c r="R231" s="37">
        <f t="shared" si="62"/>
        <v>156.74379996633269</v>
      </c>
      <c r="S231" s="35">
        <f t="shared" si="53"/>
        <v>0.48012700550305537</v>
      </c>
      <c r="T231" s="37">
        <f t="shared" si="63"/>
        <v>156.39938210954631</v>
      </c>
      <c r="U231" s="55">
        <f t="shared" si="54"/>
        <v>0.69880500981186733</v>
      </c>
    </row>
    <row r="232" spans="1:21" x14ac:dyDescent="0.35">
      <c r="A232" s="15">
        <v>44067</v>
      </c>
      <c r="B232" s="16">
        <v>199</v>
      </c>
      <c r="C232" s="22">
        <v>125.640739</v>
      </c>
      <c r="D232" s="38">
        <f t="shared" si="55"/>
        <v>114.24234202744482</v>
      </c>
      <c r="E232" s="42">
        <f t="shared" si="48"/>
        <v>9.0722142063771027</v>
      </c>
      <c r="F232" s="37">
        <f t="shared" si="56"/>
        <v>118.76673944072942</v>
      </c>
      <c r="G232" s="42">
        <f t="shared" si="49"/>
        <v>5.4711549884075197</v>
      </c>
      <c r="H232" s="37">
        <f t="shared" si="57"/>
        <v>120.84132530872307</v>
      </c>
      <c r="I232" s="42">
        <f t="shared" si="50"/>
        <v>3.8199502243272585</v>
      </c>
      <c r="J232" s="37">
        <f t="shared" si="58"/>
        <v>122.46864786452707</v>
      </c>
      <c r="K232" s="47">
        <f t="shared" si="59"/>
        <v>2.5247313576155626</v>
      </c>
      <c r="M232" s="48">
        <v>159.36999499999999</v>
      </c>
      <c r="N232" s="37">
        <f t="shared" si="60"/>
        <v>156.40294824866459</v>
      </c>
      <c r="O232" s="35">
        <f t="shared" si="51"/>
        <v>1.8617348587702489</v>
      </c>
      <c r="P232" s="37">
        <f t="shared" si="61"/>
        <v>157.29516612952602</v>
      </c>
      <c r="Q232" s="35">
        <f t="shared" si="52"/>
        <v>1.3018942935111248</v>
      </c>
      <c r="R232" s="37">
        <f t="shared" si="62"/>
        <v>157.15970998484971</v>
      </c>
      <c r="S232" s="35">
        <f t="shared" si="53"/>
        <v>1.3868890534571936</v>
      </c>
      <c r="T232" s="37">
        <f t="shared" si="63"/>
        <v>157.22484552738658</v>
      </c>
      <c r="U232" s="55">
        <f t="shared" si="54"/>
        <v>1.346018409935579</v>
      </c>
    </row>
    <row r="233" spans="1:21" x14ac:dyDescent="0.35">
      <c r="A233" s="15">
        <v>44068</v>
      </c>
      <c r="B233" s="16">
        <v>200</v>
      </c>
      <c r="C233" s="22">
        <v>124.610016</v>
      </c>
      <c r="D233" s="38">
        <f t="shared" si="55"/>
        <v>115.95210157332809</v>
      </c>
      <c r="E233" s="42">
        <f t="shared" si="48"/>
        <v>6.9480084383200049</v>
      </c>
      <c r="F233" s="37">
        <f t="shared" si="56"/>
        <v>121.17263928647412</v>
      </c>
      <c r="G233" s="42">
        <f t="shared" si="49"/>
        <v>2.758507561323063</v>
      </c>
      <c r="H233" s="37">
        <f t="shared" si="57"/>
        <v>123.48100283892538</v>
      </c>
      <c r="I233" s="42">
        <f t="shared" si="50"/>
        <v>0.90603724910413641</v>
      </c>
      <c r="J233" s="37">
        <f t="shared" si="58"/>
        <v>124.84771621613177</v>
      </c>
      <c r="K233" s="47">
        <f t="shared" si="59"/>
        <v>0.19075530504046359</v>
      </c>
      <c r="M233" s="48">
        <v>164.529999</v>
      </c>
      <c r="N233" s="37">
        <f t="shared" si="60"/>
        <v>156.84800526136488</v>
      </c>
      <c r="O233" s="35">
        <f t="shared" si="51"/>
        <v>4.6690535375467475</v>
      </c>
      <c r="P233" s="37">
        <f t="shared" si="61"/>
        <v>158.02135623419193</v>
      </c>
      <c r="Q233" s="35">
        <f t="shared" si="52"/>
        <v>3.9559003253917702</v>
      </c>
      <c r="R233" s="37">
        <f t="shared" si="62"/>
        <v>158.37536674318238</v>
      </c>
      <c r="S233" s="35">
        <f t="shared" si="53"/>
        <v>3.7407356070169437</v>
      </c>
      <c r="T233" s="37">
        <f t="shared" si="63"/>
        <v>158.83370763184664</v>
      </c>
      <c r="U233" s="55">
        <f t="shared" si="54"/>
        <v>3.4621597293958333</v>
      </c>
    </row>
    <row r="234" spans="1:21" x14ac:dyDescent="0.35">
      <c r="A234" s="15">
        <v>44069</v>
      </c>
      <c r="B234" s="16">
        <v>201</v>
      </c>
      <c r="C234" s="22">
        <v>126.304596</v>
      </c>
      <c r="D234" s="38">
        <f t="shared" si="55"/>
        <v>117.25078873732888</v>
      </c>
      <c r="E234" s="42">
        <f t="shared" si="48"/>
        <v>7.1682326292157486</v>
      </c>
      <c r="F234" s="37">
        <f t="shared" si="56"/>
        <v>122.37572113620818</v>
      </c>
      <c r="G234" s="42">
        <f t="shared" si="49"/>
        <v>3.110634916081612</v>
      </c>
      <c r="H234" s="37">
        <f t="shared" si="57"/>
        <v>124.10196007751642</v>
      </c>
      <c r="I234" s="42">
        <f t="shared" si="50"/>
        <v>1.743907975038042</v>
      </c>
      <c r="J234" s="37">
        <f t="shared" si="58"/>
        <v>124.66944105403294</v>
      </c>
      <c r="K234" s="47">
        <f t="shared" si="59"/>
        <v>1.2946123876339855</v>
      </c>
      <c r="M234" s="48">
        <v>165.30999800000001</v>
      </c>
      <c r="N234" s="37">
        <f t="shared" si="60"/>
        <v>158.00030432216016</v>
      </c>
      <c r="O234" s="35">
        <f t="shared" si="51"/>
        <v>4.421809791468176</v>
      </c>
      <c r="P234" s="37">
        <f t="shared" si="61"/>
        <v>160.29938120222477</v>
      </c>
      <c r="Q234" s="35">
        <f t="shared" si="52"/>
        <v>3.0310428034578054</v>
      </c>
      <c r="R234" s="37">
        <f t="shared" si="62"/>
        <v>161.76041448443209</v>
      </c>
      <c r="S234" s="35">
        <f t="shared" si="53"/>
        <v>2.1472285757138039</v>
      </c>
      <c r="T234" s="37">
        <f t="shared" si="63"/>
        <v>163.10592615796168</v>
      </c>
      <c r="U234" s="55">
        <f t="shared" si="54"/>
        <v>1.3332961518990105</v>
      </c>
    </row>
    <row r="235" spans="1:21" x14ac:dyDescent="0.35">
      <c r="A235" s="15">
        <v>44070</v>
      </c>
      <c r="B235" s="16">
        <v>202</v>
      </c>
      <c r="C235" s="22">
        <v>124.794701</v>
      </c>
      <c r="D235" s="38">
        <f t="shared" si="55"/>
        <v>118.60885982672954</v>
      </c>
      <c r="E235" s="42">
        <f t="shared" si="48"/>
        <v>4.9568139702265572</v>
      </c>
      <c r="F235" s="37">
        <f t="shared" si="56"/>
        <v>123.75082733853532</v>
      </c>
      <c r="G235" s="42">
        <f t="shared" si="49"/>
        <v>0.83647274531687621</v>
      </c>
      <c r="H235" s="37">
        <f t="shared" si="57"/>
        <v>125.31340983488241</v>
      </c>
      <c r="I235" s="42">
        <f t="shared" si="50"/>
        <v>0.41564972769348868</v>
      </c>
      <c r="J235" s="37">
        <f t="shared" si="58"/>
        <v>125.89580726350823</v>
      </c>
      <c r="K235" s="47">
        <f t="shared" si="59"/>
        <v>0.88233414935480969</v>
      </c>
      <c r="M235" s="48">
        <v>165.990005</v>
      </c>
      <c r="N235" s="37">
        <f t="shared" si="60"/>
        <v>159.09675837383614</v>
      </c>
      <c r="O235" s="35">
        <f t="shared" si="51"/>
        <v>4.1528082526197032</v>
      </c>
      <c r="P235" s="37">
        <f t="shared" si="61"/>
        <v>162.05309708144611</v>
      </c>
      <c r="Q235" s="35">
        <f t="shared" si="52"/>
        <v>2.3717740827550942</v>
      </c>
      <c r="R235" s="37">
        <f t="shared" si="62"/>
        <v>163.71268541799446</v>
      </c>
      <c r="S235" s="35">
        <f t="shared" si="53"/>
        <v>1.3719618732498575</v>
      </c>
      <c r="T235" s="37">
        <f t="shared" si="63"/>
        <v>164.75898003949044</v>
      </c>
      <c r="U235" s="55">
        <f t="shared" si="54"/>
        <v>0.74162595543602627</v>
      </c>
    </row>
    <row r="236" spans="1:21" x14ac:dyDescent="0.35">
      <c r="A236" s="15">
        <v>44071</v>
      </c>
      <c r="B236" s="16">
        <v>203</v>
      </c>
      <c r="C236" s="22">
        <v>124.592552</v>
      </c>
      <c r="D236" s="38">
        <f t="shared" si="55"/>
        <v>119.53673600272012</v>
      </c>
      <c r="E236" s="42">
        <f t="shared" si="48"/>
        <v>4.0578797978870194</v>
      </c>
      <c r="F236" s="37">
        <f t="shared" si="56"/>
        <v>124.11618312004796</v>
      </c>
      <c r="G236" s="42">
        <f t="shared" si="49"/>
        <v>0.38234137779923938</v>
      </c>
      <c r="H236" s="37">
        <f t="shared" si="57"/>
        <v>125.02811997569708</v>
      </c>
      <c r="I236" s="42">
        <f t="shared" si="50"/>
        <v>0.34959391127736344</v>
      </c>
      <c r="J236" s="37">
        <f t="shared" si="58"/>
        <v>125.06997756587705</v>
      </c>
      <c r="K236" s="47">
        <f t="shared" si="59"/>
        <v>0.3831894910355923</v>
      </c>
      <c r="M236" s="48">
        <v>168.38000500000001</v>
      </c>
      <c r="N236" s="37">
        <f t="shared" si="60"/>
        <v>160.13074536776074</v>
      </c>
      <c r="O236" s="35">
        <f t="shared" si="51"/>
        <v>4.8991919392324954</v>
      </c>
      <c r="P236" s="37">
        <f t="shared" si="61"/>
        <v>163.43101485293997</v>
      </c>
      <c r="Q236" s="35">
        <f t="shared" si="52"/>
        <v>2.9391792374991579</v>
      </c>
      <c r="R236" s="37">
        <f t="shared" si="62"/>
        <v>164.9652111880975</v>
      </c>
      <c r="S236" s="35">
        <f t="shared" si="53"/>
        <v>2.0280280974587885</v>
      </c>
      <c r="T236" s="37">
        <f t="shared" si="63"/>
        <v>165.68224875987261</v>
      </c>
      <c r="U236" s="55">
        <f t="shared" si="54"/>
        <v>1.6021832521785493</v>
      </c>
    </row>
    <row r="237" spans="1:21" x14ac:dyDescent="0.35">
      <c r="A237" s="15">
        <v>44074</v>
      </c>
      <c r="B237" s="16">
        <v>204</v>
      </c>
      <c r="C237" s="22">
        <v>128.81774899999999</v>
      </c>
      <c r="D237" s="38">
        <f t="shared" si="55"/>
        <v>120.2951084023121</v>
      </c>
      <c r="E237" s="42">
        <f t="shared" si="48"/>
        <v>6.616045276251409</v>
      </c>
      <c r="F237" s="37">
        <f t="shared" si="56"/>
        <v>124.28291222803117</v>
      </c>
      <c r="G237" s="42">
        <f t="shared" si="49"/>
        <v>3.5203508888894084</v>
      </c>
      <c r="H237" s="37">
        <f t="shared" si="57"/>
        <v>124.78855758906369</v>
      </c>
      <c r="I237" s="42">
        <f t="shared" si="50"/>
        <v>3.1278231782611776</v>
      </c>
      <c r="J237" s="37">
        <f t="shared" si="58"/>
        <v>124.71190839146925</v>
      </c>
      <c r="K237" s="47">
        <f t="shared" si="59"/>
        <v>3.1873252252923168</v>
      </c>
      <c r="M237" s="48">
        <v>165.550003</v>
      </c>
      <c r="N237" s="37">
        <f t="shared" si="60"/>
        <v>161.36813431259662</v>
      </c>
      <c r="O237" s="35">
        <f t="shared" si="51"/>
        <v>2.5260456729821867</v>
      </c>
      <c r="P237" s="37">
        <f t="shared" si="61"/>
        <v>165.16316140441097</v>
      </c>
      <c r="Q237" s="35">
        <f t="shared" si="52"/>
        <v>0.23367054580423824</v>
      </c>
      <c r="R237" s="37">
        <f t="shared" si="62"/>
        <v>166.84334778464387</v>
      </c>
      <c r="S237" s="35">
        <f t="shared" si="53"/>
        <v>0.78124117258026493</v>
      </c>
      <c r="T237" s="37">
        <f t="shared" si="63"/>
        <v>167.70556593996815</v>
      </c>
      <c r="U237" s="55">
        <f t="shared" si="54"/>
        <v>1.3020615529485369</v>
      </c>
    </row>
    <row r="238" spans="1:21" x14ac:dyDescent="0.35">
      <c r="A238" s="15">
        <v>44075</v>
      </c>
      <c r="B238" s="16">
        <v>205</v>
      </c>
      <c r="C238" s="22">
        <v>133.94889800000001</v>
      </c>
      <c r="D238" s="38">
        <f t="shared" si="55"/>
        <v>121.57350449196528</v>
      </c>
      <c r="E238" s="42">
        <f t="shared" si="48"/>
        <v>9.238891616737849</v>
      </c>
      <c r="F238" s="37">
        <f t="shared" si="56"/>
        <v>125.87010509822025</v>
      </c>
      <c r="G238" s="42">
        <f t="shared" si="49"/>
        <v>6.0312499933965587</v>
      </c>
      <c r="H238" s="37">
        <f t="shared" si="57"/>
        <v>127.00461286507866</v>
      </c>
      <c r="I238" s="42">
        <f t="shared" si="50"/>
        <v>5.1842794070029283</v>
      </c>
      <c r="J238" s="37">
        <f t="shared" si="58"/>
        <v>127.79128884786731</v>
      </c>
      <c r="K238" s="47">
        <f t="shared" si="59"/>
        <v>4.5969838080584333</v>
      </c>
      <c r="M238" s="48">
        <v>167.970001</v>
      </c>
      <c r="N238" s="37">
        <f t="shared" si="60"/>
        <v>161.99541461570712</v>
      </c>
      <c r="O238" s="35">
        <f t="shared" si="51"/>
        <v>3.5569365652935114</v>
      </c>
      <c r="P238" s="37">
        <f t="shared" si="61"/>
        <v>165.29855596286714</v>
      </c>
      <c r="Q238" s="35">
        <f t="shared" si="52"/>
        <v>1.5904298512999686</v>
      </c>
      <c r="R238" s="37">
        <f t="shared" si="62"/>
        <v>166.13200815308974</v>
      </c>
      <c r="S238" s="35">
        <f t="shared" si="53"/>
        <v>1.0942387545203704</v>
      </c>
      <c r="T238" s="37">
        <f t="shared" si="63"/>
        <v>166.08889373499204</v>
      </c>
      <c r="U238" s="55">
        <f t="shared" si="54"/>
        <v>1.119906682031844</v>
      </c>
    </row>
    <row r="239" spans="1:21" x14ac:dyDescent="0.35">
      <c r="A239" s="15">
        <v>44076</v>
      </c>
      <c r="B239" s="16">
        <v>206</v>
      </c>
      <c r="C239" s="22">
        <v>131.17369099999999</v>
      </c>
      <c r="D239" s="38">
        <f t="shared" si="55"/>
        <v>123.42981351817048</v>
      </c>
      <c r="E239" s="42">
        <f t="shared" si="48"/>
        <v>5.9035294522813375</v>
      </c>
      <c r="F239" s="37">
        <f t="shared" si="56"/>
        <v>128.69768261384317</v>
      </c>
      <c r="G239" s="42">
        <f t="shared" si="49"/>
        <v>1.887580022549507</v>
      </c>
      <c r="H239" s="37">
        <f t="shared" si="57"/>
        <v>130.82396968928541</v>
      </c>
      <c r="I239" s="42">
        <f t="shared" si="50"/>
        <v>0.2666093391506269</v>
      </c>
      <c r="J239" s="37">
        <f t="shared" si="58"/>
        <v>132.40949571196685</v>
      </c>
      <c r="K239" s="47">
        <f t="shared" si="59"/>
        <v>0.94211324126486939</v>
      </c>
      <c r="M239" s="48">
        <v>172.470001</v>
      </c>
      <c r="N239" s="37">
        <f t="shared" si="60"/>
        <v>162.89160257335104</v>
      </c>
      <c r="O239" s="35">
        <f t="shared" si="51"/>
        <v>5.5536605619019852</v>
      </c>
      <c r="P239" s="37">
        <f t="shared" si="61"/>
        <v>166.23356172586364</v>
      </c>
      <c r="Q239" s="35">
        <f t="shared" si="52"/>
        <v>3.6159559563847621</v>
      </c>
      <c r="R239" s="37">
        <f t="shared" si="62"/>
        <v>167.14290421889038</v>
      </c>
      <c r="S239" s="35">
        <f t="shared" si="53"/>
        <v>3.088709195931191</v>
      </c>
      <c r="T239" s="37">
        <f t="shared" si="63"/>
        <v>167.49972418374801</v>
      </c>
      <c r="U239" s="55">
        <f t="shared" si="54"/>
        <v>2.8818210630450345</v>
      </c>
    </row>
    <row r="240" spans="1:21" x14ac:dyDescent="0.35">
      <c r="A240" s="15">
        <v>44077</v>
      </c>
      <c r="B240" s="16">
        <v>207</v>
      </c>
      <c r="C240" s="22">
        <v>120.671806</v>
      </c>
      <c r="D240" s="38">
        <f t="shared" si="55"/>
        <v>124.5913951404449</v>
      </c>
      <c r="E240" s="42">
        <f t="shared" si="48"/>
        <v>3.2481399511373006</v>
      </c>
      <c r="F240" s="37">
        <f t="shared" si="56"/>
        <v>129.56428554899804</v>
      </c>
      <c r="G240" s="42">
        <f t="shared" si="49"/>
        <v>7.369144329370557</v>
      </c>
      <c r="H240" s="37">
        <f t="shared" si="57"/>
        <v>131.01631641017843</v>
      </c>
      <c r="I240" s="42">
        <f t="shared" si="50"/>
        <v>8.5724335725765375</v>
      </c>
      <c r="J240" s="37">
        <f t="shared" si="58"/>
        <v>131.48264217799172</v>
      </c>
      <c r="K240" s="47">
        <f t="shared" si="59"/>
        <v>8.9588749322204695</v>
      </c>
      <c r="M240" s="48">
        <v>166.300003</v>
      </c>
      <c r="N240" s="37">
        <f t="shared" si="60"/>
        <v>164.32836233734838</v>
      </c>
      <c r="O240" s="35">
        <f t="shared" si="51"/>
        <v>1.1855926801466281</v>
      </c>
      <c r="P240" s="37">
        <f t="shared" si="61"/>
        <v>168.41631547181137</v>
      </c>
      <c r="Q240" s="35">
        <f t="shared" si="52"/>
        <v>1.2725871519144647</v>
      </c>
      <c r="R240" s="37">
        <f t="shared" si="62"/>
        <v>170.07280744850067</v>
      </c>
      <c r="S240" s="35">
        <f t="shared" si="53"/>
        <v>2.2686737104272119</v>
      </c>
      <c r="T240" s="37">
        <f t="shared" si="63"/>
        <v>171.22743179593698</v>
      </c>
      <c r="U240" s="55">
        <f t="shared" si="54"/>
        <v>2.9629757709246558</v>
      </c>
    </row>
    <row r="241" spans="1:21" x14ac:dyDescent="0.35">
      <c r="A241" s="15">
        <v>44078</v>
      </c>
      <c r="B241" s="16">
        <v>208</v>
      </c>
      <c r="C241" s="22">
        <v>120.751671</v>
      </c>
      <c r="D241" s="38">
        <f t="shared" si="55"/>
        <v>124.00345676937816</v>
      </c>
      <c r="E241" s="42">
        <f t="shared" si="48"/>
        <v>2.6929530187438639</v>
      </c>
      <c r="F241" s="37">
        <f t="shared" si="56"/>
        <v>126.45191770684873</v>
      </c>
      <c r="G241" s="42">
        <f t="shared" si="49"/>
        <v>4.7206358799363777</v>
      </c>
      <c r="H241" s="37">
        <f t="shared" si="57"/>
        <v>125.32683568458029</v>
      </c>
      <c r="I241" s="42">
        <f t="shared" si="50"/>
        <v>3.7889038277410561</v>
      </c>
      <c r="J241" s="37">
        <f t="shared" si="58"/>
        <v>123.37451504449794</v>
      </c>
      <c r="K241" s="47">
        <f t="shared" si="59"/>
        <v>2.1720975144914876</v>
      </c>
      <c r="M241" s="48">
        <v>166.69000199999999</v>
      </c>
      <c r="N241" s="37">
        <f t="shared" si="60"/>
        <v>164.62410843674613</v>
      </c>
      <c r="O241" s="35">
        <f t="shared" si="51"/>
        <v>1.2393626123142443</v>
      </c>
      <c r="P241" s="37">
        <f t="shared" si="61"/>
        <v>167.67560610667741</v>
      </c>
      <c r="Q241" s="35">
        <f t="shared" si="52"/>
        <v>0.59127967775620638</v>
      </c>
      <c r="R241" s="37">
        <f t="shared" si="62"/>
        <v>167.99776500182531</v>
      </c>
      <c r="S241" s="35">
        <f t="shared" si="53"/>
        <v>0.7845479549669222</v>
      </c>
      <c r="T241" s="37">
        <f t="shared" si="63"/>
        <v>167.53186019898425</v>
      </c>
      <c r="U241" s="55">
        <f t="shared" si="54"/>
        <v>0.50504420714102283</v>
      </c>
    </row>
    <row r="242" spans="1:21" x14ac:dyDescent="0.35">
      <c r="A242" s="15">
        <v>44082</v>
      </c>
      <c r="B242" s="16">
        <v>209</v>
      </c>
      <c r="C242" s="22">
        <v>112.625694</v>
      </c>
      <c r="D242" s="38">
        <f t="shared" si="55"/>
        <v>123.51568890397142</v>
      </c>
      <c r="E242" s="42">
        <f t="shared" si="48"/>
        <v>9.6691922750517545</v>
      </c>
      <c r="F242" s="37">
        <f t="shared" si="56"/>
        <v>124.45683135945168</v>
      </c>
      <c r="G242" s="42">
        <f t="shared" si="49"/>
        <v>10.50482970560136</v>
      </c>
      <c r="H242" s="37">
        <f t="shared" si="57"/>
        <v>122.81049510806113</v>
      </c>
      <c r="I242" s="42">
        <f t="shared" si="50"/>
        <v>9.0430529183341921</v>
      </c>
      <c r="J242" s="37">
        <f t="shared" si="58"/>
        <v>121.4073820111245</v>
      </c>
      <c r="K242" s="47">
        <f t="shared" si="59"/>
        <v>7.7972332060608673</v>
      </c>
      <c r="M242" s="48">
        <v>164.270004</v>
      </c>
      <c r="N242" s="37">
        <f t="shared" si="60"/>
        <v>164.93399247123421</v>
      </c>
      <c r="O242" s="35">
        <f t="shared" si="51"/>
        <v>0.40420554883179116</v>
      </c>
      <c r="P242" s="37">
        <f t="shared" si="61"/>
        <v>167.3306446693403</v>
      </c>
      <c r="Q242" s="35">
        <f t="shared" si="52"/>
        <v>1.8631768398449065</v>
      </c>
      <c r="R242" s="37">
        <f t="shared" si="62"/>
        <v>167.2784953508214</v>
      </c>
      <c r="S242" s="35">
        <f t="shared" si="53"/>
        <v>1.8314307405881607</v>
      </c>
      <c r="T242" s="37">
        <f t="shared" si="63"/>
        <v>166.90046654974606</v>
      </c>
      <c r="U242" s="55">
        <f t="shared" si="54"/>
        <v>1.6013042464807246</v>
      </c>
    </row>
    <row r="243" spans="1:21" x14ac:dyDescent="0.35">
      <c r="A243" s="15">
        <v>44083</v>
      </c>
      <c r="B243" s="16">
        <v>210</v>
      </c>
      <c r="C243" s="22">
        <v>117.117943</v>
      </c>
      <c r="D243" s="38">
        <f t="shared" si="55"/>
        <v>121.8821896683757</v>
      </c>
      <c r="E243" s="42">
        <f t="shared" si="48"/>
        <v>4.0679050078395802</v>
      </c>
      <c r="F243" s="37">
        <f t="shared" si="56"/>
        <v>120.3159332836436</v>
      </c>
      <c r="G243" s="42">
        <f t="shared" si="49"/>
        <v>2.7305724483596894</v>
      </c>
      <c r="H243" s="37">
        <f t="shared" si="57"/>
        <v>117.2088544986275</v>
      </c>
      <c r="I243" s="42">
        <f t="shared" si="50"/>
        <v>7.762388605775436E-2</v>
      </c>
      <c r="J243" s="37">
        <f t="shared" si="58"/>
        <v>114.82111600278111</v>
      </c>
      <c r="K243" s="47">
        <f t="shared" si="59"/>
        <v>1.9611230682380465</v>
      </c>
      <c r="M243" s="48">
        <v>165.75</v>
      </c>
      <c r="N243" s="37">
        <f t="shared" si="60"/>
        <v>164.83439420054907</v>
      </c>
      <c r="O243" s="35">
        <f t="shared" si="51"/>
        <v>0.55240168895983699</v>
      </c>
      <c r="P243" s="37">
        <f t="shared" si="61"/>
        <v>166.25942043507121</v>
      </c>
      <c r="Q243" s="35">
        <f t="shared" si="52"/>
        <v>0.30734264559348784</v>
      </c>
      <c r="R243" s="37">
        <f t="shared" si="62"/>
        <v>165.62382510786964</v>
      </c>
      <c r="S243" s="35">
        <f t="shared" si="53"/>
        <v>7.6123615161607802E-2</v>
      </c>
      <c r="T243" s="37">
        <f t="shared" si="63"/>
        <v>164.92761963743652</v>
      </c>
      <c r="U243" s="55">
        <f t="shared" si="54"/>
        <v>0.4961570814862617</v>
      </c>
    </row>
    <row r="244" spans="1:21" x14ac:dyDescent="0.35">
      <c r="A244" s="15">
        <v>44084</v>
      </c>
      <c r="B244" s="16">
        <v>211</v>
      </c>
      <c r="C244" s="22">
        <v>113.29454</v>
      </c>
      <c r="D244" s="38">
        <f t="shared" si="55"/>
        <v>121.16755266811934</v>
      </c>
      <c r="E244" s="42">
        <f t="shared" si="48"/>
        <v>6.9491545383558142</v>
      </c>
      <c r="F244" s="37">
        <f t="shared" si="56"/>
        <v>119.19663668436834</v>
      </c>
      <c r="G244" s="42">
        <f t="shared" si="49"/>
        <v>5.2095155550906034</v>
      </c>
      <c r="H244" s="37">
        <f t="shared" si="57"/>
        <v>117.15885317438237</v>
      </c>
      <c r="I244" s="42">
        <f t="shared" si="50"/>
        <v>3.4108556108550103</v>
      </c>
      <c r="J244" s="37">
        <f t="shared" si="58"/>
        <v>116.54373625069528</v>
      </c>
      <c r="K244" s="47">
        <f t="shared" si="59"/>
        <v>2.8679195402490509</v>
      </c>
      <c r="M244" s="48">
        <v>164.270004</v>
      </c>
      <c r="N244" s="37">
        <f t="shared" si="60"/>
        <v>164.97173507046671</v>
      </c>
      <c r="O244" s="35">
        <f t="shared" si="51"/>
        <v>0.4271815020268136</v>
      </c>
      <c r="P244" s="37">
        <f t="shared" si="61"/>
        <v>166.08112328279628</v>
      </c>
      <c r="Q244" s="35">
        <f t="shared" si="52"/>
        <v>1.1025258651581233</v>
      </c>
      <c r="R244" s="37">
        <f t="shared" si="62"/>
        <v>165.69322129854135</v>
      </c>
      <c r="S244" s="35">
        <f t="shared" si="53"/>
        <v>0.86638903262055422</v>
      </c>
      <c r="T244" s="37">
        <f t="shared" si="63"/>
        <v>165.54440490935912</v>
      </c>
      <c r="U244" s="55">
        <f t="shared" si="54"/>
        <v>0.77579648038428006</v>
      </c>
    </row>
    <row r="245" spans="1:21" x14ac:dyDescent="0.35">
      <c r="A245" s="15">
        <v>44085</v>
      </c>
      <c r="B245" s="16">
        <v>212</v>
      </c>
      <c r="C245" s="22">
        <v>111.807106</v>
      </c>
      <c r="D245" s="38">
        <f t="shared" si="55"/>
        <v>119.98660076790144</v>
      </c>
      <c r="E245" s="42">
        <f t="shared" si="48"/>
        <v>7.3157199578186294</v>
      </c>
      <c r="F245" s="37">
        <f t="shared" si="56"/>
        <v>117.13090284483943</v>
      </c>
      <c r="G245" s="42">
        <f t="shared" si="49"/>
        <v>4.7615907747754616</v>
      </c>
      <c r="H245" s="37">
        <f t="shared" si="57"/>
        <v>115.03348092847207</v>
      </c>
      <c r="I245" s="42">
        <f t="shared" si="50"/>
        <v>2.8856617829568618</v>
      </c>
      <c r="J245" s="37">
        <f t="shared" si="58"/>
        <v>114.10683906267383</v>
      </c>
      <c r="K245" s="47">
        <f t="shared" si="59"/>
        <v>2.0568755823747225</v>
      </c>
      <c r="M245" s="48">
        <v>166.449997</v>
      </c>
      <c r="N245" s="37">
        <f t="shared" si="60"/>
        <v>164.86647540989668</v>
      </c>
      <c r="O245" s="35">
        <f t="shared" si="51"/>
        <v>0.95134972582986388</v>
      </c>
      <c r="P245" s="37">
        <f t="shared" si="61"/>
        <v>165.44723153381759</v>
      </c>
      <c r="Q245" s="35">
        <f t="shared" si="52"/>
        <v>0.60244246575889704</v>
      </c>
      <c r="R245" s="37">
        <f t="shared" si="62"/>
        <v>164.91045178434359</v>
      </c>
      <c r="S245" s="35">
        <f t="shared" si="53"/>
        <v>0.92492955446337644</v>
      </c>
      <c r="T245" s="37">
        <f t="shared" si="63"/>
        <v>164.58860422733977</v>
      </c>
      <c r="U245" s="55">
        <f t="shared" si="54"/>
        <v>1.1182894600233753</v>
      </c>
    </row>
    <row r="246" spans="1:21" x14ac:dyDescent="0.35">
      <c r="A246" s="15">
        <v>44088</v>
      </c>
      <c r="B246" s="16">
        <v>213</v>
      </c>
      <c r="C246" s="22">
        <v>115.161316</v>
      </c>
      <c r="D246" s="38">
        <f t="shared" si="55"/>
        <v>118.75967655271621</v>
      </c>
      <c r="E246" s="42">
        <f t="shared" si="48"/>
        <v>3.1246261137865212</v>
      </c>
      <c r="F246" s="37">
        <f t="shared" si="56"/>
        <v>115.26757394914563</v>
      </c>
      <c r="G246" s="42">
        <f t="shared" si="49"/>
        <v>9.2268786808262088E-2</v>
      </c>
      <c r="H246" s="37">
        <f t="shared" si="57"/>
        <v>113.25897471781244</v>
      </c>
      <c r="I246" s="42">
        <f t="shared" si="50"/>
        <v>1.6518926218137033</v>
      </c>
      <c r="J246" s="37">
        <f t="shared" si="58"/>
        <v>112.38203926566847</v>
      </c>
      <c r="K246" s="47">
        <f t="shared" si="59"/>
        <v>2.4133770183136249</v>
      </c>
      <c r="M246" s="48">
        <v>168.470001</v>
      </c>
      <c r="N246" s="37">
        <f t="shared" si="60"/>
        <v>165.10400364841217</v>
      </c>
      <c r="O246" s="35">
        <f t="shared" si="51"/>
        <v>1.9979802526313408</v>
      </c>
      <c r="P246" s="37">
        <f t="shared" si="61"/>
        <v>165.79819944698141</v>
      </c>
      <c r="Q246" s="35">
        <f t="shared" si="52"/>
        <v>1.5859212543238379</v>
      </c>
      <c r="R246" s="37">
        <f t="shared" si="62"/>
        <v>165.75720165295462</v>
      </c>
      <c r="S246" s="35">
        <f t="shared" si="53"/>
        <v>1.6102566219165486</v>
      </c>
      <c r="T246" s="37">
        <f t="shared" si="63"/>
        <v>165.98464880683494</v>
      </c>
      <c r="U246" s="55">
        <f t="shared" si="54"/>
        <v>1.4752491116593844</v>
      </c>
    </row>
    <row r="247" spans="1:21" x14ac:dyDescent="0.35">
      <c r="A247" s="15">
        <v>44089</v>
      </c>
      <c r="B247" s="16">
        <v>214</v>
      </c>
      <c r="C247" s="22">
        <v>115.34101099999999</v>
      </c>
      <c r="D247" s="38">
        <f t="shared" si="55"/>
        <v>118.21992246980878</v>
      </c>
      <c r="E247" s="42">
        <f t="shared" si="48"/>
        <v>2.495999857161634</v>
      </c>
      <c r="F247" s="37">
        <f t="shared" si="56"/>
        <v>115.23038366694466</v>
      </c>
      <c r="G247" s="42">
        <f t="shared" si="49"/>
        <v>9.5913268052881528E-2</v>
      </c>
      <c r="H247" s="37">
        <f t="shared" si="57"/>
        <v>114.30526242301559</v>
      </c>
      <c r="I247" s="42">
        <f t="shared" si="50"/>
        <v>0.89798812062121014</v>
      </c>
      <c r="J247" s="37">
        <f t="shared" si="58"/>
        <v>114.46649681641712</v>
      </c>
      <c r="K247" s="47">
        <f t="shared" si="59"/>
        <v>0.75819881931056998</v>
      </c>
      <c r="M247" s="48">
        <v>168.300003</v>
      </c>
      <c r="N247" s="37">
        <f t="shared" si="60"/>
        <v>165.60890325115034</v>
      </c>
      <c r="O247" s="35">
        <f t="shared" si="51"/>
        <v>1.5989897212596402</v>
      </c>
      <c r="P247" s="37">
        <f t="shared" si="61"/>
        <v>166.73332999053792</v>
      </c>
      <c r="Q247" s="35">
        <f t="shared" si="52"/>
        <v>0.93088115361595025</v>
      </c>
      <c r="R247" s="37">
        <f t="shared" si="62"/>
        <v>167.24924129382958</v>
      </c>
      <c r="S247" s="35">
        <f t="shared" si="53"/>
        <v>0.62433849521109008</v>
      </c>
      <c r="T247" s="37">
        <f t="shared" si="63"/>
        <v>167.84866295170872</v>
      </c>
      <c r="U247" s="55">
        <f t="shared" si="54"/>
        <v>0.26817590032442584</v>
      </c>
    </row>
    <row r="248" spans="1:21" x14ac:dyDescent="0.35">
      <c r="A248" s="15">
        <v>44090</v>
      </c>
      <c r="B248" s="16">
        <v>215</v>
      </c>
      <c r="C248" s="22">
        <v>111.936882</v>
      </c>
      <c r="D248" s="38">
        <f t="shared" si="55"/>
        <v>117.78808574933745</v>
      </c>
      <c r="E248" s="42">
        <f t="shared" si="48"/>
        <v>5.2272348887987228</v>
      </c>
      <c r="F248" s="37">
        <f t="shared" si="56"/>
        <v>115.26910323351403</v>
      </c>
      <c r="G248" s="42">
        <f t="shared" si="49"/>
        <v>2.9768751585505426</v>
      </c>
      <c r="H248" s="37">
        <f t="shared" si="57"/>
        <v>114.87492414035702</v>
      </c>
      <c r="I248" s="42">
        <f t="shared" si="50"/>
        <v>2.6247310876115226</v>
      </c>
      <c r="J248" s="37">
        <f t="shared" si="58"/>
        <v>115.12238245410428</v>
      </c>
      <c r="K248" s="47">
        <f t="shared" si="59"/>
        <v>2.845800595110632</v>
      </c>
      <c r="M248" s="48">
        <v>170</v>
      </c>
      <c r="N248" s="37">
        <f t="shared" si="60"/>
        <v>166.01256821347778</v>
      </c>
      <c r="O248" s="35">
        <f t="shared" si="51"/>
        <v>2.3455481097189543</v>
      </c>
      <c r="P248" s="37">
        <f t="shared" si="61"/>
        <v>167.28166554384967</v>
      </c>
      <c r="Q248" s="35">
        <f t="shared" si="52"/>
        <v>1.5990202683237236</v>
      </c>
      <c r="R248" s="37">
        <f t="shared" si="62"/>
        <v>167.82716023222332</v>
      </c>
      <c r="S248" s="35">
        <f t="shared" si="53"/>
        <v>1.278141039868635</v>
      </c>
      <c r="T248" s="37">
        <f t="shared" si="63"/>
        <v>168.18716798792718</v>
      </c>
      <c r="U248" s="55">
        <f t="shared" si="54"/>
        <v>1.0663717718075398</v>
      </c>
    </row>
    <row r="249" spans="1:21" x14ac:dyDescent="0.35">
      <c r="A249" s="15">
        <v>44091</v>
      </c>
      <c r="B249" s="16">
        <v>216</v>
      </c>
      <c r="C249" s="22">
        <v>110.149963</v>
      </c>
      <c r="D249" s="38">
        <f t="shared" si="55"/>
        <v>116.91040518693683</v>
      </c>
      <c r="E249" s="42">
        <f t="shared" si="48"/>
        <v>6.1374892944238466</v>
      </c>
      <c r="F249" s="37">
        <f t="shared" si="56"/>
        <v>114.10282580178412</v>
      </c>
      <c r="G249" s="42">
        <f t="shared" si="49"/>
        <v>3.588619273330234</v>
      </c>
      <c r="H249" s="37">
        <f t="shared" si="57"/>
        <v>113.25900096316066</v>
      </c>
      <c r="I249" s="42">
        <f t="shared" si="50"/>
        <v>2.8225501656869914</v>
      </c>
      <c r="J249" s="37">
        <f t="shared" si="58"/>
        <v>112.73325711352608</v>
      </c>
      <c r="K249" s="47">
        <f t="shared" si="59"/>
        <v>2.3452519121827389</v>
      </c>
      <c r="M249" s="48">
        <v>170.33999600000001</v>
      </c>
      <c r="N249" s="37">
        <f t="shared" si="60"/>
        <v>166.61068298145611</v>
      </c>
      <c r="O249" s="35">
        <f t="shared" si="51"/>
        <v>2.1893349219897278</v>
      </c>
      <c r="P249" s="37">
        <f t="shared" si="61"/>
        <v>168.23308260350228</v>
      </c>
      <c r="Q249" s="35">
        <f t="shared" si="52"/>
        <v>1.2368870764196396</v>
      </c>
      <c r="R249" s="37">
        <f t="shared" si="62"/>
        <v>169.02222210450049</v>
      </c>
      <c r="S249" s="35">
        <f t="shared" si="53"/>
        <v>0.77361390539161901</v>
      </c>
      <c r="T249" s="37">
        <f t="shared" si="63"/>
        <v>169.5467919969818</v>
      </c>
      <c r="U249" s="55">
        <f t="shared" si="54"/>
        <v>0.46565928240260024</v>
      </c>
    </row>
    <row r="250" spans="1:21" x14ac:dyDescent="0.35">
      <c r="A250" s="15">
        <v>44092</v>
      </c>
      <c r="B250" s="16">
        <v>217</v>
      </c>
      <c r="C250" s="22">
        <v>106.655991</v>
      </c>
      <c r="D250" s="38">
        <f t="shared" si="55"/>
        <v>115.8963388588963</v>
      </c>
      <c r="E250" s="42">
        <f t="shared" si="48"/>
        <v>8.663693218036201</v>
      </c>
      <c r="F250" s="37">
        <f t="shared" si="56"/>
        <v>112.71932382115968</v>
      </c>
      <c r="G250" s="42">
        <f t="shared" si="49"/>
        <v>5.6849434938536891</v>
      </c>
      <c r="H250" s="37">
        <f t="shared" si="57"/>
        <v>111.54903008342229</v>
      </c>
      <c r="I250" s="42">
        <f t="shared" si="50"/>
        <v>4.5876832961237914</v>
      </c>
      <c r="J250" s="37">
        <f t="shared" si="58"/>
        <v>110.79578652838151</v>
      </c>
      <c r="K250" s="47">
        <f t="shared" si="59"/>
        <v>3.8814467800327428</v>
      </c>
      <c r="M250" s="48">
        <v>168.699997</v>
      </c>
      <c r="N250" s="37">
        <f t="shared" si="60"/>
        <v>167.17007993423769</v>
      </c>
      <c r="O250" s="35">
        <f t="shared" si="51"/>
        <v>0.90688624360930192</v>
      </c>
      <c r="P250" s="37">
        <f t="shared" si="61"/>
        <v>168.97050229227648</v>
      </c>
      <c r="Q250" s="35">
        <f t="shared" si="52"/>
        <v>0.16034694551682899</v>
      </c>
      <c r="R250" s="37">
        <f t="shared" si="62"/>
        <v>169.7469977470252</v>
      </c>
      <c r="S250" s="35">
        <f t="shared" si="53"/>
        <v>0.62062878817076006</v>
      </c>
      <c r="T250" s="37">
        <f t="shared" si="63"/>
        <v>170.14169499924546</v>
      </c>
      <c r="U250" s="55">
        <f t="shared" si="54"/>
        <v>0.85459278297762076</v>
      </c>
    </row>
    <row r="251" spans="1:21" x14ac:dyDescent="0.35">
      <c r="A251" s="15">
        <v>44095</v>
      </c>
      <c r="B251" s="16">
        <v>218</v>
      </c>
      <c r="C251" s="22">
        <v>109.890411</v>
      </c>
      <c r="D251" s="38">
        <f t="shared" si="55"/>
        <v>114.51028668006185</v>
      </c>
      <c r="E251" s="42">
        <f t="shared" si="48"/>
        <v>4.2040753492694209</v>
      </c>
      <c r="F251" s="37">
        <f t="shared" si="56"/>
        <v>110.59715733375378</v>
      </c>
      <c r="G251" s="42">
        <f t="shared" si="49"/>
        <v>0.64313740145515019</v>
      </c>
      <c r="H251" s="37">
        <f t="shared" si="57"/>
        <v>108.85785858754002</v>
      </c>
      <c r="I251" s="42">
        <f t="shared" si="50"/>
        <v>0.93962012068548728</v>
      </c>
      <c r="J251" s="37">
        <f t="shared" si="58"/>
        <v>107.69093988209539</v>
      </c>
      <c r="K251" s="47">
        <f t="shared" si="59"/>
        <v>2.0015132329467837</v>
      </c>
      <c r="M251" s="48">
        <v>161.36999499999999</v>
      </c>
      <c r="N251" s="37">
        <f t="shared" si="60"/>
        <v>167.39956749410203</v>
      </c>
      <c r="O251" s="35">
        <f t="shared" si="51"/>
        <v>3.7364892364916051</v>
      </c>
      <c r="P251" s="37">
        <f t="shared" si="61"/>
        <v>168.87582543997971</v>
      </c>
      <c r="Q251" s="35">
        <f t="shared" si="52"/>
        <v>4.6513172662487339</v>
      </c>
      <c r="R251" s="37">
        <f t="shared" si="62"/>
        <v>169.17114733616134</v>
      </c>
      <c r="S251" s="35">
        <f t="shared" si="53"/>
        <v>4.8343264410222933</v>
      </c>
      <c r="T251" s="37">
        <f t="shared" si="63"/>
        <v>169.06042149981135</v>
      </c>
      <c r="U251" s="55">
        <f t="shared" si="54"/>
        <v>4.7657103167236059</v>
      </c>
    </row>
    <row r="252" spans="1:21" x14ac:dyDescent="0.35">
      <c r="A252" s="15">
        <v>44096</v>
      </c>
      <c r="B252" s="16">
        <v>219</v>
      </c>
      <c r="C252" s="22">
        <v>111.61743199999999</v>
      </c>
      <c r="D252" s="38">
        <f t="shared" si="55"/>
        <v>113.81730532805257</v>
      </c>
      <c r="E252" s="42">
        <f t="shared" si="48"/>
        <v>1.9709048028022857</v>
      </c>
      <c r="F252" s="37">
        <f t="shared" si="56"/>
        <v>110.34979611693996</v>
      </c>
      <c r="G252" s="42">
        <f t="shared" si="49"/>
        <v>1.1356970504930071</v>
      </c>
      <c r="H252" s="37">
        <f t="shared" si="57"/>
        <v>109.42576241439301</v>
      </c>
      <c r="I252" s="42">
        <f t="shared" si="50"/>
        <v>1.9635549271613668</v>
      </c>
      <c r="J252" s="37">
        <f t="shared" si="58"/>
        <v>109.34054322052386</v>
      </c>
      <c r="K252" s="47">
        <f t="shared" si="59"/>
        <v>2.0399042861657475</v>
      </c>
      <c r="M252" s="48">
        <v>162.679993</v>
      </c>
      <c r="N252" s="37">
        <f t="shared" si="60"/>
        <v>166.49513161998672</v>
      </c>
      <c r="O252" s="35">
        <f t="shared" si="51"/>
        <v>2.3451799755036418</v>
      </c>
      <c r="P252" s="37">
        <f t="shared" si="61"/>
        <v>166.2487847859868</v>
      </c>
      <c r="Q252" s="35">
        <f t="shared" si="52"/>
        <v>2.1937496554888614</v>
      </c>
      <c r="R252" s="37">
        <f t="shared" si="62"/>
        <v>164.8805135512726</v>
      </c>
      <c r="S252" s="35">
        <f t="shared" si="53"/>
        <v>1.3526682111872255</v>
      </c>
      <c r="T252" s="37">
        <f t="shared" si="63"/>
        <v>163.29260162495282</v>
      </c>
      <c r="U252" s="55">
        <f t="shared" si="54"/>
        <v>0.3765728124618416</v>
      </c>
    </row>
    <row r="253" spans="1:21" x14ac:dyDescent="0.35">
      <c r="A253" s="15">
        <v>44097</v>
      </c>
      <c r="B253" s="16">
        <v>220</v>
      </c>
      <c r="C253" s="22">
        <v>106.935509</v>
      </c>
      <c r="D253" s="38">
        <f t="shared" si="55"/>
        <v>113.48732432884468</v>
      </c>
      <c r="E253" s="42">
        <f t="shared" si="48"/>
        <v>6.1268846897663174</v>
      </c>
      <c r="F253" s="37">
        <f t="shared" si="56"/>
        <v>110.79346867601097</v>
      </c>
      <c r="G253" s="42">
        <f t="shared" si="49"/>
        <v>3.6077442489294911</v>
      </c>
      <c r="H253" s="37">
        <f t="shared" si="57"/>
        <v>110.63118068647685</v>
      </c>
      <c r="I253" s="42">
        <f t="shared" si="50"/>
        <v>3.4559817604429757</v>
      </c>
      <c r="J253" s="37">
        <f t="shared" si="58"/>
        <v>111.04820980513095</v>
      </c>
      <c r="K253" s="47">
        <f t="shared" si="59"/>
        <v>3.8459636500453338</v>
      </c>
      <c r="M253" s="48">
        <v>158.78999300000001</v>
      </c>
      <c r="N253" s="37">
        <f t="shared" si="60"/>
        <v>165.92286082698871</v>
      </c>
      <c r="O253" s="35">
        <f t="shared" si="51"/>
        <v>4.492013440033781</v>
      </c>
      <c r="P253" s="37">
        <f t="shared" si="61"/>
        <v>164.99970766089143</v>
      </c>
      <c r="Q253" s="35">
        <f t="shared" si="52"/>
        <v>3.9106460952431816</v>
      </c>
      <c r="R253" s="37">
        <f t="shared" si="62"/>
        <v>163.67022724807265</v>
      </c>
      <c r="S253" s="35">
        <f t="shared" si="53"/>
        <v>3.0733890441525737</v>
      </c>
      <c r="T253" s="37">
        <f t="shared" si="63"/>
        <v>162.8331451562382</v>
      </c>
      <c r="U253" s="55">
        <f t="shared" si="54"/>
        <v>2.5462260435002304</v>
      </c>
    </row>
    <row r="254" spans="1:21" x14ac:dyDescent="0.35">
      <c r="A254" s="15">
        <v>44098</v>
      </c>
      <c r="B254" s="16">
        <v>221</v>
      </c>
      <c r="C254" s="22">
        <v>108.033615</v>
      </c>
      <c r="D254" s="38">
        <f t="shared" si="55"/>
        <v>112.50455202951798</v>
      </c>
      <c r="E254" s="42">
        <f t="shared" si="48"/>
        <v>4.138468410520173</v>
      </c>
      <c r="F254" s="37">
        <f t="shared" si="56"/>
        <v>109.44318278940713</v>
      </c>
      <c r="G254" s="42">
        <f t="shared" si="49"/>
        <v>1.3047492573558095</v>
      </c>
      <c r="H254" s="37">
        <f t="shared" si="57"/>
        <v>108.59856125891457</v>
      </c>
      <c r="I254" s="42">
        <f t="shared" si="50"/>
        <v>0.52293562417084183</v>
      </c>
      <c r="J254" s="37">
        <f t="shared" si="58"/>
        <v>107.96368420128273</v>
      </c>
      <c r="K254" s="47">
        <f t="shared" si="59"/>
        <v>6.4730592156215391E-2</v>
      </c>
      <c r="M254" s="48">
        <v>158.759995</v>
      </c>
      <c r="N254" s="37">
        <f t="shared" si="60"/>
        <v>164.85293065294039</v>
      </c>
      <c r="O254" s="35">
        <f t="shared" si="51"/>
        <v>3.8378280705667587</v>
      </c>
      <c r="P254" s="37">
        <f t="shared" si="61"/>
        <v>162.82630752957942</v>
      </c>
      <c r="Q254" s="35">
        <f t="shared" si="52"/>
        <v>2.5612954507710963</v>
      </c>
      <c r="R254" s="37">
        <f t="shared" si="62"/>
        <v>160.9860984116327</v>
      </c>
      <c r="S254" s="35">
        <f t="shared" si="53"/>
        <v>1.4021815833596445</v>
      </c>
      <c r="T254" s="37">
        <f t="shared" si="63"/>
        <v>159.80078103905956</v>
      </c>
      <c r="U254" s="55">
        <f t="shared" si="54"/>
        <v>0.655571977726224</v>
      </c>
    </row>
    <row r="255" spans="1:21" x14ac:dyDescent="0.35">
      <c r="A255" s="15">
        <v>44099</v>
      </c>
      <c r="B255" s="16">
        <v>222</v>
      </c>
      <c r="C255" s="22">
        <v>112.086624</v>
      </c>
      <c r="D255" s="38">
        <f t="shared" si="55"/>
        <v>111.83391147509028</v>
      </c>
      <c r="E255" s="42">
        <f t="shared" si="48"/>
        <v>0.22546180435385876</v>
      </c>
      <c r="F255" s="37">
        <f t="shared" si="56"/>
        <v>108.94983406311464</v>
      </c>
      <c r="G255" s="42">
        <f t="shared" si="49"/>
        <v>2.7985408293547716</v>
      </c>
      <c r="H255" s="37">
        <f t="shared" si="57"/>
        <v>108.28784081651156</v>
      </c>
      <c r="I255" s="42">
        <f t="shared" si="50"/>
        <v>3.3891494345377366</v>
      </c>
      <c r="J255" s="37">
        <f t="shared" si="58"/>
        <v>108.01613230032068</v>
      </c>
      <c r="K255" s="47">
        <f t="shared" si="59"/>
        <v>3.6315588376355441</v>
      </c>
      <c r="M255" s="48">
        <v>161.490005</v>
      </c>
      <c r="N255" s="37">
        <f t="shared" si="60"/>
        <v>163.93899030499932</v>
      </c>
      <c r="O255" s="35">
        <f t="shared" si="51"/>
        <v>1.5164934232303267</v>
      </c>
      <c r="P255" s="37">
        <f t="shared" si="61"/>
        <v>161.40309814422662</v>
      </c>
      <c r="Q255" s="35">
        <f t="shared" si="52"/>
        <v>5.3815625167253113E-2</v>
      </c>
      <c r="R255" s="37">
        <f t="shared" si="62"/>
        <v>159.76174153523471</v>
      </c>
      <c r="S255" s="35">
        <f t="shared" si="53"/>
        <v>1.0701984093475576</v>
      </c>
      <c r="T255" s="37">
        <f t="shared" si="63"/>
        <v>159.02019150976489</v>
      </c>
      <c r="U255" s="55">
        <f t="shared" si="54"/>
        <v>1.5293909305626137</v>
      </c>
    </row>
    <row r="256" spans="1:21" x14ac:dyDescent="0.35">
      <c r="A256" s="15">
        <v>44102</v>
      </c>
      <c r="B256" s="16">
        <v>223</v>
      </c>
      <c r="C256" s="22">
        <v>114.76200900000001</v>
      </c>
      <c r="D256" s="38">
        <f t="shared" si="55"/>
        <v>111.87181835382673</v>
      </c>
      <c r="E256" s="42">
        <f t="shared" si="48"/>
        <v>2.5184210971535714</v>
      </c>
      <c r="F256" s="37">
        <f t="shared" si="56"/>
        <v>110.04771054102451</v>
      </c>
      <c r="G256" s="42">
        <f t="shared" si="49"/>
        <v>4.1078911915662717</v>
      </c>
      <c r="H256" s="37">
        <f t="shared" si="57"/>
        <v>110.3771715674302</v>
      </c>
      <c r="I256" s="42">
        <f t="shared" si="50"/>
        <v>3.8208092301432348</v>
      </c>
      <c r="J256" s="37">
        <f t="shared" si="58"/>
        <v>111.06900107508017</v>
      </c>
      <c r="K256" s="47">
        <f t="shared" si="59"/>
        <v>3.2179707876322032</v>
      </c>
      <c r="M256" s="48">
        <v>164.63999899999999</v>
      </c>
      <c r="N256" s="37">
        <f t="shared" si="60"/>
        <v>163.57164250924941</v>
      </c>
      <c r="O256" s="35">
        <f t="shared" si="51"/>
        <v>0.64890457801240276</v>
      </c>
      <c r="P256" s="37">
        <f t="shared" si="61"/>
        <v>161.43351554374729</v>
      </c>
      <c r="Q256" s="35">
        <f t="shared" si="52"/>
        <v>1.9475725678622595</v>
      </c>
      <c r="R256" s="37">
        <f t="shared" si="62"/>
        <v>160.71228644085562</v>
      </c>
      <c r="S256" s="35">
        <f t="shared" si="53"/>
        <v>2.3856368944367938</v>
      </c>
      <c r="T256" s="37">
        <f t="shared" si="63"/>
        <v>160.87255162744123</v>
      </c>
      <c r="U256" s="55">
        <f t="shared" si="54"/>
        <v>2.2882940934412686</v>
      </c>
    </row>
    <row r="257" spans="1:21" x14ac:dyDescent="0.35">
      <c r="A257" s="15">
        <v>44103</v>
      </c>
      <c r="B257" s="16">
        <v>224</v>
      </c>
      <c r="C257" s="22">
        <v>113.893501</v>
      </c>
      <c r="D257" s="38">
        <f t="shared" si="55"/>
        <v>112.30534695075271</v>
      </c>
      <c r="E257" s="42">
        <f t="shared" si="48"/>
        <v>1.3944202569093855</v>
      </c>
      <c r="F257" s="37">
        <f t="shared" si="56"/>
        <v>111.69771500166593</v>
      </c>
      <c r="G257" s="42">
        <f t="shared" si="49"/>
        <v>1.9279291435022918</v>
      </c>
      <c r="H257" s="37">
        <f t="shared" si="57"/>
        <v>112.78883215534358</v>
      </c>
      <c r="I257" s="42">
        <f t="shared" si="50"/>
        <v>0.96991385369426497</v>
      </c>
      <c r="J257" s="37">
        <f t="shared" si="58"/>
        <v>113.83875701877004</v>
      </c>
      <c r="K257" s="47">
        <f t="shared" si="59"/>
        <v>4.8065939451594777E-2</v>
      </c>
      <c r="M257" s="48">
        <v>164.509995</v>
      </c>
      <c r="N257" s="37">
        <f t="shared" si="60"/>
        <v>163.731895982862</v>
      </c>
      <c r="O257" s="35">
        <f t="shared" si="51"/>
        <v>0.47297978286243586</v>
      </c>
      <c r="P257" s="37">
        <f t="shared" si="61"/>
        <v>162.55578475343574</v>
      </c>
      <c r="Q257" s="35">
        <f t="shared" si="52"/>
        <v>1.1878975782378807</v>
      </c>
      <c r="R257" s="37">
        <f t="shared" si="62"/>
        <v>162.872528348385</v>
      </c>
      <c r="S257" s="35">
        <f t="shared" si="53"/>
        <v>0.99535997895750949</v>
      </c>
      <c r="T257" s="37">
        <f t="shared" si="63"/>
        <v>163.6981371568603</v>
      </c>
      <c r="U257" s="55">
        <f t="shared" si="54"/>
        <v>0.49350061869475187</v>
      </c>
    </row>
    <row r="258" spans="1:21" x14ac:dyDescent="0.35">
      <c r="A258" s="15">
        <v>44104</v>
      </c>
      <c r="B258" s="16">
        <v>225</v>
      </c>
      <c r="C258" s="22">
        <v>115.610542</v>
      </c>
      <c r="D258" s="38">
        <f t="shared" si="55"/>
        <v>112.54357005813981</v>
      </c>
      <c r="E258" s="42">
        <f t="shared" si="48"/>
        <v>2.6528479918900376</v>
      </c>
      <c r="F258" s="37">
        <f t="shared" si="56"/>
        <v>112.46624010108286</v>
      </c>
      <c r="G258" s="42">
        <f t="shared" si="49"/>
        <v>2.7197363186110963</v>
      </c>
      <c r="H258" s="37">
        <f t="shared" si="57"/>
        <v>113.39640001990462</v>
      </c>
      <c r="I258" s="42">
        <f t="shared" si="50"/>
        <v>1.9151730817898744</v>
      </c>
      <c r="J258" s="37">
        <f t="shared" si="58"/>
        <v>113.8798150046925</v>
      </c>
      <c r="K258" s="47">
        <f t="shared" si="59"/>
        <v>1.4970321610528323</v>
      </c>
      <c r="M258" s="48">
        <v>164.61000100000001</v>
      </c>
      <c r="N258" s="37">
        <f t="shared" si="60"/>
        <v>163.84861083543271</v>
      </c>
      <c r="O258" s="35">
        <f t="shared" si="51"/>
        <v>0.46254186254898477</v>
      </c>
      <c r="P258" s="37">
        <f t="shared" si="61"/>
        <v>163.23975833973321</v>
      </c>
      <c r="Q258" s="35">
        <f t="shared" si="52"/>
        <v>0.83241762465380031</v>
      </c>
      <c r="R258" s="37">
        <f t="shared" si="62"/>
        <v>163.77313500677326</v>
      </c>
      <c r="S258" s="35">
        <f t="shared" si="53"/>
        <v>0.5083931645360672</v>
      </c>
      <c r="T258" s="37">
        <f t="shared" si="63"/>
        <v>164.30703053921508</v>
      </c>
      <c r="U258" s="55">
        <f t="shared" si="54"/>
        <v>0.18405349550112324</v>
      </c>
    </row>
    <row r="259" spans="1:21" x14ac:dyDescent="0.35">
      <c r="A259" s="15">
        <v>44105</v>
      </c>
      <c r="B259" s="16">
        <v>226</v>
      </c>
      <c r="C259" s="22">
        <v>116.58886</v>
      </c>
      <c r="D259" s="38">
        <f t="shared" si="55"/>
        <v>113.00361584941884</v>
      </c>
      <c r="E259" s="42">
        <f t="shared" si="48"/>
        <v>3.0751172544110656</v>
      </c>
      <c r="F259" s="37">
        <f t="shared" si="56"/>
        <v>113.56674576570387</v>
      </c>
      <c r="G259" s="42">
        <f t="shared" si="49"/>
        <v>2.5921123461505036</v>
      </c>
      <c r="H259" s="37">
        <f t="shared" si="57"/>
        <v>114.61417810895708</v>
      </c>
      <c r="I259" s="42">
        <f t="shared" si="50"/>
        <v>1.6937140401260633</v>
      </c>
      <c r="J259" s="37">
        <f t="shared" si="58"/>
        <v>115.17786025117312</v>
      </c>
      <c r="K259" s="47">
        <f t="shared" si="59"/>
        <v>1.2102354794676624</v>
      </c>
      <c r="M259" s="48">
        <v>163.679993</v>
      </c>
      <c r="N259" s="37">
        <f t="shared" si="60"/>
        <v>163.96281936011781</v>
      </c>
      <c r="O259" s="35">
        <f t="shared" si="51"/>
        <v>0.17279226063860437</v>
      </c>
      <c r="P259" s="37">
        <f t="shared" si="61"/>
        <v>163.71934327082658</v>
      </c>
      <c r="Q259" s="35">
        <f t="shared" si="52"/>
        <v>2.4040977828358342E-2</v>
      </c>
      <c r="R259" s="37">
        <f t="shared" si="62"/>
        <v>164.23341130304797</v>
      </c>
      <c r="S259" s="35">
        <f t="shared" si="53"/>
        <v>0.33810992590155881</v>
      </c>
      <c r="T259" s="37">
        <f t="shared" si="63"/>
        <v>164.53425838480376</v>
      </c>
      <c r="U259" s="55">
        <f t="shared" si="54"/>
        <v>0.52191191430694117</v>
      </c>
    </row>
    <row r="260" spans="1:21" x14ac:dyDescent="0.35">
      <c r="A260" s="15">
        <v>44106</v>
      </c>
      <c r="B260" s="16">
        <v>227</v>
      </c>
      <c r="C260" s="22">
        <v>112.82534800000001</v>
      </c>
      <c r="D260" s="38">
        <f t="shared" si="55"/>
        <v>113.54140247200601</v>
      </c>
      <c r="E260" s="42">
        <f t="shared" si="48"/>
        <v>0.63465744595443863</v>
      </c>
      <c r="F260" s="37">
        <f t="shared" si="56"/>
        <v>114.62448574770751</v>
      </c>
      <c r="G260" s="42">
        <f t="shared" si="49"/>
        <v>1.5946219352299313</v>
      </c>
      <c r="H260" s="37">
        <f t="shared" si="57"/>
        <v>115.70025314903069</v>
      </c>
      <c r="I260" s="42">
        <f t="shared" si="50"/>
        <v>2.5481021773854233</v>
      </c>
      <c r="J260" s="37">
        <f t="shared" si="58"/>
        <v>116.23611006279327</v>
      </c>
      <c r="K260" s="47">
        <f t="shared" si="59"/>
        <v>3.0230459052457497</v>
      </c>
      <c r="M260" s="48">
        <v>165.61000100000001</v>
      </c>
      <c r="N260" s="37">
        <f t="shared" si="60"/>
        <v>163.92039540610011</v>
      </c>
      <c r="O260" s="35">
        <f t="shared" si="51"/>
        <v>1.0202316186809868</v>
      </c>
      <c r="P260" s="37">
        <f t="shared" si="61"/>
        <v>163.70557067603727</v>
      </c>
      <c r="Q260" s="35">
        <f t="shared" si="52"/>
        <v>1.149948863271091</v>
      </c>
      <c r="R260" s="37">
        <f t="shared" si="62"/>
        <v>163.9290312363716</v>
      </c>
      <c r="S260" s="35">
        <f t="shared" si="53"/>
        <v>1.0150170602489226</v>
      </c>
      <c r="T260" s="37">
        <f t="shared" si="63"/>
        <v>163.89355934620096</v>
      </c>
      <c r="U260" s="55">
        <f t="shared" si="54"/>
        <v>1.03643599023893</v>
      </c>
    </row>
    <row r="261" spans="1:21" x14ac:dyDescent="0.35">
      <c r="A261" s="15">
        <v>44109</v>
      </c>
      <c r="B261" s="16">
        <v>228</v>
      </c>
      <c r="C261" s="22">
        <v>116.29935500000001</v>
      </c>
      <c r="D261" s="38">
        <f t="shared" si="55"/>
        <v>113.4339943012051</v>
      </c>
      <c r="E261" s="42">
        <f t="shared" si="48"/>
        <v>2.4637803870837476</v>
      </c>
      <c r="F261" s="37">
        <f t="shared" si="56"/>
        <v>113.99478753600988</v>
      </c>
      <c r="G261" s="42">
        <f t="shared" si="49"/>
        <v>1.981582326049981</v>
      </c>
      <c r="H261" s="37">
        <f t="shared" si="57"/>
        <v>114.11905531706381</v>
      </c>
      <c r="I261" s="42">
        <f t="shared" si="50"/>
        <v>1.8747306749346926</v>
      </c>
      <c r="J261" s="37">
        <f t="shared" si="58"/>
        <v>113.67803851569832</v>
      </c>
      <c r="K261" s="47">
        <f t="shared" si="59"/>
        <v>2.2539389700843024</v>
      </c>
      <c r="M261" s="48">
        <v>168.720001</v>
      </c>
      <c r="N261" s="37">
        <f t="shared" si="60"/>
        <v>164.1738362451851</v>
      </c>
      <c r="O261" s="35">
        <f t="shared" si="51"/>
        <v>2.6945025651196484</v>
      </c>
      <c r="P261" s="37">
        <f t="shared" si="61"/>
        <v>164.37212128942423</v>
      </c>
      <c r="Q261" s="35">
        <f t="shared" si="52"/>
        <v>2.5769794243752808</v>
      </c>
      <c r="R261" s="37">
        <f t="shared" si="62"/>
        <v>164.85356460636723</v>
      </c>
      <c r="S261" s="35">
        <f t="shared" si="53"/>
        <v>2.2916289537200556</v>
      </c>
      <c r="T261" s="37">
        <f t="shared" si="63"/>
        <v>165.18089058655025</v>
      </c>
      <c r="U261" s="55">
        <f t="shared" si="54"/>
        <v>2.0976235137941637</v>
      </c>
    </row>
    <row r="262" spans="1:21" x14ac:dyDescent="0.35">
      <c r="A262" s="15">
        <v>44110</v>
      </c>
      <c r="B262" s="16">
        <v>229</v>
      </c>
      <c r="C262" s="22">
        <v>112.96511099999999</v>
      </c>
      <c r="D262" s="38">
        <f t="shared" si="55"/>
        <v>113.86379840602433</v>
      </c>
      <c r="E262" s="42">
        <f t="shared" si="48"/>
        <v>0.79554421543863807</v>
      </c>
      <c r="F262" s="37">
        <f t="shared" si="56"/>
        <v>114.80138614840642</v>
      </c>
      <c r="G262" s="42">
        <f t="shared" si="49"/>
        <v>1.6255241394012612</v>
      </c>
      <c r="H262" s="37">
        <f t="shared" si="57"/>
        <v>115.31822014267871</v>
      </c>
      <c r="I262" s="42">
        <f t="shared" si="50"/>
        <v>2.0830406147954115</v>
      </c>
      <c r="J262" s="37">
        <f t="shared" si="58"/>
        <v>115.64402587892459</v>
      </c>
      <c r="K262" s="47">
        <f t="shared" si="59"/>
        <v>2.3714533232518149</v>
      </c>
      <c r="M262" s="48">
        <v>166.88999899999999</v>
      </c>
      <c r="N262" s="37">
        <f t="shared" si="60"/>
        <v>164.85576095840733</v>
      </c>
      <c r="O262" s="35">
        <f t="shared" si="51"/>
        <v>1.2189094935476981</v>
      </c>
      <c r="P262" s="37">
        <f t="shared" si="61"/>
        <v>165.89387918812574</v>
      </c>
      <c r="Q262" s="35">
        <f t="shared" si="52"/>
        <v>0.59687208211574838</v>
      </c>
      <c r="R262" s="37">
        <f t="shared" si="62"/>
        <v>166.98010462286524</v>
      </c>
      <c r="S262" s="35">
        <f t="shared" si="53"/>
        <v>5.3991026068166102E-2</v>
      </c>
      <c r="T262" s="37">
        <f t="shared" si="63"/>
        <v>167.83522339663756</v>
      </c>
      <c r="U262" s="55">
        <f t="shared" si="54"/>
        <v>0.56637569794554943</v>
      </c>
    </row>
    <row r="263" spans="1:21" x14ac:dyDescent="0.35">
      <c r="A263" s="15">
        <v>44111</v>
      </c>
      <c r="B263" s="16">
        <v>230</v>
      </c>
      <c r="C263" s="22">
        <v>114.881805</v>
      </c>
      <c r="D263" s="38">
        <f t="shared" si="55"/>
        <v>113.72899529512068</v>
      </c>
      <c r="E263" s="42">
        <f t="shared" si="48"/>
        <v>1.0034745753510028</v>
      </c>
      <c r="F263" s="37">
        <f t="shared" si="56"/>
        <v>114.15868984646417</v>
      </c>
      <c r="G263" s="42">
        <f t="shared" si="49"/>
        <v>0.62944271595996359</v>
      </c>
      <c r="H263" s="37">
        <f t="shared" si="57"/>
        <v>114.02401011420541</v>
      </c>
      <c r="I263" s="42">
        <f t="shared" si="50"/>
        <v>0.74667601696769115</v>
      </c>
      <c r="J263" s="37">
        <f t="shared" si="58"/>
        <v>113.63483971973115</v>
      </c>
      <c r="K263" s="47">
        <f t="shared" si="59"/>
        <v>1.0854332244073401</v>
      </c>
      <c r="M263" s="48">
        <v>171.550003</v>
      </c>
      <c r="N263" s="37">
        <f t="shared" si="60"/>
        <v>165.16089666464623</v>
      </c>
      <c r="O263" s="35">
        <f t="shared" si="51"/>
        <v>3.7243405558866551</v>
      </c>
      <c r="P263" s="37">
        <f t="shared" si="61"/>
        <v>166.24252112228172</v>
      </c>
      <c r="Q263" s="35">
        <f t="shared" si="52"/>
        <v>3.0938395714969986</v>
      </c>
      <c r="R263" s="37">
        <f t="shared" si="62"/>
        <v>166.93054653028935</v>
      </c>
      <c r="S263" s="35">
        <f t="shared" si="53"/>
        <v>2.6927755108874325</v>
      </c>
      <c r="T263" s="37">
        <f t="shared" si="63"/>
        <v>167.12630509915937</v>
      </c>
      <c r="U263" s="55">
        <f t="shared" si="54"/>
        <v>2.5786638434746258</v>
      </c>
    </row>
    <row r="264" spans="1:21" x14ac:dyDescent="0.35">
      <c r="A264" s="15">
        <v>44112</v>
      </c>
      <c r="B264" s="16">
        <v>231</v>
      </c>
      <c r="C264" s="22">
        <v>114.77198799999999</v>
      </c>
      <c r="D264" s="38">
        <f t="shared" si="55"/>
        <v>113.90191675085258</v>
      </c>
      <c r="E264" s="42">
        <f t="shared" si="48"/>
        <v>0.75808676342472603</v>
      </c>
      <c r="F264" s="37">
        <f t="shared" si="56"/>
        <v>114.41178015020171</v>
      </c>
      <c r="G264" s="42">
        <f t="shared" si="49"/>
        <v>0.31384648473483434</v>
      </c>
      <c r="H264" s="37">
        <f t="shared" si="57"/>
        <v>114.49579730139243</v>
      </c>
      <c r="I264" s="42">
        <f t="shared" si="50"/>
        <v>0.24064295079350234</v>
      </c>
      <c r="J264" s="37">
        <f t="shared" si="58"/>
        <v>114.57006367993279</v>
      </c>
      <c r="K264" s="47">
        <f t="shared" si="59"/>
        <v>0.17593519428033827</v>
      </c>
      <c r="M264" s="48">
        <v>173.779999</v>
      </c>
      <c r="N264" s="37">
        <f t="shared" si="60"/>
        <v>166.11926261494929</v>
      </c>
      <c r="O264" s="35">
        <f t="shared" si="51"/>
        <v>4.4082957930335303</v>
      </c>
      <c r="P264" s="37">
        <f t="shared" si="61"/>
        <v>168.10013977948313</v>
      </c>
      <c r="Q264" s="35">
        <f t="shared" si="52"/>
        <v>3.268419411440366</v>
      </c>
      <c r="R264" s="37">
        <f t="shared" si="62"/>
        <v>169.47124758863021</v>
      </c>
      <c r="S264" s="35">
        <f t="shared" si="53"/>
        <v>2.4794288388560743</v>
      </c>
      <c r="T264" s="37">
        <f t="shared" si="63"/>
        <v>170.44407852478983</v>
      </c>
      <c r="U264" s="55">
        <f t="shared" si="54"/>
        <v>1.9196227957224083</v>
      </c>
    </row>
    <row r="265" spans="1:21" x14ac:dyDescent="0.35">
      <c r="A265" s="15">
        <v>44113</v>
      </c>
      <c r="B265" s="16">
        <v>232</v>
      </c>
      <c r="C265" s="22">
        <v>116.768547</v>
      </c>
      <c r="D265" s="38">
        <f t="shared" si="55"/>
        <v>114.03242743822469</v>
      </c>
      <c r="E265" s="42">
        <f t="shared" si="48"/>
        <v>2.3431991166039867</v>
      </c>
      <c r="F265" s="37">
        <f t="shared" si="56"/>
        <v>114.5378528976311</v>
      </c>
      <c r="G265" s="42">
        <f t="shared" si="49"/>
        <v>1.9103552794648551</v>
      </c>
      <c r="H265" s="37">
        <f t="shared" si="57"/>
        <v>114.6477021856266</v>
      </c>
      <c r="I265" s="42">
        <f t="shared" si="50"/>
        <v>1.8162808982913856</v>
      </c>
      <c r="J265" s="37">
        <f t="shared" si="58"/>
        <v>114.7215069199832</v>
      </c>
      <c r="K265" s="47">
        <f t="shared" si="59"/>
        <v>1.7530748926907511</v>
      </c>
      <c r="M265" s="48">
        <v>174.38000500000001</v>
      </c>
      <c r="N265" s="37">
        <f t="shared" si="60"/>
        <v>167.26837307270691</v>
      </c>
      <c r="O265" s="35">
        <f t="shared" si="51"/>
        <v>4.0782381714538332</v>
      </c>
      <c r="P265" s="37">
        <f t="shared" si="61"/>
        <v>170.08809050666403</v>
      </c>
      <c r="Q265" s="35">
        <f t="shared" si="52"/>
        <v>2.4612423272587818</v>
      </c>
      <c r="R265" s="37">
        <f t="shared" si="62"/>
        <v>171.84106086488362</v>
      </c>
      <c r="S265" s="35">
        <f t="shared" si="53"/>
        <v>1.4559835200809836</v>
      </c>
      <c r="T265" s="37">
        <f t="shared" si="63"/>
        <v>172.94601888119746</v>
      </c>
      <c r="U265" s="55">
        <f t="shared" si="54"/>
        <v>0.82233402780470777</v>
      </c>
    </row>
    <row r="266" spans="1:21" x14ac:dyDescent="0.35">
      <c r="A266" s="15">
        <v>44116</v>
      </c>
      <c r="B266" s="16">
        <v>233</v>
      </c>
      <c r="C266" s="22">
        <v>124.18575300000001</v>
      </c>
      <c r="D266" s="38">
        <f t="shared" si="55"/>
        <v>114.44284537249098</v>
      </c>
      <c r="E266" s="42">
        <f t="shared" si="48"/>
        <v>7.8454310515869121</v>
      </c>
      <c r="F266" s="37">
        <f t="shared" si="56"/>
        <v>115.31859583346021</v>
      </c>
      <c r="G266" s="42">
        <f t="shared" si="49"/>
        <v>7.1402370661148202</v>
      </c>
      <c r="H266" s="37">
        <f t="shared" si="57"/>
        <v>115.81416683353197</v>
      </c>
      <c r="I266" s="42">
        <f t="shared" si="50"/>
        <v>6.741180823268861</v>
      </c>
      <c r="J266" s="37">
        <f t="shared" si="58"/>
        <v>116.25678697999579</v>
      </c>
      <c r="K266" s="47">
        <f t="shared" si="59"/>
        <v>6.3847630090097462</v>
      </c>
      <c r="M266" s="48">
        <v>175.36000100000001</v>
      </c>
      <c r="N266" s="37">
        <f t="shared" si="60"/>
        <v>168.33511786180088</v>
      </c>
      <c r="O266" s="35">
        <f t="shared" si="51"/>
        <v>4.0059780441031867</v>
      </c>
      <c r="P266" s="37">
        <f t="shared" si="61"/>
        <v>171.59026057933164</v>
      </c>
      <c r="Q266" s="35">
        <f t="shared" si="52"/>
        <v>2.1497150998923464</v>
      </c>
      <c r="R266" s="37">
        <f t="shared" si="62"/>
        <v>173.23748013919763</v>
      </c>
      <c r="S266" s="35">
        <f t="shared" si="53"/>
        <v>1.2103791336100538</v>
      </c>
      <c r="T266" s="37">
        <f t="shared" si="63"/>
        <v>174.02150847029938</v>
      </c>
      <c r="U266" s="55">
        <f t="shared" si="54"/>
        <v>0.76328268822297185</v>
      </c>
    </row>
    <row r="267" spans="1:21" x14ac:dyDescent="0.35">
      <c r="A267" s="15">
        <v>44117</v>
      </c>
      <c r="B267" s="16">
        <v>234</v>
      </c>
      <c r="C267" s="22">
        <v>120.891434</v>
      </c>
      <c r="D267" s="38">
        <f t="shared" si="55"/>
        <v>115.90428151661732</v>
      </c>
      <c r="E267" s="42">
        <f t="shared" si="48"/>
        <v>4.1253150189141499</v>
      </c>
      <c r="F267" s="37">
        <f t="shared" si="56"/>
        <v>118.42210084174914</v>
      </c>
      <c r="G267" s="42">
        <f t="shared" si="49"/>
        <v>2.0426039104233489</v>
      </c>
      <c r="H267" s="37">
        <f t="shared" si="57"/>
        <v>120.41853922508939</v>
      </c>
      <c r="I267" s="42">
        <f t="shared" si="50"/>
        <v>0.39117310405186689</v>
      </c>
      <c r="J267" s="37">
        <f t="shared" si="58"/>
        <v>122.20351149499896</v>
      </c>
      <c r="K267" s="47">
        <f t="shared" si="59"/>
        <v>1.0853353720652859</v>
      </c>
      <c r="M267" s="48">
        <v>171.550003</v>
      </c>
      <c r="N267" s="37">
        <f t="shared" si="60"/>
        <v>169.38885033253075</v>
      </c>
      <c r="O267" s="35">
        <f t="shared" si="51"/>
        <v>1.2597800231278649</v>
      </c>
      <c r="P267" s="37">
        <f t="shared" si="61"/>
        <v>172.90966972656557</v>
      </c>
      <c r="Q267" s="35">
        <f t="shared" si="52"/>
        <v>0.79257750089667089</v>
      </c>
      <c r="R267" s="37">
        <f t="shared" si="62"/>
        <v>174.40486661263895</v>
      </c>
      <c r="S267" s="35">
        <f t="shared" si="53"/>
        <v>1.6641582994545041</v>
      </c>
      <c r="T267" s="37">
        <f t="shared" si="63"/>
        <v>175.02537786757486</v>
      </c>
      <c r="U267" s="55">
        <f t="shared" si="54"/>
        <v>2.0258669815207502</v>
      </c>
    </row>
    <row r="268" spans="1:21" x14ac:dyDescent="0.35">
      <c r="A268" s="15">
        <v>44118</v>
      </c>
      <c r="B268" s="16">
        <v>235</v>
      </c>
      <c r="C268" s="22">
        <v>120.98127700000001</v>
      </c>
      <c r="D268" s="38">
        <f t="shared" si="55"/>
        <v>116.65235438912472</v>
      </c>
      <c r="E268" s="42">
        <f t="shared" si="48"/>
        <v>3.5781756633923454</v>
      </c>
      <c r="F268" s="37">
        <f t="shared" si="56"/>
        <v>119.28636744713694</v>
      </c>
      <c r="G268" s="42">
        <f t="shared" si="49"/>
        <v>1.4009684761907963</v>
      </c>
      <c r="H268" s="37">
        <f t="shared" si="57"/>
        <v>120.67863135129022</v>
      </c>
      <c r="I268" s="42">
        <f t="shared" si="50"/>
        <v>0.25015907933405646</v>
      </c>
      <c r="J268" s="37">
        <f t="shared" si="58"/>
        <v>121.21945337374974</v>
      </c>
      <c r="K268" s="47">
        <f t="shared" si="59"/>
        <v>0.19687044115903815</v>
      </c>
      <c r="M268" s="48">
        <v>173.470001</v>
      </c>
      <c r="N268" s="37">
        <f t="shared" si="60"/>
        <v>169.71302323265112</v>
      </c>
      <c r="O268" s="35">
        <f t="shared" si="51"/>
        <v>2.1657795271177012</v>
      </c>
      <c r="P268" s="37">
        <f t="shared" si="61"/>
        <v>172.4337863722676</v>
      </c>
      <c r="Q268" s="35">
        <f t="shared" si="52"/>
        <v>0.59734514426640928</v>
      </c>
      <c r="R268" s="37">
        <f t="shared" si="62"/>
        <v>172.83469162568753</v>
      </c>
      <c r="S268" s="35">
        <f t="shared" si="53"/>
        <v>0.3662358740128619</v>
      </c>
      <c r="T268" s="37">
        <f t="shared" si="63"/>
        <v>172.41884671689371</v>
      </c>
      <c r="U268" s="55">
        <f t="shared" si="54"/>
        <v>0.60595738574203706</v>
      </c>
    </row>
    <row r="269" spans="1:21" x14ac:dyDescent="0.35">
      <c r="A269" s="15">
        <v>44119</v>
      </c>
      <c r="B269" s="16">
        <v>236</v>
      </c>
      <c r="C269" s="22">
        <v>120.502106</v>
      </c>
      <c r="D269" s="38">
        <f t="shared" si="55"/>
        <v>117.30169278075601</v>
      </c>
      <c r="E269" s="42">
        <f t="shared" si="48"/>
        <v>2.6558981626794007</v>
      </c>
      <c r="F269" s="37">
        <f t="shared" si="56"/>
        <v>119.87958579063901</v>
      </c>
      <c r="G269" s="42">
        <f t="shared" si="49"/>
        <v>0.51660525282519565</v>
      </c>
      <c r="H269" s="37">
        <f t="shared" si="57"/>
        <v>120.8450864580806</v>
      </c>
      <c r="I269" s="42">
        <f t="shared" si="50"/>
        <v>0.28462611108274205</v>
      </c>
      <c r="J269" s="37">
        <f t="shared" si="58"/>
        <v>121.04082109343744</v>
      </c>
      <c r="K269" s="47">
        <f t="shared" si="59"/>
        <v>0.4470586542590767</v>
      </c>
      <c r="M269" s="48">
        <v>172.61000100000001</v>
      </c>
      <c r="N269" s="37">
        <f t="shared" si="60"/>
        <v>170.27656989775346</v>
      </c>
      <c r="O269" s="35">
        <f t="shared" si="51"/>
        <v>1.3518516243137904</v>
      </c>
      <c r="P269" s="37">
        <f t="shared" si="61"/>
        <v>172.79646149197396</v>
      </c>
      <c r="Q269" s="35">
        <f t="shared" si="52"/>
        <v>0.10802415323197079</v>
      </c>
      <c r="R269" s="37">
        <f t="shared" si="62"/>
        <v>173.18411178155938</v>
      </c>
      <c r="S269" s="35">
        <f t="shared" si="53"/>
        <v>0.33260574603633153</v>
      </c>
      <c r="T269" s="37">
        <f t="shared" si="63"/>
        <v>173.20721242922343</v>
      </c>
      <c r="U269" s="55">
        <f t="shared" si="54"/>
        <v>0.34598889158422569</v>
      </c>
    </row>
    <row r="270" spans="1:21" x14ac:dyDescent="0.35">
      <c r="A270" s="15">
        <v>44120</v>
      </c>
      <c r="B270" s="16">
        <v>237</v>
      </c>
      <c r="C270" s="22">
        <v>118.81501</v>
      </c>
      <c r="D270" s="38">
        <f t="shared" si="55"/>
        <v>117.7817547636426</v>
      </c>
      <c r="E270" s="42">
        <f t="shared" si="48"/>
        <v>0.86963358952493064</v>
      </c>
      <c r="F270" s="37">
        <f t="shared" si="56"/>
        <v>120.09746786391537</v>
      </c>
      <c r="G270" s="42">
        <f t="shared" si="49"/>
        <v>1.0793736110575327</v>
      </c>
      <c r="H270" s="37">
        <f t="shared" si="57"/>
        <v>120.65644720613628</v>
      </c>
      <c r="I270" s="42">
        <f t="shared" si="50"/>
        <v>1.5498355015382963</v>
      </c>
      <c r="J270" s="37">
        <f t="shared" si="58"/>
        <v>120.63678477335935</v>
      </c>
      <c r="K270" s="47">
        <f t="shared" si="59"/>
        <v>1.5332867230826739</v>
      </c>
      <c r="M270" s="48">
        <v>174.86000100000001</v>
      </c>
      <c r="N270" s="37">
        <f t="shared" si="60"/>
        <v>170.62658456309046</v>
      </c>
      <c r="O270" s="35">
        <f t="shared" si="51"/>
        <v>2.4210319185057938</v>
      </c>
      <c r="P270" s="37">
        <f t="shared" si="61"/>
        <v>172.73120031978308</v>
      </c>
      <c r="Q270" s="35">
        <f t="shared" si="52"/>
        <v>1.2174314697715953</v>
      </c>
      <c r="R270" s="37">
        <f t="shared" si="62"/>
        <v>172.86835085170173</v>
      </c>
      <c r="S270" s="35">
        <f t="shared" si="53"/>
        <v>1.1389969901111212</v>
      </c>
      <c r="T270" s="37">
        <f t="shared" si="63"/>
        <v>172.75930385730587</v>
      </c>
      <c r="U270" s="55">
        <f t="shared" si="54"/>
        <v>1.2013594479472436</v>
      </c>
    </row>
    <row r="271" spans="1:21" x14ac:dyDescent="0.35">
      <c r="A271" s="15">
        <v>44123</v>
      </c>
      <c r="B271" s="16">
        <v>238</v>
      </c>
      <c r="C271" s="22">
        <v>115.78025100000001</v>
      </c>
      <c r="D271" s="38">
        <f t="shared" si="55"/>
        <v>117.93674304909621</v>
      </c>
      <c r="E271" s="42">
        <f t="shared" si="48"/>
        <v>1.8625733063026446</v>
      </c>
      <c r="F271" s="37">
        <f t="shared" si="56"/>
        <v>119.648607611545</v>
      </c>
      <c r="G271" s="42">
        <f t="shared" si="49"/>
        <v>3.3411195589349658</v>
      </c>
      <c r="H271" s="37">
        <f t="shared" si="57"/>
        <v>119.64365674276132</v>
      </c>
      <c r="I271" s="42">
        <f t="shared" si="50"/>
        <v>3.3368434680292025</v>
      </c>
      <c r="J271" s="37">
        <f t="shared" si="58"/>
        <v>119.27045369333983</v>
      </c>
      <c r="K271" s="47">
        <f t="shared" si="59"/>
        <v>3.0145060692084908</v>
      </c>
      <c r="M271" s="48">
        <v>171.58999600000001</v>
      </c>
      <c r="N271" s="37">
        <f t="shared" si="60"/>
        <v>171.26159702862688</v>
      </c>
      <c r="O271" s="35">
        <f t="shared" si="51"/>
        <v>0.19138584942512207</v>
      </c>
      <c r="P271" s="37">
        <f t="shared" si="61"/>
        <v>173.47628055785901</v>
      </c>
      <c r="Q271" s="35">
        <f t="shared" si="52"/>
        <v>1.099297512577015</v>
      </c>
      <c r="R271" s="37">
        <f t="shared" si="62"/>
        <v>173.96375843326578</v>
      </c>
      <c r="S271" s="35">
        <f t="shared" si="53"/>
        <v>1.3833920907986776</v>
      </c>
      <c r="T271" s="37">
        <f t="shared" si="63"/>
        <v>174.33482671432648</v>
      </c>
      <c r="U271" s="55">
        <f t="shared" si="54"/>
        <v>1.5996449550161818</v>
      </c>
    </row>
    <row r="272" spans="1:21" x14ac:dyDescent="0.35">
      <c r="A272" s="15">
        <v>44124</v>
      </c>
      <c r="B272" s="16">
        <v>239</v>
      </c>
      <c r="C272" s="22">
        <v>117.30761699999999</v>
      </c>
      <c r="D272" s="38">
        <f t="shared" si="55"/>
        <v>117.61326924173177</v>
      </c>
      <c r="E272" s="42">
        <f t="shared" si="48"/>
        <v>0.26055617661364477</v>
      </c>
      <c r="F272" s="37">
        <f t="shared" si="56"/>
        <v>118.29468279750427</v>
      </c>
      <c r="G272" s="42">
        <f t="shared" si="49"/>
        <v>0.84143367902893462</v>
      </c>
      <c r="H272" s="37">
        <f t="shared" si="57"/>
        <v>117.5187835842426</v>
      </c>
      <c r="I272" s="42">
        <f t="shared" si="50"/>
        <v>0.18001097425975754</v>
      </c>
      <c r="J272" s="37">
        <f t="shared" si="58"/>
        <v>116.65280167333496</v>
      </c>
      <c r="K272" s="47">
        <f t="shared" si="59"/>
        <v>0.55820358763662403</v>
      </c>
      <c r="M272" s="48">
        <v>173.259995</v>
      </c>
      <c r="N272" s="37">
        <f t="shared" si="60"/>
        <v>171.31085687433284</v>
      </c>
      <c r="O272" s="35">
        <f t="shared" si="51"/>
        <v>1.1249787498072834</v>
      </c>
      <c r="P272" s="37">
        <f t="shared" si="61"/>
        <v>172.81608096260834</v>
      </c>
      <c r="Q272" s="35">
        <f t="shared" si="52"/>
        <v>0.25621265739483851</v>
      </c>
      <c r="R272" s="37">
        <f t="shared" si="62"/>
        <v>172.6581890949696</v>
      </c>
      <c r="S272" s="35">
        <f t="shared" si="53"/>
        <v>0.34734267713121153</v>
      </c>
      <c r="T272" s="37">
        <f t="shared" si="63"/>
        <v>172.27620367858162</v>
      </c>
      <c r="U272" s="55">
        <f t="shared" si="54"/>
        <v>0.56781216080398711</v>
      </c>
    </row>
    <row r="273" spans="1:21" x14ac:dyDescent="0.35">
      <c r="A273" s="15">
        <v>44125</v>
      </c>
      <c r="B273" s="16">
        <v>240</v>
      </c>
      <c r="C273" s="22">
        <v>116.668724</v>
      </c>
      <c r="D273" s="38">
        <f t="shared" si="55"/>
        <v>117.567421405472</v>
      </c>
      <c r="E273" s="42">
        <f t="shared" si="48"/>
        <v>0.7702984781696991</v>
      </c>
      <c r="F273" s="37">
        <f t="shared" si="56"/>
        <v>117.94920976837776</v>
      </c>
      <c r="G273" s="42">
        <f t="shared" si="49"/>
        <v>1.0975398757063275</v>
      </c>
      <c r="H273" s="37">
        <f t="shared" si="57"/>
        <v>117.40264196290917</v>
      </c>
      <c r="I273" s="42">
        <f t="shared" si="50"/>
        <v>0.62906144658715435</v>
      </c>
      <c r="J273" s="37">
        <f t="shared" si="58"/>
        <v>117.14391316833374</v>
      </c>
      <c r="K273" s="47">
        <f t="shared" si="59"/>
        <v>0.4072978190228102</v>
      </c>
      <c r="M273" s="48">
        <v>172.86999499999999</v>
      </c>
      <c r="N273" s="37">
        <f t="shared" si="60"/>
        <v>171.60322759318291</v>
      </c>
      <c r="O273" s="35">
        <f t="shared" si="51"/>
        <v>0.73278616501208393</v>
      </c>
      <c r="P273" s="37">
        <f t="shared" si="61"/>
        <v>172.97145087569544</v>
      </c>
      <c r="Q273" s="35">
        <f t="shared" si="52"/>
        <v>5.8689118198591961E-2</v>
      </c>
      <c r="R273" s="37">
        <f t="shared" si="62"/>
        <v>172.98918234273634</v>
      </c>
      <c r="S273" s="35">
        <f t="shared" si="53"/>
        <v>6.8946229064421063E-2</v>
      </c>
      <c r="T273" s="37">
        <f t="shared" si="63"/>
        <v>173.01404716964541</v>
      </c>
      <c r="U273" s="55">
        <f t="shared" si="54"/>
        <v>8.3329770238854808E-2</v>
      </c>
    </row>
    <row r="274" spans="1:21" x14ac:dyDescent="0.35">
      <c r="A274" s="15">
        <v>44126</v>
      </c>
      <c r="B274" s="16">
        <v>241</v>
      </c>
      <c r="C274" s="22">
        <v>115.55064400000001</v>
      </c>
      <c r="D274" s="38">
        <f t="shared" si="55"/>
        <v>117.4326167946512</v>
      </c>
      <c r="E274" s="42">
        <f t="shared" si="48"/>
        <v>1.628699529057744</v>
      </c>
      <c r="F274" s="37">
        <f t="shared" si="56"/>
        <v>117.50103974944554</v>
      </c>
      <c r="G274" s="42">
        <f t="shared" si="49"/>
        <v>1.6879142183279683</v>
      </c>
      <c r="H274" s="37">
        <f t="shared" si="57"/>
        <v>116.99898708330913</v>
      </c>
      <c r="I274" s="42">
        <f t="shared" si="50"/>
        <v>1.2534270975669561</v>
      </c>
      <c r="J274" s="37">
        <f t="shared" si="58"/>
        <v>116.78752129208343</v>
      </c>
      <c r="K274" s="47">
        <f t="shared" si="59"/>
        <v>1.0704200766578333</v>
      </c>
      <c r="M274" s="48">
        <v>176.85000600000001</v>
      </c>
      <c r="N274" s="37">
        <f t="shared" si="60"/>
        <v>171.79324270420545</v>
      </c>
      <c r="O274" s="35">
        <f t="shared" si="51"/>
        <v>2.8593514980115713</v>
      </c>
      <c r="P274" s="37">
        <f t="shared" si="61"/>
        <v>172.93594131920202</v>
      </c>
      <c r="Q274" s="35">
        <f t="shared" si="52"/>
        <v>2.2132115057988697</v>
      </c>
      <c r="R274" s="37">
        <f t="shared" si="62"/>
        <v>172.92362930423133</v>
      </c>
      <c r="S274" s="35">
        <f t="shared" si="53"/>
        <v>2.2201733460889344</v>
      </c>
      <c r="T274" s="37">
        <f t="shared" si="63"/>
        <v>172.90600804241134</v>
      </c>
      <c r="U274" s="55">
        <f t="shared" si="54"/>
        <v>2.2301373049366275</v>
      </c>
    </row>
    <row r="275" spans="1:21" x14ac:dyDescent="0.35">
      <c r="A275" s="15">
        <v>44127</v>
      </c>
      <c r="B275" s="16">
        <v>242</v>
      </c>
      <c r="C275" s="22">
        <v>114.84187300000001</v>
      </c>
      <c r="D275" s="38">
        <f t="shared" si="55"/>
        <v>117.15032087545352</v>
      </c>
      <c r="E275" s="42">
        <f t="shared" si="48"/>
        <v>2.0101099147464354</v>
      </c>
      <c r="F275" s="37">
        <f t="shared" si="56"/>
        <v>116.8184012371396</v>
      </c>
      <c r="G275" s="42">
        <f t="shared" si="49"/>
        <v>1.7210867303945745</v>
      </c>
      <c r="H275" s="37">
        <f t="shared" si="57"/>
        <v>116.20239838748911</v>
      </c>
      <c r="I275" s="42">
        <f t="shared" si="50"/>
        <v>1.1846945299203755</v>
      </c>
      <c r="J275" s="37">
        <f t="shared" si="58"/>
        <v>115.85986332302085</v>
      </c>
      <c r="K275" s="47">
        <f t="shared" si="59"/>
        <v>0.88642783022255256</v>
      </c>
      <c r="M275" s="48">
        <v>175.53999300000001</v>
      </c>
      <c r="N275" s="37">
        <f t="shared" si="60"/>
        <v>172.55175719857465</v>
      </c>
      <c r="O275" s="35">
        <f t="shared" si="51"/>
        <v>1.7023105392429638</v>
      </c>
      <c r="P275" s="37">
        <f t="shared" si="61"/>
        <v>174.30586395748131</v>
      </c>
      <c r="Q275" s="35">
        <f t="shared" si="52"/>
        <v>0.70304722099351036</v>
      </c>
      <c r="R275" s="37">
        <f t="shared" si="62"/>
        <v>175.0831364869041</v>
      </c>
      <c r="S275" s="35">
        <f t="shared" si="53"/>
        <v>0.26025779384411524</v>
      </c>
      <c r="T275" s="37">
        <f t="shared" si="63"/>
        <v>175.86400651060285</v>
      </c>
      <c r="U275" s="55">
        <f t="shared" si="54"/>
        <v>0.18458102057850656</v>
      </c>
    </row>
    <row r="276" spans="1:21" x14ac:dyDescent="0.35">
      <c r="A276" s="15">
        <v>44130</v>
      </c>
      <c r="B276" s="16">
        <v>243</v>
      </c>
      <c r="C276" s="22">
        <v>114.85185199999999</v>
      </c>
      <c r="D276" s="38">
        <f t="shared" si="55"/>
        <v>116.80405369413549</v>
      </c>
      <c r="E276" s="42">
        <f t="shared" si="48"/>
        <v>1.6997563906374764</v>
      </c>
      <c r="F276" s="37">
        <f t="shared" si="56"/>
        <v>116.12661635414074</v>
      </c>
      <c r="G276" s="42">
        <f t="shared" si="49"/>
        <v>1.1099205906934289</v>
      </c>
      <c r="H276" s="37">
        <f t="shared" si="57"/>
        <v>115.4541094243701</v>
      </c>
      <c r="I276" s="42">
        <f t="shared" si="50"/>
        <v>0.52437763421534445</v>
      </c>
      <c r="J276" s="37">
        <f t="shared" si="58"/>
        <v>115.09637058075521</v>
      </c>
      <c r="K276" s="47">
        <f t="shared" si="59"/>
        <v>0.21289911873185308</v>
      </c>
      <c r="M276" s="48">
        <v>170.16999799999999</v>
      </c>
      <c r="N276" s="37">
        <f t="shared" si="60"/>
        <v>172.99999256878846</v>
      </c>
      <c r="O276" s="35">
        <f t="shared" si="51"/>
        <v>1.6630396674203785</v>
      </c>
      <c r="P276" s="37">
        <f t="shared" si="61"/>
        <v>174.73780912236285</v>
      </c>
      <c r="Q276" s="35">
        <f t="shared" si="52"/>
        <v>2.6842634871294146</v>
      </c>
      <c r="R276" s="37">
        <f t="shared" si="62"/>
        <v>175.33440756910684</v>
      </c>
      <c r="S276" s="35">
        <f t="shared" si="53"/>
        <v>3.0348531643673473</v>
      </c>
      <c r="T276" s="37">
        <f t="shared" si="63"/>
        <v>175.62099637765073</v>
      </c>
      <c r="U276" s="55">
        <f t="shared" si="54"/>
        <v>3.2032664051924913</v>
      </c>
    </row>
    <row r="277" spans="1:21" x14ac:dyDescent="0.35">
      <c r="A277" s="15">
        <v>44131</v>
      </c>
      <c r="B277" s="16">
        <v>244</v>
      </c>
      <c r="C277" s="22">
        <v>116.39917800000001</v>
      </c>
      <c r="D277" s="38">
        <f t="shared" si="55"/>
        <v>116.51122344001516</v>
      </c>
      <c r="E277" s="42">
        <f t="shared" si="48"/>
        <v>9.6259648856928864E-2</v>
      </c>
      <c r="F277" s="37">
        <f t="shared" si="56"/>
        <v>115.68044883019147</v>
      </c>
      <c r="G277" s="42">
        <f t="shared" si="49"/>
        <v>0.61746928299488524</v>
      </c>
      <c r="H277" s="37">
        <f t="shared" si="57"/>
        <v>115.12286784096653</v>
      </c>
      <c r="I277" s="42">
        <f t="shared" si="50"/>
        <v>1.096494134205545</v>
      </c>
      <c r="J277" s="37">
        <f t="shared" si="58"/>
        <v>114.91298164518879</v>
      </c>
      <c r="K277" s="47">
        <f t="shared" si="59"/>
        <v>1.276810008753853</v>
      </c>
      <c r="M277" s="48">
        <v>166.75</v>
      </c>
      <c r="N277" s="37">
        <f t="shared" si="60"/>
        <v>172.57549338347019</v>
      </c>
      <c r="O277" s="35">
        <f t="shared" si="51"/>
        <v>3.4935492554543859</v>
      </c>
      <c r="P277" s="37">
        <f t="shared" si="61"/>
        <v>173.13907522953585</v>
      </c>
      <c r="Q277" s="35">
        <f t="shared" si="52"/>
        <v>3.8315293730349911</v>
      </c>
      <c r="R277" s="37">
        <f t="shared" si="62"/>
        <v>172.49398230609808</v>
      </c>
      <c r="S277" s="35">
        <f t="shared" si="53"/>
        <v>3.4446670501337784</v>
      </c>
      <c r="T277" s="37">
        <f t="shared" si="63"/>
        <v>171.53274759441268</v>
      </c>
      <c r="U277" s="55">
        <f t="shared" si="54"/>
        <v>2.8682144494228985</v>
      </c>
    </row>
    <row r="278" spans="1:21" x14ac:dyDescent="0.35">
      <c r="A278" s="15">
        <v>44132</v>
      </c>
      <c r="B278" s="16">
        <v>245</v>
      </c>
      <c r="C278" s="22">
        <v>111.008476</v>
      </c>
      <c r="D278" s="38">
        <f t="shared" si="55"/>
        <v>116.49441662401287</v>
      </c>
      <c r="E278" s="42">
        <f t="shared" si="48"/>
        <v>4.941911484320233</v>
      </c>
      <c r="F278" s="37">
        <f t="shared" si="56"/>
        <v>115.93200403962445</v>
      </c>
      <c r="G278" s="42">
        <f t="shared" si="49"/>
        <v>4.4352721675274989</v>
      </c>
      <c r="H278" s="37">
        <f t="shared" si="57"/>
        <v>115.82483842843494</v>
      </c>
      <c r="I278" s="42">
        <f t="shared" si="50"/>
        <v>4.3387339435548533</v>
      </c>
      <c r="J278" s="37">
        <f t="shared" si="58"/>
        <v>116.0276289112972</v>
      </c>
      <c r="K278" s="47">
        <f t="shared" si="59"/>
        <v>4.5214141227352744</v>
      </c>
      <c r="M278" s="48">
        <v>161.16000399999999</v>
      </c>
      <c r="N278" s="37">
        <f t="shared" si="60"/>
        <v>171.70166937594965</v>
      </c>
      <c r="O278" s="35">
        <f t="shared" si="51"/>
        <v>6.5411175938849331</v>
      </c>
      <c r="P278" s="37">
        <f t="shared" si="61"/>
        <v>170.90289889919831</v>
      </c>
      <c r="Q278" s="35">
        <f t="shared" si="52"/>
        <v>6.0454794349585148</v>
      </c>
      <c r="R278" s="37">
        <f t="shared" si="62"/>
        <v>169.33479203774414</v>
      </c>
      <c r="S278" s="35">
        <f t="shared" si="53"/>
        <v>5.0724670109490386</v>
      </c>
      <c r="T278" s="37">
        <f t="shared" si="63"/>
        <v>167.94568689860318</v>
      </c>
      <c r="U278" s="55">
        <f t="shared" si="54"/>
        <v>4.2105253972339183</v>
      </c>
    </row>
    <row r="279" spans="1:21" x14ac:dyDescent="0.35">
      <c r="A279" s="15">
        <v>44133</v>
      </c>
      <c r="B279" s="16">
        <v>246</v>
      </c>
      <c r="C279" s="22">
        <v>115.12138400000001</v>
      </c>
      <c r="D279" s="38">
        <f t="shared" si="55"/>
        <v>115.67152553041093</v>
      </c>
      <c r="E279" s="42">
        <f t="shared" si="48"/>
        <v>0.47787953140914791</v>
      </c>
      <c r="F279" s="37">
        <f t="shared" si="56"/>
        <v>114.20876922575587</v>
      </c>
      <c r="G279" s="42">
        <f t="shared" si="49"/>
        <v>0.79274131576122575</v>
      </c>
      <c r="H279" s="37">
        <f t="shared" si="57"/>
        <v>113.17583909279573</v>
      </c>
      <c r="I279" s="42">
        <f t="shared" si="50"/>
        <v>1.689994369077668</v>
      </c>
      <c r="J279" s="37">
        <f t="shared" si="58"/>
        <v>112.26326422782431</v>
      </c>
      <c r="K279" s="47">
        <f t="shared" si="59"/>
        <v>2.4827010177150908</v>
      </c>
      <c r="M279" s="48">
        <v>164.60000600000001</v>
      </c>
      <c r="N279" s="37">
        <f t="shared" si="60"/>
        <v>170.12041956955719</v>
      </c>
      <c r="O279" s="35">
        <f t="shared" si="51"/>
        <v>3.3538355822157002</v>
      </c>
      <c r="P279" s="37">
        <f t="shared" si="61"/>
        <v>167.49288568447889</v>
      </c>
      <c r="Q279" s="35">
        <f t="shared" si="52"/>
        <v>1.7575210079147172</v>
      </c>
      <c r="R279" s="37">
        <f t="shared" si="62"/>
        <v>164.83865861698484</v>
      </c>
      <c r="S279" s="35">
        <f t="shared" si="53"/>
        <v>0.14498943395229075</v>
      </c>
      <c r="T279" s="37">
        <f t="shared" si="63"/>
        <v>162.85642472465079</v>
      </c>
      <c r="U279" s="55">
        <f t="shared" si="54"/>
        <v>1.0592838467753241</v>
      </c>
    </row>
    <row r="280" spans="1:21" x14ac:dyDescent="0.35">
      <c r="A280" s="15">
        <v>44134</v>
      </c>
      <c r="B280" s="16">
        <v>247</v>
      </c>
      <c r="C280" s="22">
        <v>108.672516</v>
      </c>
      <c r="D280" s="38">
        <f t="shared" si="55"/>
        <v>115.58900430084928</v>
      </c>
      <c r="E280" s="42">
        <f t="shared" si="48"/>
        <v>6.364523943523384</v>
      </c>
      <c r="F280" s="37">
        <f t="shared" si="56"/>
        <v>114.52818439674132</v>
      </c>
      <c r="G280" s="42">
        <f t="shared" si="49"/>
        <v>5.3883618529098207</v>
      </c>
      <c r="H280" s="37">
        <f t="shared" si="57"/>
        <v>114.24588879175809</v>
      </c>
      <c r="I280" s="42">
        <f t="shared" si="50"/>
        <v>5.128594604138998</v>
      </c>
      <c r="J280" s="37">
        <f t="shared" si="58"/>
        <v>114.40685405695608</v>
      </c>
      <c r="K280" s="47">
        <f t="shared" si="59"/>
        <v>5.2767141757867062</v>
      </c>
      <c r="M280" s="48">
        <v>164.949997</v>
      </c>
      <c r="N280" s="37">
        <f t="shared" si="60"/>
        <v>169.2923575341236</v>
      </c>
      <c r="O280" s="35">
        <f t="shared" si="51"/>
        <v>2.632531441709332</v>
      </c>
      <c r="P280" s="37">
        <f t="shared" si="61"/>
        <v>166.48037779491128</v>
      </c>
      <c r="Q280" s="35">
        <f t="shared" si="52"/>
        <v>0.92778467580771218</v>
      </c>
      <c r="R280" s="37">
        <f t="shared" si="62"/>
        <v>164.7073996776432</v>
      </c>
      <c r="S280" s="35">
        <f t="shared" si="53"/>
        <v>0.14707325054198139</v>
      </c>
      <c r="T280" s="37">
        <f t="shared" si="63"/>
        <v>164.1641106811627</v>
      </c>
      <c r="U280" s="55">
        <f t="shared" si="54"/>
        <v>0.47643912284357259</v>
      </c>
    </row>
    <row r="281" spans="1:21" x14ac:dyDescent="0.35">
      <c r="A281" s="15">
        <v>44137</v>
      </c>
      <c r="B281" s="16">
        <v>248</v>
      </c>
      <c r="C281" s="22">
        <v>108.58266399999999</v>
      </c>
      <c r="D281" s="38">
        <f t="shared" si="55"/>
        <v>114.5515310557219</v>
      </c>
      <c r="E281" s="42">
        <f t="shared" si="48"/>
        <v>5.4970718490770327</v>
      </c>
      <c r="F281" s="37">
        <f t="shared" si="56"/>
        <v>112.47870045788186</v>
      </c>
      <c r="G281" s="42">
        <f t="shared" si="49"/>
        <v>3.5880833222897008</v>
      </c>
      <c r="H281" s="37">
        <f t="shared" si="57"/>
        <v>111.18053375629114</v>
      </c>
      <c r="I281" s="42">
        <f t="shared" si="50"/>
        <v>2.3925271867442364</v>
      </c>
      <c r="J281" s="37">
        <f t="shared" si="58"/>
        <v>110.10610051423903</v>
      </c>
      <c r="K281" s="47">
        <f t="shared" si="59"/>
        <v>1.4030200200641951</v>
      </c>
      <c r="M281" s="48">
        <v>173.61000100000001</v>
      </c>
      <c r="N281" s="37">
        <f t="shared" si="60"/>
        <v>168.64100345400504</v>
      </c>
      <c r="O281" s="35">
        <f t="shared" si="51"/>
        <v>2.8621608878367359</v>
      </c>
      <c r="P281" s="37">
        <f t="shared" si="61"/>
        <v>165.94474451669231</v>
      </c>
      <c r="Q281" s="35">
        <f t="shared" si="52"/>
        <v>4.4152159663357757</v>
      </c>
      <c r="R281" s="37">
        <f t="shared" si="62"/>
        <v>164.84082820493944</v>
      </c>
      <c r="S281" s="35">
        <f t="shared" si="53"/>
        <v>5.0510758277459882</v>
      </c>
      <c r="T281" s="37">
        <f t="shared" si="63"/>
        <v>164.75352542029066</v>
      </c>
      <c r="U281" s="55">
        <f t="shared" si="54"/>
        <v>5.1013625532490803</v>
      </c>
    </row>
    <row r="282" spans="1:21" x14ac:dyDescent="0.35">
      <c r="A282" s="15">
        <v>44138</v>
      </c>
      <c r="B282" s="16">
        <v>249</v>
      </c>
      <c r="C282" s="22">
        <v>110.24979399999999</v>
      </c>
      <c r="D282" s="38">
        <f t="shared" si="55"/>
        <v>113.65620099736361</v>
      </c>
      <c r="E282" s="42">
        <f t="shared" si="48"/>
        <v>3.089717335311863</v>
      </c>
      <c r="F282" s="37">
        <f t="shared" si="56"/>
        <v>111.11508769762321</v>
      </c>
      <c r="G282" s="42">
        <f t="shared" si="49"/>
        <v>0.78484835774225181</v>
      </c>
      <c r="H282" s="37">
        <f t="shared" si="57"/>
        <v>109.75170539033101</v>
      </c>
      <c r="I282" s="42">
        <f t="shared" si="50"/>
        <v>0.45178189599971769</v>
      </c>
      <c r="J282" s="37">
        <f t="shared" si="58"/>
        <v>108.96352312855974</v>
      </c>
      <c r="K282" s="47">
        <f t="shared" si="59"/>
        <v>1.166687777611858</v>
      </c>
      <c r="M282" s="48">
        <v>179.21000699999999</v>
      </c>
      <c r="N282" s="37">
        <f t="shared" si="60"/>
        <v>169.38635308590426</v>
      </c>
      <c r="O282" s="35">
        <f t="shared" si="51"/>
        <v>5.4816436194300966</v>
      </c>
      <c r="P282" s="37">
        <f t="shared" si="61"/>
        <v>168.62758428584999</v>
      </c>
      <c r="Q282" s="35">
        <f t="shared" si="52"/>
        <v>5.9050400651733694</v>
      </c>
      <c r="R282" s="37">
        <f t="shared" si="62"/>
        <v>169.66387324222273</v>
      </c>
      <c r="S282" s="35">
        <f t="shared" si="53"/>
        <v>5.3267861084215324</v>
      </c>
      <c r="T282" s="37">
        <f t="shared" si="63"/>
        <v>171.39588210507267</v>
      </c>
      <c r="U282" s="55">
        <f t="shared" si="54"/>
        <v>4.3603172756571116</v>
      </c>
    </row>
    <row r="283" spans="1:21" x14ac:dyDescent="0.35">
      <c r="A283" s="15">
        <v>44139</v>
      </c>
      <c r="B283" s="16">
        <v>250</v>
      </c>
      <c r="C283" s="22">
        <v>114.752022</v>
      </c>
      <c r="D283" s="38">
        <f t="shared" si="55"/>
        <v>113.14523994775907</v>
      </c>
      <c r="E283" s="42">
        <f t="shared" si="48"/>
        <v>1.4002211239823998</v>
      </c>
      <c r="F283" s="37">
        <f t="shared" si="56"/>
        <v>110.81223490345508</v>
      </c>
      <c r="G283" s="42">
        <f t="shared" si="49"/>
        <v>3.4333051634984861</v>
      </c>
      <c r="H283" s="37">
        <f t="shared" si="57"/>
        <v>110.02565412564894</v>
      </c>
      <c r="I283" s="42">
        <f t="shared" si="50"/>
        <v>4.1187665297532234</v>
      </c>
      <c r="J283" s="37">
        <f t="shared" si="58"/>
        <v>109.92822628213993</v>
      </c>
      <c r="K283" s="47">
        <f t="shared" si="59"/>
        <v>4.203669472473492</v>
      </c>
      <c r="M283" s="48">
        <v>178.91000399999999</v>
      </c>
      <c r="N283" s="37">
        <f t="shared" si="60"/>
        <v>170.85990117301861</v>
      </c>
      <c r="O283" s="35">
        <f t="shared" si="51"/>
        <v>4.4995263803031236</v>
      </c>
      <c r="P283" s="37">
        <f t="shared" si="61"/>
        <v>172.33143223580248</v>
      </c>
      <c r="Q283" s="35">
        <f t="shared" si="52"/>
        <v>3.6770284596257157</v>
      </c>
      <c r="R283" s="37">
        <f t="shared" si="62"/>
        <v>174.91424680900022</v>
      </c>
      <c r="S283" s="35">
        <f t="shared" si="53"/>
        <v>2.2333894704958861</v>
      </c>
      <c r="T283" s="37">
        <f t="shared" si="63"/>
        <v>177.25647577626816</v>
      </c>
      <c r="U283" s="55">
        <f t="shared" si="54"/>
        <v>0.92422345691291019</v>
      </c>
    </row>
    <row r="284" spans="1:21" x14ac:dyDescent="0.35">
      <c r="A284" s="15">
        <v>44140</v>
      </c>
      <c r="B284" s="16">
        <v>251</v>
      </c>
      <c r="C284" s="22">
        <v>118.824997</v>
      </c>
      <c r="D284" s="38">
        <f t="shared" si="55"/>
        <v>113.38625725559521</v>
      </c>
      <c r="E284" s="42">
        <f t="shared" si="48"/>
        <v>4.5771006789125233</v>
      </c>
      <c r="F284" s="37">
        <f t="shared" si="56"/>
        <v>112.19116038724579</v>
      </c>
      <c r="G284" s="42">
        <f t="shared" si="49"/>
        <v>5.5828628489291772</v>
      </c>
      <c r="H284" s="37">
        <f t="shared" si="57"/>
        <v>112.62515645654202</v>
      </c>
      <c r="I284" s="42">
        <f t="shared" si="50"/>
        <v>5.2176231432667164</v>
      </c>
      <c r="J284" s="37">
        <f t="shared" si="58"/>
        <v>113.54607307053497</v>
      </c>
      <c r="K284" s="47">
        <f t="shared" si="59"/>
        <v>4.4426038819635094</v>
      </c>
      <c r="M284" s="48">
        <v>183.279999</v>
      </c>
      <c r="N284" s="37">
        <f t="shared" si="60"/>
        <v>172.0674165970658</v>
      </c>
      <c r="O284" s="35">
        <f t="shared" si="51"/>
        <v>6.1177337757046812</v>
      </c>
      <c r="P284" s="37">
        <f t="shared" si="61"/>
        <v>174.6339323532716</v>
      </c>
      <c r="Q284" s="35">
        <f t="shared" si="52"/>
        <v>4.7174087155731597</v>
      </c>
      <c r="R284" s="37">
        <f t="shared" si="62"/>
        <v>177.11191326405009</v>
      </c>
      <c r="S284" s="35">
        <f t="shared" si="53"/>
        <v>3.3653894421670723</v>
      </c>
      <c r="T284" s="37">
        <f t="shared" si="63"/>
        <v>178.49662194406704</v>
      </c>
      <c r="U284" s="55">
        <f t="shared" si="54"/>
        <v>2.6098740080923721</v>
      </c>
    </row>
    <row r="285" spans="1:21" x14ac:dyDescent="0.35">
      <c r="A285" s="15">
        <v>44141</v>
      </c>
      <c r="B285" s="16">
        <v>252</v>
      </c>
      <c r="C285" s="22">
        <v>118.69000200000001</v>
      </c>
      <c r="D285" s="38">
        <f t="shared" si="55"/>
        <v>114.20206821725593</v>
      </c>
      <c r="E285" s="42">
        <f t="shared" si="48"/>
        <v>3.7812231081975032</v>
      </c>
      <c r="F285" s="37">
        <f t="shared" si="56"/>
        <v>114.51300320170976</v>
      </c>
      <c r="G285" s="42">
        <f t="shared" si="49"/>
        <v>3.5192507607256105</v>
      </c>
      <c r="H285" s="37">
        <f t="shared" si="57"/>
        <v>116.0350687554439</v>
      </c>
      <c r="I285" s="42">
        <f t="shared" si="50"/>
        <v>2.2368634255782593</v>
      </c>
      <c r="J285" s="37">
        <f t="shared" si="58"/>
        <v>117.50526601763374</v>
      </c>
      <c r="K285" s="47">
        <f t="shared" si="59"/>
        <v>0.99817673131917439</v>
      </c>
      <c r="M285" s="48">
        <v>184.270004</v>
      </c>
      <c r="N285" s="37">
        <f t="shared" si="60"/>
        <v>173.7493039575059</v>
      </c>
      <c r="O285" s="35">
        <f t="shared" si="51"/>
        <v>5.7093937234049763</v>
      </c>
      <c r="P285" s="37">
        <f t="shared" si="61"/>
        <v>177.66005567962657</v>
      </c>
      <c r="Q285" s="35">
        <f t="shared" si="52"/>
        <v>3.587099461056849</v>
      </c>
      <c r="R285" s="37">
        <f t="shared" si="62"/>
        <v>180.50436041882256</v>
      </c>
      <c r="S285" s="35">
        <f t="shared" si="53"/>
        <v>2.0435466974741279</v>
      </c>
      <c r="T285" s="37">
        <f t="shared" si="63"/>
        <v>182.08415473601679</v>
      </c>
      <c r="U285" s="55">
        <f t="shared" si="54"/>
        <v>1.1862208805200953</v>
      </c>
    </row>
    <row r="286" spans="1:21" x14ac:dyDescent="0.35">
      <c r="A286" s="15">
        <v>44144</v>
      </c>
      <c r="B286" s="16">
        <v>253</v>
      </c>
      <c r="C286" s="21"/>
      <c r="D286" s="39">
        <f t="shared" si="55"/>
        <v>114.87525828466754</v>
      </c>
      <c r="E286" s="27" t="s">
        <v>7</v>
      </c>
      <c r="F286" s="39">
        <f t="shared" si="56"/>
        <v>115.97495278111136</v>
      </c>
      <c r="G286" s="27" t="s">
        <v>7</v>
      </c>
      <c r="H286" s="39">
        <f t="shared" si="57"/>
        <v>117.49528203994976</v>
      </c>
      <c r="I286" s="27" t="s">
        <v>7</v>
      </c>
      <c r="J286" s="39">
        <f t="shared" si="58"/>
        <v>118.39381800440844</v>
      </c>
      <c r="K286" s="32" t="s">
        <v>7</v>
      </c>
      <c r="M286" s="17"/>
      <c r="N286" s="26">
        <f t="shared" si="60"/>
        <v>175.32740896388</v>
      </c>
      <c r="O286" s="45" t="s">
        <v>7</v>
      </c>
      <c r="P286" s="31">
        <f t="shared" si="61"/>
        <v>179.97353759175726</v>
      </c>
      <c r="Q286" s="45" t="s">
        <v>7</v>
      </c>
      <c r="R286" s="31">
        <f t="shared" si="62"/>
        <v>182.57546438847015</v>
      </c>
      <c r="S286" s="45" t="s">
        <v>7</v>
      </c>
      <c r="T286" s="31">
        <f t="shared" si="63"/>
        <v>183.7235416840042</v>
      </c>
      <c r="U286" s="19" t="s">
        <v>7</v>
      </c>
    </row>
    <row r="287" spans="1:21" ht="16" thickBot="1" x14ac:dyDescent="0.4">
      <c r="A287" s="15">
        <v>44145</v>
      </c>
      <c r="B287" s="16">
        <v>254</v>
      </c>
      <c r="C287" s="21"/>
      <c r="D287" s="40"/>
      <c r="E287" s="43">
        <f>AVERAGE(E35:E285)</f>
        <v>3.8742271190694968</v>
      </c>
      <c r="F287" s="44"/>
      <c r="G287" s="43">
        <f>AVERAGE(G35:G285)</f>
        <v>2.4686330583954783</v>
      </c>
      <c r="H287" s="44"/>
      <c r="I287" s="43">
        <f>AVERAGE(I35:I285)</f>
        <v>2.0820115559367056</v>
      </c>
      <c r="J287" s="44"/>
      <c r="K287" s="33">
        <f>AVERAGE(K35:K285)</f>
        <v>1.9690722511995873</v>
      </c>
      <c r="M287" s="17"/>
      <c r="N287" s="24"/>
      <c r="O287" s="52">
        <f>AVERAGE(O35:O285)</f>
        <v>3.0617676618532745</v>
      </c>
      <c r="P287" s="38"/>
      <c r="Q287" s="52">
        <f>AVERAGE(Q35:Q285)</f>
        <v>2.3491480145631183</v>
      </c>
      <c r="R287" s="38"/>
      <c r="S287" s="52">
        <f>AVERAGE(S35:S285)</f>
        <v>2.0322814066726118</v>
      </c>
      <c r="T287" s="38"/>
      <c r="U287" s="53">
        <f>AVERAGE(U35:U285)</f>
        <v>1.8958236408782609</v>
      </c>
    </row>
    <row r="288" spans="1:21" x14ac:dyDescent="0.35">
      <c r="A288" s="15">
        <v>44146</v>
      </c>
      <c r="B288" s="16">
        <v>255</v>
      </c>
      <c r="C288" s="14"/>
      <c r="D288" s="36"/>
      <c r="E288" s="36"/>
      <c r="F288" s="36"/>
      <c r="G288" s="36"/>
      <c r="H288" s="36"/>
      <c r="I288" s="36"/>
      <c r="J288" s="36"/>
      <c r="K288" s="36"/>
      <c r="M288" s="17"/>
      <c r="N288" s="17"/>
      <c r="O288" s="17"/>
      <c r="P288" s="17"/>
      <c r="Q288" s="17"/>
      <c r="R288" s="17"/>
      <c r="S288" s="17"/>
      <c r="T288" s="17"/>
      <c r="U288" s="17"/>
    </row>
    <row r="289" spans="1:21" x14ac:dyDescent="0.35">
      <c r="A289" s="15">
        <v>44147</v>
      </c>
      <c r="B289" s="16">
        <v>256</v>
      </c>
      <c r="C289" s="14"/>
      <c r="D289" s="14"/>
      <c r="E289" s="14"/>
      <c r="F289" s="14"/>
      <c r="G289" s="14"/>
      <c r="H289" s="14"/>
      <c r="I289" s="14"/>
      <c r="J289" s="14"/>
      <c r="K289" s="14"/>
      <c r="M289" s="17"/>
      <c r="N289" s="17"/>
      <c r="O289" s="17"/>
      <c r="P289" s="17"/>
      <c r="Q289" s="17"/>
      <c r="R289" s="17"/>
      <c r="S289" s="17"/>
      <c r="T289" s="17"/>
      <c r="U289" s="17"/>
    </row>
    <row r="290" spans="1:21" x14ac:dyDescent="0.35">
      <c r="A290" s="15">
        <v>44148</v>
      </c>
      <c r="B290" s="16">
        <v>257</v>
      </c>
      <c r="C290" s="14"/>
      <c r="D290" s="14"/>
      <c r="E290" s="14"/>
      <c r="F290" s="14"/>
      <c r="G290" s="14"/>
      <c r="H290" s="14"/>
      <c r="I290" s="14"/>
      <c r="J290" s="14"/>
      <c r="K290" s="14"/>
      <c r="M290" s="17"/>
      <c r="N290" s="17"/>
      <c r="O290" s="17"/>
      <c r="P290" s="17"/>
      <c r="Q290" s="17"/>
      <c r="R290" s="17"/>
      <c r="S290" s="17"/>
      <c r="T290" s="17"/>
      <c r="U290" s="17"/>
    </row>
    <row r="292" spans="1:21" ht="31" x14ac:dyDescent="0.7">
      <c r="A292" s="12" t="s">
        <v>66</v>
      </c>
    </row>
    <row r="294" spans="1:21" x14ac:dyDescent="0.35">
      <c r="C294" s="67"/>
      <c r="D294" s="66" t="s">
        <v>67</v>
      </c>
      <c r="E294" s="66"/>
    </row>
    <row r="296" spans="1:21" ht="31" x14ac:dyDescent="0.7">
      <c r="I296" s="46" t="s">
        <v>65</v>
      </c>
    </row>
    <row r="297" spans="1:21" s="79" customFormat="1" ht="16" thickBot="1" x14ac:dyDescent="0.4">
      <c r="A297" s="74"/>
      <c r="B297" s="75"/>
      <c r="C297" s="75"/>
      <c r="D297" s="82" t="s">
        <v>20</v>
      </c>
      <c r="E297" s="77">
        <v>0.15</v>
      </c>
      <c r="F297" s="76"/>
      <c r="G297" s="76"/>
      <c r="H297" s="82" t="s">
        <v>20</v>
      </c>
      <c r="I297" s="77">
        <v>0.25</v>
      </c>
      <c r="J297" s="76"/>
      <c r="K297" s="76"/>
      <c r="L297" s="82" t="s">
        <v>20</v>
      </c>
      <c r="M297" s="77">
        <v>0.45</v>
      </c>
      <c r="N297" s="75"/>
      <c r="O297" s="75"/>
      <c r="P297" s="82" t="s">
        <v>20</v>
      </c>
      <c r="Q297" s="77">
        <v>0.85</v>
      </c>
      <c r="R297" s="75"/>
      <c r="S297" s="78"/>
    </row>
    <row r="298" spans="1:21" s="79" customFormat="1" x14ac:dyDescent="0.35">
      <c r="A298" s="80" t="s">
        <v>0</v>
      </c>
      <c r="B298" s="81" t="s">
        <v>5</v>
      </c>
      <c r="C298" s="81" t="s">
        <v>1</v>
      </c>
      <c r="D298" s="84" t="s">
        <v>9</v>
      </c>
      <c r="E298" s="85" t="s">
        <v>10</v>
      </c>
      <c r="F298" s="85" t="s">
        <v>11</v>
      </c>
      <c r="G298" s="86" t="s">
        <v>12</v>
      </c>
      <c r="H298" s="84" t="s">
        <v>9</v>
      </c>
      <c r="I298" s="85" t="s">
        <v>10</v>
      </c>
      <c r="J298" s="85" t="s">
        <v>11</v>
      </c>
      <c r="K298" s="86" t="s">
        <v>12</v>
      </c>
      <c r="L298" s="84" t="s">
        <v>9</v>
      </c>
      <c r="M298" s="85" t="s">
        <v>10</v>
      </c>
      <c r="N298" s="85" t="s">
        <v>11</v>
      </c>
      <c r="O298" s="91" t="s">
        <v>12</v>
      </c>
      <c r="P298" s="84" t="s">
        <v>9</v>
      </c>
      <c r="Q298" s="85" t="s">
        <v>10</v>
      </c>
      <c r="R298" s="85" t="s">
        <v>11</v>
      </c>
      <c r="S298" s="91" t="s">
        <v>12</v>
      </c>
    </row>
    <row r="299" spans="1:21" x14ac:dyDescent="0.35">
      <c r="A299" s="15">
        <v>43777</v>
      </c>
      <c r="B299" s="16">
        <v>1</v>
      </c>
      <c r="C299" s="22">
        <v>63.954543999999999</v>
      </c>
      <c r="D299" s="38">
        <f>C299</f>
        <v>63.954543999999999</v>
      </c>
      <c r="E299" s="23">
        <v>0</v>
      </c>
      <c r="F299" s="7">
        <f>D299+E299</f>
        <v>63.954543999999999</v>
      </c>
      <c r="G299" s="34"/>
      <c r="H299" s="38">
        <f>C299</f>
        <v>63.954543999999999</v>
      </c>
      <c r="I299" s="23">
        <v>0</v>
      </c>
      <c r="J299" s="7">
        <f>H299+I299</f>
        <v>63.954543999999999</v>
      </c>
      <c r="K299" s="34"/>
      <c r="L299" s="38">
        <f>C299</f>
        <v>63.954543999999999</v>
      </c>
      <c r="M299" s="23">
        <v>0</v>
      </c>
      <c r="N299" s="7">
        <f>L299+M299</f>
        <v>63.954543999999999</v>
      </c>
      <c r="O299" s="34"/>
      <c r="P299" s="38">
        <f>C299</f>
        <v>63.954543999999999</v>
      </c>
      <c r="Q299" s="23">
        <v>0</v>
      </c>
      <c r="R299" s="7">
        <f>P299+Q299</f>
        <v>63.954543999999999</v>
      </c>
      <c r="S299" s="34"/>
    </row>
    <row r="300" spans="1:21" x14ac:dyDescent="0.35">
      <c r="A300" s="15">
        <v>43780</v>
      </c>
      <c r="B300" s="16">
        <v>2</v>
      </c>
      <c r="C300" s="22">
        <v>64.460991000000007</v>
      </c>
      <c r="D300" s="38">
        <f>0.55*C299+(1-0.55)*D299</f>
        <v>63.954543999999999</v>
      </c>
      <c r="E300" s="23">
        <f>$E$297*(D300-D299)+(1-$E$297)*E299</f>
        <v>0</v>
      </c>
      <c r="F300" s="7">
        <f t="shared" ref="F300:F363" si="64">D300+E300</f>
        <v>63.954543999999999</v>
      </c>
      <c r="G300" s="34">
        <f t="shared" ref="G300:G363" si="65">(ABS(F300-C300)/C300)*100</f>
        <v>0.78566430975286816</v>
      </c>
      <c r="H300" s="38">
        <f>0.55*C299+(1-0.55)*H299</f>
        <v>63.954543999999999</v>
      </c>
      <c r="I300" s="42">
        <f>$I$297*(H300-H299)+(1-$I$297)*I299</f>
        <v>0</v>
      </c>
      <c r="J300" s="7">
        <f t="shared" ref="J300:J363" si="66">H300+I300</f>
        <v>63.954543999999999</v>
      </c>
      <c r="K300" s="34">
        <f>(ABS(J300-C300)/C300)*100</f>
        <v>0.78566430975286816</v>
      </c>
      <c r="L300" s="38">
        <f>0.55*C299+(1-0.55)*L299</f>
        <v>63.954543999999999</v>
      </c>
      <c r="M300" s="23">
        <f>$M$297*(L300-L299)+(1-$M$297)*M299</f>
        <v>0</v>
      </c>
      <c r="N300" s="7">
        <f t="shared" ref="N300:N363" si="67">L300+M300</f>
        <v>63.954543999999999</v>
      </c>
      <c r="O300" s="34">
        <f>(ABS(N300-C300)/C300)*100</f>
        <v>0.78566430975286816</v>
      </c>
      <c r="P300" s="38">
        <f>0.55*C299+(1-0.55)*P299</f>
        <v>63.954543999999999</v>
      </c>
      <c r="Q300" s="23">
        <f>$Q$297*(P300-P299)+(1-$Q$297)*Q299</f>
        <v>0</v>
      </c>
      <c r="R300" s="7">
        <f t="shared" ref="R300:R363" si="68">P300+Q300</f>
        <v>63.954543999999999</v>
      </c>
      <c r="S300" s="34">
        <f>(ABS(R300-C300)/C300)*100</f>
        <v>0.78566430975286816</v>
      </c>
    </row>
    <row r="301" spans="1:21" x14ac:dyDescent="0.35">
      <c r="A301" s="15">
        <v>43781</v>
      </c>
      <c r="B301" s="16">
        <v>3</v>
      </c>
      <c r="C301" s="22">
        <v>64.401978</v>
      </c>
      <c r="D301" s="38">
        <f t="shared" ref="D301:D364" si="69">0.55*C300+(1-0.55)*D300</f>
        <v>64.233089849999999</v>
      </c>
      <c r="E301" s="23">
        <f t="shared" ref="E301:E364" si="70">$E$297*(D301-D300)+(1-$E$297)*E300</f>
        <v>4.1781877500000064E-2</v>
      </c>
      <c r="F301" s="7">
        <f t="shared" si="64"/>
        <v>64.274871727499999</v>
      </c>
      <c r="G301" s="34">
        <f t="shared" si="65"/>
        <v>0.19736392646201137</v>
      </c>
      <c r="H301" s="38">
        <f t="shared" ref="H301:H364" si="71">0.55*C300+(1-0.55)*H300</f>
        <v>64.233089849999999</v>
      </c>
      <c r="I301" s="42">
        <f t="shared" ref="I301:I364" si="72">$I$297*(H301-H300)+(1-$I$297)*I300</f>
        <v>6.9636462500000107E-2</v>
      </c>
      <c r="J301" s="7">
        <f t="shared" si="66"/>
        <v>64.302726312499999</v>
      </c>
      <c r="K301" s="34">
        <f t="shared" ref="K301:K363" si="73">(ABS(J301-C301)/C301)*100</f>
        <v>0.15411279370953587</v>
      </c>
      <c r="L301" s="38">
        <f t="shared" ref="L301:L364" si="74">0.55*C300+(1-0.55)*L300</f>
        <v>64.233089849999999</v>
      </c>
      <c r="M301" s="23">
        <f t="shared" ref="M301:M364" si="75">$M$297*(L301-L300)+(1-$M$297)*M300</f>
        <v>0.12534563250000019</v>
      </c>
      <c r="N301" s="7">
        <f t="shared" si="67"/>
        <v>64.358435482499999</v>
      </c>
      <c r="O301" s="34">
        <f t="shared" ref="O301:O364" si="76">(ABS(N301-C301)/C301)*100</f>
        <v>6.7610528204584949E-2</v>
      </c>
      <c r="P301" s="38">
        <f t="shared" ref="P301:P364" si="77">0.55*C300+(1-0.55)*P300</f>
        <v>64.233089849999999</v>
      </c>
      <c r="Q301" s="23">
        <f t="shared" ref="Q301:Q364" si="78">$Q$297*(P301-P300)+(1-$Q$297)*Q300</f>
        <v>0.23676397250000036</v>
      </c>
      <c r="R301" s="7">
        <f t="shared" si="68"/>
        <v>64.469853822499999</v>
      </c>
      <c r="S301" s="34">
        <f t="shared" ref="S301:S364" si="79">(ABS(R301-C301)/C301)*100</f>
        <v>0.10539400280531688</v>
      </c>
    </row>
    <row r="302" spans="1:21" x14ac:dyDescent="0.35">
      <c r="A302" s="15">
        <v>43782</v>
      </c>
      <c r="B302" s="16">
        <v>4</v>
      </c>
      <c r="C302" s="22">
        <v>65.019051000000005</v>
      </c>
      <c r="D302" s="38">
        <f t="shared" si="69"/>
        <v>64.3259783325</v>
      </c>
      <c r="E302" s="23">
        <f t="shared" si="70"/>
        <v>4.9447868250000228E-2</v>
      </c>
      <c r="F302" s="7">
        <f t="shared" si="64"/>
        <v>64.375426200749999</v>
      </c>
      <c r="G302" s="34">
        <f t="shared" si="65"/>
        <v>0.98990186622380205</v>
      </c>
      <c r="H302" s="38">
        <f t="shared" si="71"/>
        <v>64.3259783325</v>
      </c>
      <c r="I302" s="42">
        <f t="shared" si="72"/>
        <v>7.5449467500000367E-2</v>
      </c>
      <c r="J302" s="7">
        <f t="shared" si="66"/>
        <v>64.401427799999993</v>
      </c>
      <c r="K302" s="34">
        <f t="shared" si="73"/>
        <v>0.94991112681729417</v>
      </c>
      <c r="L302" s="38">
        <f t="shared" si="74"/>
        <v>64.3259783325</v>
      </c>
      <c r="M302" s="23">
        <f t="shared" si="75"/>
        <v>0.11073991500000063</v>
      </c>
      <c r="N302" s="7">
        <f t="shared" si="67"/>
        <v>64.436718247499996</v>
      </c>
      <c r="O302" s="34">
        <f t="shared" si="76"/>
        <v>0.89563403886040749</v>
      </c>
      <c r="P302" s="38">
        <f t="shared" si="77"/>
        <v>64.3259783325</v>
      </c>
      <c r="Q302" s="23">
        <f t="shared" si="78"/>
        <v>0.11446980600000103</v>
      </c>
      <c r="R302" s="7">
        <f t="shared" si="68"/>
        <v>64.440448138500003</v>
      </c>
      <c r="S302" s="34">
        <f t="shared" si="79"/>
        <v>0.88989742637123703</v>
      </c>
    </row>
    <row r="303" spans="1:21" x14ac:dyDescent="0.35">
      <c r="A303" s="15">
        <v>43783</v>
      </c>
      <c r="B303" s="16">
        <v>5</v>
      </c>
      <c r="C303" s="22">
        <v>64.569159999999997</v>
      </c>
      <c r="D303" s="38">
        <f t="shared" si="69"/>
        <v>64.707168299624996</v>
      </c>
      <c r="E303" s="23">
        <f t="shared" si="70"/>
        <v>9.9209183081249597E-2</v>
      </c>
      <c r="F303" s="7">
        <f t="shared" si="64"/>
        <v>64.806377482706239</v>
      </c>
      <c r="G303" s="34">
        <f t="shared" si="65"/>
        <v>0.36738511497786608</v>
      </c>
      <c r="H303" s="38">
        <f t="shared" si="71"/>
        <v>64.707168299624996</v>
      </c>
      <c r="I303" s="42">
        <f t="shared" si="72"/>
        <v>0.1518845924062493</v>
      </c>
      <c r="J303" s="7">
        <f t="shared" si="66"/>
        <v>64.859052892031244</v>
      </c>
      <c r="K303" s="34">
        <f t="shared" si="73"/>
        <v>0.44896494244504209</v>
      </c>
      <c r="L303" s="38">
        <f t="shared" si="74"/>
        <v>64.707168299624996</v>
      </c>
      <c r="M303" s="23">
        <f t="shared" si="75"/>
        <v>0.23244243845624862</v>
      </c>
      <c r="N303" s="7">
        <f t="shared" si="67"/>
        <v>64.939610738081242</v>
      </c>
      <c r="O303" s="34">
        <f t="shared" si="76"/>
        <v>0.5737270518638401</v>
      </c>
      <c r="P303" s="38">
        <f t="shared" si="77"/>
        <v>64.707168299624996</v>
      </c>
      <c r="Q303" s="23">
        <f t="shared" si="78"/>
        <v>0.34118194295624682</v>
      </c>
      <c r="R303" s="7">
        <f t="shared" si="68"/>
        <v>65.048350242581236</v>
      </c>
      <c r="S303" s="34">
        <f t="shared" si="79"/>
        <v>0.74213485599199303</v>
      </c>
    </row>
    <row r="304" spans="1:21" x14ac:dyDescent="0.35">
      <c r="A304" s="15">
        <v>43784</v>
      </c>
      <c r="B304" s="16">
        <v>6</v>
      </c>
      <c r="C304" s="22">
        <v>65.336212000000003</v>
      </c>
      <c r="D304" s="38">
        <f t="shared" si="69"/>
        <v>64.631263734831251</v>
      </c>
      <c r="E304" s="23">
        <f t="shared" si="70"/>
        <v>7.2942120900000323E-2</v>
      </c>
      <c r="F304" s="7">
        <f t="shared" si="64"/>
        <v>64.704205855731246</v>
      </c>
      <c r="G304" s="34">
        <f t="shared" si="65"/>
        <v>0.96731372224143852</v>
      </c>
      <c r="H304" s="38">
        <f t="shared" si="71"/>
        <v>64.631263734831251</v>
      </c>
      <c r="I304" s="42">
        <f t="shared" si="72"/>
        <v>9.4937303106250592E-2</v>
      </c>
      <c r="J304" s="7">
        <f t="shared" si="66"/>
        <v>64.7262010379375</v>
      </c>
      <c r="K304" s="34">
        <f t="shared" si="73"/>
        <v>0.93364911033180698</v>
      </c>
      <c r="L304" s="38">
        <f t="shared" si="74"/>
        <v>64.631263734831251</v>
      </c>
      <c r="M304" s="23">
        <f t="shared" si="75"/>
        <v>9.3686286993751283E-2</v>
      </c>
      <c r="N304" s="7">
        <f t="shared" si="67"/>
        <v>64.724950021824995</v>
      </c>
      <c r="O304" s="34">
        <f t="shared" si="76"/>
        <v>0.93556384654654967</v>
      </c>
      <c r="P304" s="38">
        <f t="shared" si="77"/>
        <v>64.631263734831251</v>
      </c>
      <c r="Q304" s="23">
        <f t="shared" si="78"/>
        <v>-1.3341588631246661E-2</v>
      </c>
      <c r="R304" s="7">
        <f t="shared" si="68"/>
        <v>64.617922146200002</v>
      </c>
      <c r="S304" s="34">
        <f t="shared" si="79"/>
        <v>1.0993748058121302</v>
      </c>
    </row>
    <row r="305" spans="1:19" x14ac:dyDescent="0.35">
      <c r="A305" s="15">
        <v>43787</v>
      </c>
      <c r="B305" s="16">
        <v>7</v>
      </c>
      <c r="C305" s="22">
        <v>65.665633999999997</v>
      </c>
      <c r="D305" s="38">
        <f t="shared" si="69"/>
        <v>65.018985280674073</v>
      </c>
      <c r="E305" s="23">
        <f t="shared" si="70"/>
        <v>0.12015903464142363</v>
      </c>
      <c r="F305" s="7">
        <f t="shared" si="64"/>
        <v>65.139144315315491</v>
      </c>
      <c r="G305" s="34">
        <f t="shared" si="65"/>
        <v>0.80177354974522319</v>
      </c>
      <c r="H305" s="38">
        <f t="shared" si="71"/>
        <v>65.018985280674073</v>
      </c>
      <c r="I305" s="42">
        <f t="shared" si="72"/>
        <v>0.16813336379039356</v>
      </c>
      <c r="J305" s="7">
        <f t="shared" si="66"/>
        <v>65.187118644464462</v>
      </c>
      <c r="K305" s="34">
        <f t="shared" si="73"/>
        <v>0.72871504680139854</v>
      </c>
      <c r="L305" s="38">
        <f t="shared" si="74"/>
        <v>65.018985280674073</v>
      </c>
      <c r="M305" s="23">
        <f t="shared" si="75"/>
        <v>0.22600215347583333</v>
      </c>
      <c r="N305" s="7">
        <f t="shared" si="67"/>
        <v>65.244987434149905</v>
      </c>
      <c r="O305" s="34">
        <f t="shared" si="76"/>
        <v>0.64058860050006028</v>
      </c>
      <c r="P305" s="38">
        <f t="shared" si="77"/>
        <v>65.018985280674073</v>
      </c>
      <c r="Q305" s="23">
        <f t="shared" si="78"/>
        <v>0.32756207567171208</v>
      </c>
      <c r="R305" s="7">
        <f t="shared" si="68"/>
        <v>65.346547356345781</v>
      </c>
      <c r="S305" s="34">
        <f t="shared" si="79"/>
        <v>0.4859263883056647</v>
      </c>
    </row>
    <row r="306" spans="1:19" x14ac:dyDescent="0.35">
      <c r="A306" s="15">
        <v>43788</v>
      </c>
      <c r="B306" s="16">
        <v>8</v>
      </c>
      <c r="C306" s="22">
        <v>65.466507000000007</v>
      </c>
      <c r="D306" s="38">
        <f t="shared" si="69"/>
        <v>65.374642076303331</v>
      </c>
      <c r="E306" s="23">
        <f t="shared" si="70"/>
        <v>0.15548369878959881</v>
      </c>
      <c r="F306" s="7">
        <f t="shared" si="64"/>
        <v>65.530125775092927</v>
      </c>
      <c r="G306" s="34">
        <f t="shared" si="65"/>
        <v>9.7177592036366889E-2</v>
      </c>
      <c r="H306" s="38">
        <f t="shared" si="71"/>
        <v>65.374642076303331</v>
      </c>
      <c r="I306" s="42">
        <f t="shared" si="72"/>
        <v>0.21501422175010973</v>
      </c>
      <c r="J306" s="7">
        <f t="shared" si="66"/>
        <v>65.589656298053441</v>
      </c>
      <c r="K306" s="34">
        <f t="shared" si="73"/>
        <v>0.18811038452598991</v>
      </c>
      <c r="L306" s="38">
        <f t="shared" si="74"/>
        <v>65.374642076303331</v>
      </c>
      <c r="M306" s="23">
        <f t="shared" si="75"/>
        <v>0.28434674244487457</v>
      </c>
      <c r="N306" s="7">
        <f t="shared" si="67"/>
        <v>65.658988818748199</v>
      </c>
      <c r="O306" s="34">
        <f t="shared" si="76"/>
        <v>0.29401571516285691</v>
      </c>
      <c r="P306" s="38">
        <f t="shared" si="77"/>
        <v>65.374642076303331</v>
      </c>
      <c r="Q306" s="23">
        <f t="shared" si="78"/>
        <v>0.3514425876356263</v>
      </c>
      <c r="R306" s="7">
        <f t="shared" si="68"/>
        <v>65.726084663938963</v>
      </c>
      <c r="S306" s="34">
        <f t="shared" si="79"/>
        <v>0.39650452702319294</v>
      </c>
    </row>
    <row r="307" spans="1:19" x14ac:dyDescent="0.35">
      <c r="A307" s="15">
        <v>43789</v>
      </c>
      <c r="B307" s="16">
        <v>9</v>
      </c>
      <c r="C307" s="22">
        <v>64.704375999999996</v>
      </c>
      <c r="D307" s="38">
        <f t="shared" si="69"/>
        <v>65.425167784336509</v>
      </c>
      <c r="E307" s="23">
        <f t="shared" si="70"/>
        <v>0.13974000017613561</v>
      </c>
      <c r="F307" s="7">
        <f t="shared" si="64"/>
        <v>65.564907784512641</v>
      </c>
      <c r="G307" s="34">
        <f t="shared" si="65"/>
        <v>1.3299437189729564</v>
      </c>
      <c r="H307" s="38">
        <f t="shared" si="71"/>
        <v>65.425167784336509</v>
      </c>
      <c r="I307" s="42">
        <f t="shared" si="72"/>
        <v>0.17389209332087663</v>
      </c>
      <c r="J307" s="7">
        <f t="shared" si="66"/>
        <v>65.599059877657382</v>
      </c>
      <c r="K307" s="34">
        <f t="shared" si="73"/>
        <v>1.3827254553191048</v>
      </c>
      <c r="L307" s="38">
        <f t="shared" si="74"/>
        <v>65.425167784336509</v>
      </c>
      <c r="M307" s="23">
        <f t="shared" si="75"/>
        <v>0.17912727695961084</v>
      </c>
      <c r="N307" s="7">
        <f t="shared" si="67"/>
        <v>65.604295061296114</v>
      </c>
      <c r="O307" s="34">
        <f t="shared" si="76"/>
        <v>1.3908163820266457</v>
      </c>
      <c r="P307" s="38">
        <f t="shared" si="77"/>
        <v>65.425167784336509</v>
      </c>
      <c r="Q307" s="23">
        <f t="shared" si="78"/>
        <v>9.56632399735447E-2</v>
      </c>
      <c r="R307" s="7">
        <f t="shared" si="68"/>
        <v>65.520831024310056</v>
      </c>
      <c r="S307" s="34">
        <f t="shared" si="79"/>
        <v>1.2618235037303493</v>
      </c>
    </row>
    <row r="308" spans="1:19" x14ac:dyDescent="0.35">
      <c r="A308" s="15">
        <v>43790</v>
      </c>
      <c r="B308" s="16">
        <v>10</v>
      </c>
      <c r="C308" s="22">
        <v>64.414268000000007</v>
      </c>
      <c r="D308" s="38">
        <f t="shared" si="69"/>
        <v>65.028732302951425</v>
      </c>
      <c r="E308" s="23">
        <f t="shared" si="70"/>
        <v>5.9313677941952782E-2</v>
      </c>
      <c r="F308" s="7">
        <f t="shared" si="64"/>
        <v>65.088045980893384</v>
      </c>
      <c r="G308" s="34">
        <f t="shared" si="65"/>
        <v>1.0460073549130084</v>
      </c>
      <c r="H308" s="38">
        <f t="shared" si="71"/>
        <v>65.028732302951425</v>
      </c>
      <c r="I308" s="42">
        <f t="shared" si="72"/>
        <v>3.1310199644386666E-2</v>
      </c>
      <c r="J308" s="7">
        <f t="shared" si="66"/>
        <v>65.060042502595806</v>
      </c>
      <c r="K308" s="34">
        <f t="shared" si="73"/>
        <v>1.0025333247531416</v>
      </c>
      <c r="L308" s="38">
        <f t="shared" si="74"/>
        <v>65.028732302951425</v>
      </c>
      <c r="M308" s="23">
        <f t="shared" si="75"/>
        <v>-7.9875964295501492E-2</v>
      </c>
      <c r="N308" s="7">
        <f t="shared" si="67"/>
        <v>64.948856338655929</v>
      </c>
      <c r="O308" s="34">
        <f t="shared" si="76"/>
        <v>0.82992224433245476</v>
      </c>
      <c r="P308" s="38">
        <f t="shared" si="77"/>
        <v>65.028732302951425</v>
      </c>
      <c r="Q308" s="23">
        <f t="shared" si="78"/>
        <v>-0.32262067318128901</v>
      </c>
      <c r="R308" s="7">
        <f t="shared" si="68"/>
        <v>64.706111629770135</v>
      </c>
      <c r="S308" s="34">
        <f t="shared" si="79"/>
        <v>0.45307295857204744</v>
      </c>
    </row>
    <row r="309" spans="1:19" x14ac:dyDescent="0.35">
      <c r="A309" s="15">
        <v>43791</v>
      </c>
      <c r="B309" s="16">
        <v>11</v>
      </c>
      <c r="C309" s="22">
        <v>64.357726999999997</v>
      </c>
      <c r="D309" s="38">
        <f t="shared" si="69"/>
        <v>64.690776936328149</v>
      </c>
      <c r="E309" s="23">
        <f t="shared" si="70"/>
        <v>-2.7667874283163196E-4</v>
      </c>
      <c r="F309" s="7">
        <f t="shared" si="64"/>
        <v>64.690500257585313</v>
      </c>
      <c r="G309" s="34">
        <f t="shared" si="65"/>
        <v>0.51706807107298269</v>
      </c>
      <c r="H309" s="38">
        <f t="shared" si="71"/>
        <v>64.690776936328149</v>
      </c>
      <c r="I309" s="42">
        <f t="shared" si="72"/>
        <v>-6.1006191922529159E-2</v>
      </c>
      <c r="J309" s="7">
        <f t="shared" si="66"/>
        <v>64.629770744405619</v>
      </c>
      <c r="K309" s="34">
        <f t="shared" si="73"/>
        <v>0.42270564404119126</v>
      </c>
      <c r="L309" s="38">
        <f t="shared" si="74"/>
        <v>64.690776936328149</v>
      </c>
      <c r="M309" s="23">
        <f t="shared" si="75"/>
        <v>-0.19601169534300031</v>
      </c>
      <c r="N309" s="7">
        <f t="shared" si="67"/>
        <v>64.494765240985146</v>
      </c>
      <c r="O309" s="34">
        <f t="shared" si="76"/>
        <v>0.21293207105519546</v>
      </c>
      <c r="P309" s="38">
        <f t="shared" si="77"/>
        <v>64.690776936328149</v>
      </c>
      <c r="Q309" s="23">
        <f t="shared" si="78"/>
        <v>-0.33565516260697847</v>
      </c>
      <c r="R309" s="7">
        <f t="shared" si="68"/>
        <v>64.355121773721166</v>
      </c>
      <c r="S309" s="34">
        <f t="shared" si="79"/>
        <v>4.0480396065435877E-3</v>
      </c>
    </row>
    <row r="310" spans="1:19" x14ac:dyDescent="0.35">
      <c r="A310" s="15">
        <v>43794</v>
      </c>
      <c r="B310" s="16">
        <v>12</v>
      </c>
      <c r="C310" s="22">
        <v>65.486168000000006</v>
      </c>
      <c r="D310" s="38">
        <f t="shared" si="69"/>
        <v>64.50759947134766</v>
      </c>
      <c r="E310" s="23">
        <f t="shared" si="70"/>
        <v>-2.7711796678480158E-2</v>
      </c>
      <c r="F310" s="7">
        <f t="shared" si="64"/>
        <v>64.479887674669186</v>
      </c>
      <c r="G310" s="34">
        <f t="shared" si="65"/>
        <v>1.5366303389913123</v>
      </c>
      <c r="H310" s="38">
        <f t="shared" si="71"/>
        <v>64.50759947134766</v>
      </c>
      <c r="I310" s="42">
        <f t="shared" si="72"/>
        <v>-9.1549010187018998E-2</v>
      </c>
      <c r="J310" s="7">
        <f t="shared" si="66"/>
        <v>64.416050461160637</v>
      </c>
      <c r="K310" s="34">
        <f t="shared" si="73"/>
        <v>1.6341123194738916</v>
      </c>
      <c r="L310" s="38">
        <f t="shared" si="74"/>
        <v>64.50759947134766</v>
      </c>
      <c r="M310" s="23">
        <f t="shared" si="75"/>
        <v>-0.19023629167987</v>
      </c>
      <c r="N310" s="7">
        <f t="shared" si="67"/>
        <v>64.317363179667794</v>
      </c>
      <c r="O310" s="34">
        <f t="shared" si="76"/>
        <v>1.7848117488447521</v>
      </c>
      <c r="P310" s="38">
        <f t="shared" si="77"/>
        <v>64.50759947134766</v>
      </c>
      <c r="Q310" s="23">
        <f t="shared" si="78"/>
        <v>-0.20604911962446198</v>
      </c>
      <c r="R310" s="7">
        <f t="shared" si="68"/>
        <v>64.301550351723193</v>
      </c>
      <c r="S310" s="34">
        <f t="shared" si="79"/>
        <v>1.8089585701163837</v>
      </c>
    </row>
    <row r="311" spans="1:19" x14ac:dyDescent="0.35">
      <c r="A311" s="15">
        <v>43795</v>
      </c>
      <c r="B311" s="16">
        <v>13</v>
      </c>
      <c r="C311" s="22">
        <v>64.974815000000007</v>
      </c>
      <c r="D311" s="38">
        <f t="shared" si="69"/>
        <v>65.045812162106444</v>
      </c>
      <c r="E311" s="23">
        <f t="shared" si="70"/>
        <v>5.7176876437109343E-2</v>
      </c>
      <c r="F311" s="7">
        <f t="shared" si="64"/>
        <v>65.102989038543555</v>
      </c>
      <c r="G311" s="34">
        <f t="shared" si="65"/>
        <v>0.1972672620053606</v>
      </c>
      <c r="H311" s="38">
        <f t="shared" si="71"/>
        <v>65.045812162106444</v>
      </c>
      <c r="I311" s="42">
        <f t="shared" si="72"/>
        <v>6.5891415049431551E-2</v>
      </c>
      <c r="J311" s="7">
        <f t="shared" si="66"/>
        <v>65.111703577155879</v>
      </c>
      <c r="K311" s="34">
        <f t="shared" si="73"/>
        <v>0.21067944118943979</v>
      </c>
      <c r="L311" s="38">
        <f t="shared" si="74"/>
        <v>65.045812162106444</v>
      </c>
      <c r="M311" s="23">
        <f t="shared" si="75"/>
        <v>0.13756575041752395</v>
      </c>
      <c r="N311" s="7">
        <f t="shared" si="67"/>
        <v>65.183377912523966</v>
      </c>
      <c r="O311" s="34">
        <f t="shared" si="76"/>
        <v>0.32099039069824081</v>
      </c>
      <c r="P311" s="38">
        <f t="shared" si="77"/>
        <v>65.045812162106444</v>
      </c>
      <c r="Q311" s="23">
        <f t="shared" si="78"/>
        <v>0.42657341920129638</v>
      </c>
      <c r="R311" s="7">
        <f t="shared" si="68"/>
        <v>65.472385581307734</v>
      </c>
      <c r="S311" s="34">
        <f t="shared" si="79"/>
        <v>0.76578991615093761</v>
      </c>
    </row>
    <row r="312" spans="1:19" x14ac:dyDescent="0.35">
      <c r="A312" s="15">
        <v>43796</v>
      </c>
      <c r="B312" s="16">
        <v>14</v>
      </c>
      <c r="C312" s="22">
        <v>65.847565000000003</v>
      </c>
      <c r="D312" s="38">
        <f t="shared" si="69"/>
        <v>65.006763722947909</v>
      </c>
      <c r="E312" s="23">
        <f t="shared" si="70"/>
        <v>4.2743079097762746E-2</v>
      </c>
      <c r="F312" s="7">
        <f t="shared" si="64"/>
        <v>65.04950680204567</v>
      </c>
      <c r="G312" s="34">
        <f t="shared" si="65"/>
        <v>1.2119782985966649</v>
      </c>
      <c r="H312" s="38">
        <f t="shared" si="71"/>
        <v>65.006763722947909</v>
      </c>
      <c r="I312" s="42">
        <f t="shared" si="72"/>
        <v>3.9656451497440008E-2</v>
      </c>
      <c r="J312" s="7">
        <f t="shared" si="66"/>
        <v>65.046420174445345</v>
      </c>
      <c r="K312" s="34">
        <f t="shared" si="73"/>
        <v>1.2166658335120795</v>
      </c>
      <c r="L312" s="38">
        <f t="shared" si="74"/>
        <v>65.006763722947909</v>
      </c>
      <c r="M312" s="23">
        <f t="shared" si="75"/>
        <v>5.8089365108297597E-2</v>
      </c>
      <c r="N312" s="7">
        <f t="shared" si="67"/>
        <v>65.064853088056211</v>
      </c>
      <c r="O312" s="34">
        <f t="shared" si="76"/>
        <v>1.1886725225811956</v>
      </c>
      <c r="P312" s="38">
        <f t="shared" si="77"/>
        <v>65.006763722947909</v>
      </c>
      <c r="Q312" s="23">
        <f t="shared" si="78"/>
        <v>3.0794839595440042E-2</v>
      </c>
      <c r="R312" s="7">
        <f t="shared" si="68"/>
        <v>65.037558562543353</v>
      </c>
      <c r="S312" s="34">
        <f t="shared" si="79"/>
        <v>1.2301236005562999</v>
      </c>
    </row>
    <row r="313" spans="1:19" x14ac:dyDescent="0.35">
      <c r="A313" s="15">
        <v>43798</v>
      </c>
      <c r="B313" s="16">
        <v>15</v>
      </c>
      <c r="C313" s="22">
        <v>65.702515000000005</v>
      </c>
      <c r="D313" s="38">
        <f t="shared" si="69"/>
        <v>65.469204425326566</v>
      </c>
      <c r="E313" s="23">
        <f t="shared" si="70"/>
        <v>0.10569772258989696</v>
      </c>
      <c r="F313" s="7">
        <f t="shared" si="64"/>
        <v>65.574902147916461</v>
      </c>
      <c r="G313" s="34">
        <f t="shared" si="65"/>
        <v>0.19422826064351451</v>
      </c>
      <c r="H313" s="38">
        <f t="shared" si="71"/>
        <v>65.469204425326566</v>
      </c>
      <c r="I313" s="42">
        <f t="shared" si="72"/>
        <v>0.14535251421774437</v>
      </c>
      <c r="J313" s="7">
        <f t="shared" si="66"/>
        <v>65.614556939544315</v>
      </c>
      <c r="K313" s="34">
        <f t="shared" si="73"/>
        <v>0.13387320174226305</v>
      </c>
      <c r="L313" s="38">
        <f t="shared" si="74"/>
        <v>65.469204425326566</v>
      </c>
      <c r="M313" s="23">
        <f t="shared" si="75"/>
        <v>0.24004746687995951</v>
      </c>
      <c r="N313" s="7">
        <f t="shared" si="67"/>
        <v>65.709251892206524</v>
      </c>
      <c r="O313" s="34">
        <f t="shared" si="76"/>
        <v>1.0253629113769112E-2</v>
      </c>
      <c r="P313" s="38">
        <f t="shared" si="77"/>
        <v>65.469204425326566</v>
      </c>
      <c r="Q313" s="23">
        <f t="shared" si="78"/>
        <v>0.39769382296117484</v>
      </c>
      <c r="R313" s="7">
        <f t="shared" si="68"/>
        <v>65.86689824828774</v>
      </c>
      <c r="S313" s="34">
        <f t="shared" si="79"/>
        <v>0.25019323581104058</v>
      </c>
    </row>
    <row r="314" spans="1:19" x14ac:dyDescent="0.35">
      <c r="A314" s="15">
        <v>43801</v>
      </c>
      <c r="B314" s="16">
        <v>16</v>
      </c>
      <c r="C314" s="22">
        <v>64.942841000000001</v>
      </c>
      <c r="D314" s="38">
        <f t="shared" si="69"/>
        <v>65.597525241396966</v>
      </c>
      <c r="E314" s="23">
        <f t="shared" si="70"/>
        <v>0.1090911866119723</v>
      </c>
      <c r="F314" s="7">
        <f t="shared" si="64"/>
        <v>65.706616428008942</v>
      </c>
      <c r="G314" s="34">
        <f t="shared" si="65"/>
        <v>1.1760733227068725</v>
      </c>
      <c r="H314" s="38">
        <f t="shared" si="71"/>
        <v>65.597525241396966</v>
      </c>
      <c r="I314" s="42">
        <f t="shared" si="72"/>
        <v>0.1410945896809081</v>
      </c>
      <c r="J314" s="7">
        <f t="shared" si="66"/>
        <v>65.73861983107787</v>
      </c>
      <c r="K314" s="34">
        <f t="shared" si="73"/>
        <v>1.2253526621631292</v>
      </c>
      <c r="L314" s="38">
        <f t="shared" si="74"/>
        <v>65.597525241396966</v>
      </c>
      <c r="M314" s="23">
        <f t="shared" si="75"/>
        <v>0.18977047401565741</v>
      </c>
      <c r="N314" s="7">
        <f t="shared" si="67"/>
        <v>65.787295715412625</v>
      </c>
      <c r="O314" s="34">
        <f t="shared" si="76"/>
        <v>1.3003045484453384</v>
      </c>
      <c r="P314" s="38">
        <f t="shared" si="77"/>
        <v>65.597525241396966</v>
      </c>
      <c r="Q314" s="23">
        <f t="shared" si="78"/>
        <v>0.1687267671040156</v>
      </c>
      <c r="R314" s="7">
        <f t="shared" si="68"/>
        <v>65.766252008500985</v>
      </c>
      <c r="S314" s="34">
        <f t="shared" si="79"/>
        <v>1.2679011201573136</v>
      </c>
    </row>
    <row r="315" spans="1:19" x14ac:dyDescent="0.35">
      <c r="A315" s="15">
        <v>43802</v>
      </c>
      <c r="B315" s="16">
        <v>17</v>
      </c>
      <c r="C315" s="22">
        <v>63.784916000000003</v>
      </c>
      <c r="D315" s="38">
        <f t="shared" si="69"/>
        <v>65.237448908628636</v>
      </c>
      <c r="E315" s="23">
        <f t="shared" si="70"/>
        <v>3.871605870492701E-2</v>
      </c>
      <c r="F315" s="7">
        <f t="shared" si="64"/>
        <v>65.276164967333557</v>
      </c>
      <c r="G315" s="34">
        <f t="shared" si="65"/>
        <v>2.3379335756020345</v>
      </c>
      <c r="H315" s="38">
        <f t="shared" si="71"/>
        <v>65.237448908628636</v>
      </c>
      <c r="I315" s="42">
        <f t="shared" si="72"/>
        <v>1.580185906859867E-2</v>
      </c>
      <c r="J315" s="7">
        <f t="shared" si="66"/>
        <v>65.253250767697239</v>
      </c>
      <c r="K315" s="34">
        <f t="shared" si="73"/>
        <v>2.3020094087718732</v>
      </c>
      <c r="L315" s="38">
        <f t="shared" si="74"/>
        <v>65.237448908628636</v>
      </c>
      <c r="M315" s="23">
        <f t="shared" si="75"/>
        <v>-5.7660589037136764E-2</v>
      </c>
      <c r="N315" s="7">
        <f t="shared" si="67"/>
        <v>65.179788319591495</v>
      </c>
      <c r="O315" s="34">
        <f t="shared" si="76"/>
        <v>2.1868372760598951</v>
      </c>
      <c r="P315" s="38">
        <f t="shared" si="77"/>
        <v>65.237448908628636</v>
      </c>
      <c r="Q315" s="23">
        <f t="shared" si="78"/>
        <v>-0.2807558677874778</v>
      </c>
      <c r="R315" s="7">
        <f t="shared" si="68"/>
        <v>64.956693040841159</v>
      </c>
      <c r="S315" s="34">
        <f t="shared" si="79"/>
        <v>1.8370754628588941</v>
      </c>
    </row>
    <row r="316" spans="1:19" x14ac:dyDescent="0.35">
      <c r="A316" s="15">
        <v>43803</v>
      </c>
      <c r="B316" s="16">
        <v>18</v>
      </c>
      <c r="C316" s="22">
        <v>64.347892999999999</v>
      </c>
      <c r="D316" s="38">
        <f t="shared" si="69"/>
        <v>64.438555808882882</v>
      </c>
      <c r="E316" s="23">
        <f t="shared" si="70"/>
        <v>-8.6925315062675201E-2</v>
      </c>
      <c r="F316" s="7">
        <f t="shared" si="64"/>
        <v>64.35163049382021</v>
      </c>
      <c r="G316" s="34">
        <f t="shared" si="65"/>
        <v>5.8082613834933216E-3</v>
      </c>
      <c r="H316" s="38">
        <f t="shared" si="71"/>
        <v>64.438555808882882</v>
      </c>
      <c r="I316" s="42">
        <f t="shared" si="72"/>
        <v>-0.18787188063498961</v>
      </c>
      <c r="J316" s="7">
        <f t="shared" si="66"/>
        <v>64.250683928247895</v>
      </c>
      <c r="K316" s="34">
        <f t="shared" si="73"/>
        <v>0.15106799495688872</v>
      </c>
      <c r="L316" s="38">
        <f t="shared" si="74"/>
        <v>64.438555808882882</v>
      </c>
      <c r="M316" s="23">
        <f t="shared" si="75"/>
        <v>-0.39121521885601468</v>
      </c>
      <c r="N316" s="7">
        <f t="shared" si="67"/>
        <v>64.047340590026863</v>
      </c>
      <c r="O316" s="34">
        <f t="shared" si="76"/>
        <v>0.46707420548041262</v>
      </c>
      <c r="P316" s="38">
        <f t="shared" si="77"/>
        <v>64.438555808882882</v>
      </c>
      <c r="Q316" s="23">
        <f t="shared" si="78"/>
        <v>-0.72117251495201296</v>
      </c>
      <c r="R316" s="7">
        <f t="shared" si="68"/>
        <v>63.717383293930865</v>
      </c>
      <c r="S316" s="34">
        <f t="shared" si="79"/>
        <v>0.9798451459306271</v>
      </c>
    </row>
    <row r="317" spans="1:19" x14ac:dyDescent="0.35">
      <c r="A317" s="15">
        <v>43804</v>
      </c>
      <c r="B317" s="16">
        <v>19</v>
      </c>
      <c r="C317" s="22">
        <v>65.291945999999996</v>
      </c>
      <c r="D317" s="38">
        <f t="shared" si="69"/>
        <v>64.388691263997288</v>
      </c>
      <c r="E317" s="23">
        <f t="shared" si="70"/>
        <v>-8.1366199536113001E-2</v>
      </c>
      <c r="F317" s="7">
        <f t="shared" si="64"/>
        <v>64.307325064461182</v>
      </c>
      <c r="G317" s="34">
        <f t="shared" si="65"/>
        <v>1.5080281655854062</v>
      </c>
      <c r="H317" s="38">
        <f t="shared" si="71"/>
        <v>64.388691263997288</v>
      </c>
      <c r="I317" s="42">
        <f t="shared" si="72"/>
        <v>-0.15337004669764068</v>
      </c>
      <c r="J317" s="7">
        <f t="shared" si="66"/>
        <v>64.235321217299642</v>
      </c>
      <c r="K317" s="34">
        <f t="shared" si="73"/>
        <v>1.618307995752422</v>
      </c>
      <c r="L317" s="38">
        <f t="shared" si="74"/>
        <v>64.388691263997288</v>
      </c>
      <c r="M317" s="23">
        <f t="shared" si="75"/>
        <v>-0.23760741556932535</v>
      </c>
      <c r="N317" s="7">
        <f t="shared" si="67"/>
        <v>64.151083848427959</v>
      </c>
      <c r="O317" s="34">
        <f t="shared" si="76"/>
        <v>1.7473244733309634</v>
      </c>
      <c r="P317" s="38">
        <f t="shared" si="77"/>
        <v>64.388691263997288</v>
      </c>
      <c r="Q317" s="23">
        <f t="shared" si="78"/>
        <v>-0.15056074039555678</v>
      </c>
      <c r="R317" s="7">
        <f t="shared" si="68"/>
        <v>64.238130523601725</v>
      </c>
      <c r="S317" s="34">
        <f t="shared" si="79"/>
        <v>1.6140053114640975</v>
      </c>
    </row>
    <row r="318" spans="1:19" x14ac:dyDescent="0.35">
      <c r="A318" s="15">
        <v>43805</v>
      </c>
      <c r="B318" s="16">
        <v>20</v>
      </c>
      <c r="C318" s="22">
        <v>66.553130999999993</v>
      </c>
      <c r="D318" s="38">
        <f t="shared" si="69"/>
        <v>64.885481368798779</v>
      </c>
      <c r="E318" s="23">
        <f t="shared" si="70"/>
        <v>5.3572461145275779E-3</v>
      </c>
      <c r="F318" s="7">
        <f t="shared" si="64"/>
        <v>64.890838614913307</v>
      </c>
      <c r="G318" s="34">
        <f t="shared" si="65"/>
        <v>2.4976922349253363</v>
      </c>
      <c r="H318" s="38">
        <f t="shared" si="71"/>
        <v>64.885481368798779</v>
      </c>
      <c r="I318" s="42">
        <f t="shared" si="72"/>
        <v>9.169991177142206E-3</v>
      </c>
      <c r="J318" s="7">
        <f t="shared" si="66"/>
        <v>64.894651359975924</v>
      </c>
      <c r="K318" s="34">
        <f t="shared" si="73"/>
        <v>2.4919633608583633</v>
      </c>
      <c r="L318" s="38">
        <f t="shared" si="74"/>
        <v>64.885481368798779</v>
      </c>
      <c r="M318" s="23">
        <f t="shared" si="75"/>
        <v>9.2871468597541973E-2</v>
      </c>
      <c r="N318" s="7">
        <f t="shared" si="67"/>
        <v>64.978352837396315</v>
      </c>
      <c r="O318" s="34">
        <f t="shared" si="76"/>
        <v>2.366196960145539</v>
      </c>
      <c r="P318" s="38">
        <f t="shared" si="77"/>
        <v>64.885481368798779</v>
      </c>
      <c r="Q318" s="23">
        <f t="shared" si="78"/>
        <v>0.39968747802193372</v>
      </c>
      <c r="R318" s="7">
        <f t="shared" si="68"/>
        <v>65.28516884682071</v>
      </c>
      <c r="S318" s="34">
        <f t="shared" si="79"/>
        <v>1.9051878313272497</v>
      </c>
    </row>
    <row r="319" spans="1:19" x14ac:dyDescent="0.35">
      <c r="A319" s="15">
        <v>43808</v>
      </c>
      <c r="B319" s="16">
        <v>21</v>
      </c>
      <c r="C319" s="22">
        <v>65.621384000000006</v>
      </c>
      <c r="D319" s="38">
        <f t="shared" si="69"/>
        <v>65.802688665959437</v>
      </c>
      <c r="E319" s="23">
        <f t="shared" si="70"/>
        <v>0.14213475377144716</v>
      </c>
      <c r="F319" s="7">
        <f t="shared" si="64"/>
        <v>65.944823419730881</v>
      </c>
      <c r="G319" s="34">
        <f t="shared" si="65"/>
        <v>0.49288722671694107</v>
      </c>
      <c r="H319" s="38">
        <f t="shared" si="71"/>
        <v>65.802688665959437</v>
      </c>
      <c r="I319" s="42">
        <f t="shared" si="72"/>
        <v>0.23617931767302119</v>
      </c>
      <c r="J319" s="7">
        <f t="shared" si="66"/>
        <v>66.038867983632457</v>
      </c>
      <c r="K319" s="34">
        <f t="shared" si="73"/>
        <v>0.63620112558499353</v>
      </c>
      <c r="L319" s="38">
        <f t="shared" si="74"/>
        <v>65.802688665959437</v>
      </c>
      <c r="M319" s="23">
        <f t="shared" si="75"/>
        <v>0.46382259145094429</v>
      </c>
      <c r="N319" s="7">
        <f t="shared" si="67"/>
        <v>66.266511257410386</v>
      </c>
      <c r="O319" s="34">
        <f t="shared" si="76"/>
        <v>0.98310522894546026</v>
      </c>
      <c r="P319" s="38">
        <f t="shared" si="77"/>
        <v>65.802688665959437</v>
      </c>
      <c r="Q319" s="23">
        <f t="shared" si="78"/>
        <v>0.83957932428984949</v>
      </c>
      <c r="R319" s="7">
        <f t="shared" si="68"/>
        <v>66.64226799024928</v>
      </c>
      <c r="S319" s="34">
        <f t="shared" si="79"/>
        <v>1.5557184686157701</v>
      </c>
    </row>
    <row r="320" spans="1:19" x14ac:dyDescent="0.35">
      <c r="A320" s="15">
        <v>43809</v>
      </c>
      <c r="B320" s="16">
        <v>22</v>
      </c>
      <c r="C320" s="22">
        <v>66.004897999999997</v>
      </c>
      <c r="D320" s="38">
        <f t="shared" si="69"/>
        <v>65.702971099681747</v>
      </c>
      <c r="E320" s="23">
        <f t="shared" si="70"/>
        <v>0.10585690576407664</v>
      </c>
      <c r="F320" s="7">
        <f t="shared" si="64"/>
        <v>65.808828005445818</v>
      </c>
      <c r="G320" s="34">
        <f t="shared" si="65"/>
        <v>0.2970537043390008</v>
      </c>
      <c r="H320" s="38">
        <f t="shared" si="71"/>
        <v>65.702971099681747</v>
      </c>
      <c r="I320" s="42">
        <f t="shared" si="72"/>
        <v>0.15220509668534349</v>
      </c>
      <c r="J320" s="7">
        <f t="shared" si="66"/>
        <v>65.855176196367097</v>
      </c>
      <c r="K320" s="34">
        <f t="shared" si="73"/>
        <v>0.22683438376482337</v>
      </c>
      <c r="L320" s="38">
        <f t="shared" si="74"/>
        <v>65.702971099681747</v>
      </c>
      <c r="M320" s="23">
        <f t="shared" si="75"/>
        <v>0.21022952047305898</v>
      </c>
      <c r="N320" s="7">
        <f t="shared" si="67"/>
        <v>65.913200620154811</v>
      </c>
      <c r="O320" s="34">
        <f t="shared" si="76"/>
        <v>0.13892511408045255</v>
      </c>
      <c r="P320" s="38">
        <f t="shared" si="77"/>
        <v>65.702971099681747</v>
      </c>
      <c r="Q320" s="23">
        <f t="shared" si="78"/>
        <v>4.1176967307441206E-2</v>
      </c>
      <c r="R320" s="7">
        <f t="shared" si="68"/>
        <v>65.744148066989183</v>
      </c>
      <c r="S320" s="34">
        <f t="shared" si="79"/>
        <v>0.3950463388502079</v>
      </c>
    </row>
    <row r="321" spans="1:19" x14ac:dyDescent="0.35">
      <c r="A321" s="15">
        <v>43810</v>
      </c>
      <c r="B321" s="16">
        <v>23</v>
      </c>
      <c r="C321" s="22">
        <v>66.567886000000001</v>
      </c>
      <c r="D321" s="38">
        <f t="shared" si="69"/>
        <v>65.869030894856792</v>
      </c>
      <c r="E321" s="23">
        <f t="shared" si="70"/>
        <v>0.11488733917572184</v>
      </c>
      <c r="F321" s="7">
        <f t="shared" si="64"/>
        <v>65.983918234032515</v>
      </c>
      <c r="G321" s="34">
        <f t="shared" si="65"/>
        <v>0.87725148124350261</v>
      </c>
      <c r="H321" s="38">
        <f t="shared" si="71"/>
        <v>65.869030894856792</v>
      </c>
      <c r="I321" s="42">
        <f t="shared" si="72"/>
        <v>0.15566877130776879</v>
      </c>
      <c r="J321" s="7">
        <f t="shared" si="66"/>
        <v>66.024699666164565</v>
      </c>
      <c r="K321" s="34">
        <f t="shared" si="73"/>
        <v>0.81598855916114876</v>
      </c>
      <c r="L321" s="38">
        <f t="shared" si="74"/>
        <v>65.869030894856792</v>
      </c>
      <c r="M321" s="23">
        <f t="shared" si="75"/>
        <v>0.19035314408895254</v>
      </c>
      <c r="N321" s="7">
        <f t="shared" si="67"/>
        <v>66.059384038945751</v>
      </c>
      <c r="O321" s="34">
        <f t="shared" si="76"/>
        <v>0.76388479732441894</v>
      </c>
      <c r="P321" s="38">
        <f t="shared" si="77"/>
        <v>65.869030894856792</v>
      </c>
      <c r="Q321" s="23">
        <f t="shared" si="78"/>
        <v>0.14732737099490412</v>
      </c>
      <c r="R321" s="7">
        <f t="shared" si="68"/>
        <v>66.016358265851693</v>
      </c>
      <c r="S321" s="34">
        <f t="shared" si="79"/>
        <v>0.82851922644547915</v>
      </c>
    </row>
    <row r="322" spans="1:19" x14ac:dyDescent="0.35">
      <c r="A322" s="15">
        <v>43811</v>
      </c>
      <c r="B322" s="16">
        <v>24</v>
      </c>
      <c r="C322" s="22">
        <v>66.737517999999994</v>
      </c>
      <c r="D322" s="38">
        <f t="shared" si="69"/>
        <v>66.253401202685552</v>
      </c>
      <c r="E322" s="23">
        <f t="shared" si="70"/>
        <v>0.1553097844736776</v>
      </c>
      <c r="F322" s="7">
        <f t="shared" si="64"/>
        <v>66.408710987159225</v>
      </c>
      <c r="G322" s="34">
        <f t="shared" si="65"/>
        <v>0.49268690639764229</v>
      </c>
      <c r="H322" s="38">
        <f t="shared" si="71"/>
        <v>66.253401202685552</v>
      </c>
      <c r="I322" s="42">
        <f t="shared" si="72"/>
        <v>0.21284415543801669</v>
      </c>
      <c r="J322" s="7">
        <f t="shared" si="66"/>
        <v>66.466245358123572</v>
      </c>
      <c r="K322" s="34">
        <f t="shared" si="73"/>
        <v>0.40647697128386162</v>
      </c>
      <c r="L322" s="38">
        <f t="shared" si="74"/>
        <v>66.253401202685552</v>
      </c>
      <c r="M322" s="23">
        <f t="shared" si="75"/>
        <v>0.27766086777186605</v>
      </c>
      <c r="N322" s="7">
        <f t="shared" si="67"/>
        <v>66.531062070457423</v>
      </c>
      <c r="O322" s="34">
        <f t="shared" si="76"/>
        <v>0.30935512097194112</v>
      </c>
      <c r="P322" s="38">
        <f t="shared" si="77"/>
        <v>66.253401202685552</v>
      </c>
      <c r="Q322" s="23">
        <f t="shared" si="78"/>
        <v>0.34881386730368191</v>
      </c>
      <c r="R322" s="7">
        <f t="shared" si="68"/>
        <v>66.602215069989228</v>
      </c>
      <c r="S322" s="34">
        <f t="shared" si="79"/>
        <v>0.20273893016333999</v>
      </c>
    </row>
    <row r="323" spans="1:19" x14ac:dyDescent="0.35">
      <c r="A323" s="15">
        <v>43812</v>
      </c>
      <c r="B323" s="16">
        <v>25</v>
      </c>
      <c r="C323" s="22">
        <v>67.644706999999997</v>
      </c>
      <c r="D323" s="38">
        <f t="shared" si="69"/>
        <v>66.519665441208502</v>
      </c>
      <c r="E323" s="23">
        <f t="shared" si="70"/>
        <v>0.17195295258106852</v>
      </c>
      <c r="F323" s="7">
        <f t="shared" si="64"/>
        <v>66.691618393789568</v>
      </c>
      <c r="G323" s="34">
        <f t="shared" si="65"/>
        <v>1.4089625759047617</v>
      </c>
      <c r="H323" s="38">
        <f t="shared" si="71"/>
        <v>66.519665441208502</v>
      </c>
      <c r="I323" s="42">
        <f t="shared" si="72"/>
        <v>0.22619917620925009</v>
      </c>
      <c r="J323" s="7">
        <f t="shared" si="66"/>
        <v>66.745864617417752</v>
      </c>
      <c r="K323" s="34">
        <f t="shared" si="73"/>
        <v>1.3287697182016698</v>
      </c>
      <c r="L323" s="38">
        <f t="shared" si="74"/>
        <v>66.519665441208502</v>
      </c>
      <c r="M323" s="23">
        <f t="shared" si="75"/>
        <v>0.27253238460985396</v>
      </c>
      <c r="N323" s="7">
        <f t="shared" si="67"/>
        <v>66.792197825818363</v>
      </c>
      <c r="O323" s="34">
        <f t="shared" si="76"/>
        <v>1.2602747679602395</v>
      </c>
      <c r="P323" s="38">
        <f t="shared" si="77"/>
        <v>66.519665441208502</v>
      </c>
      <c r="Q323" s="23">
        <f t="shared" si="78"/>
        <v>0.27864668284006006</v>
      </c>
      <c r="R323" s="7">
        <f t="shared" si="68"/>
        <v>66.798312124048564</v>
      </c>
      <c r="S323" s="34">
        <f t="shared" si="79"/>
        <v>1.2512359258965116</v>
      </c>
    </row>
    <row r="324" spans="1:19" x14ac:dyDescent="0.35">
      <c r="A324" s="15">
        <v>43815</v>
      </c>
      <c r="B324" s="16">
        <v>26</v>
      </c>
      <c r="C324" s="22">
        <v>68.802634999999995</v>
      </c>
      <c r="D324" s="38">
        <f t="shared" si="69"/>
        <v>67.138438298543832</v>
      </c>
      <c r="E324" s="23">
        <f t="shared" si="70"/>
        <v>0.23897593829420771</v>
      </c>
      <c r="F324" s="7">
        <f t="shared" si="64"/>
        <v>67.377414236838035</v>
      </c>
      <c r="G324" s="34">
        <f t="shared" si="65"/>
        <v>2.0714624711131484</v>
      </c>
      <c r="H324" s="38">
        <f t="shared" si="71"/>
        <v>67.138438298543832</v>
      </c>
      <c r="I324" s="42">
        <f t="shared" si="72"/>
        <v>0.32434259649077002</v>
      </c>
      <c r="J324" s="7">
        <f t="shared" si="66"/>
        <v>67.462780895034598</v>
      </c>
      <c r="K324" s="34">
        <f t="shared" si="73"/>
        <v>1.9473877780486128</v>
      </c>
      <c r="L324" s="38">
        <f t="shared" si="74"/>
        <v>67.138438298543832</v>
      </c>
      <c r="M324" s="23">
        <f t="shared" si="75"/>
        <v>0.42834059733631813</v>
      </c>
      <c r="N324" s="7">
        <f t="shared" si="67"/>
        <v>67.566778895880148</v>
      </c>
      <c r="O324" s="34">
        <f t="shared" si="76"/>
        <v>1.7962336822126754</v>
      </c>
      <c r="P324" s="38">
        <f t="shared" si="77"/>
        <v>67.138438298543832</v>
      </c>
      <c r="Q324" s="23">
        <f t="shared" si="78"/>
        <v>0.56775393116103923</v>
      </c>
      <c r="R324" s="7">
        <f t="shared" si="68"/>
        <v>67.706192229704868</v>
      </c>
      <c r="S324" s="34">
        <f t="shared" si="79"/>
        <v>1.5936057831144503</v>
      </c>
    </row>
    <row r="325" spans="1:19" x14ac:dyDescent="0.35">
      <c r="A325" s="15">
        <v>43816</v>
      </c>
      <c r="B325" s="16">
        <v>27</v>
      </c>
      <c r="C325" s="22">
        <v>68.937850999999995</v>
      </c>
      <c r="D325" s="38">
        <f t="shared" si="69"/>
        <v>68.053746484344728</v>
      </c>
      <c r="E325" s="23">
        <f t="shared" si="70"/>
        <v>0.34042577542021096</v>
      </c>
      <c r="F325" s="7">
        <f t="shared" si="64"/>
        <v>68.394172259764943</v>
      </c>
      <c r="G325" s="34">
        <f t="shared" si="65"/>
        <v>0.78865054878930285</v>
      </c>
      <c r="H325" s="38">
        <f t="shared" si="71"/>
        <v>68.053746484344728</v>
      </c>
      <c r="I325" s="42">
        <f t="shared" si="72"/>
        <v>0.47208399381830152</v>
      </c>
      <c r="J325" s="7">
        <f t="shared" si="66"/>
        <v>68.52583047816303</v>
      </c>
      <c r="K325" s="34">
        <f t="shared" si="73"/>
        <v>0.5976695180663012</v>
      </c>
      <c r="L325" s="38">
        <f t="shared" si="74"/>
        <v>68.053746484344728</v>
      </c>
      <c r="M325" s="23">
        <f t="shared" si="75"/>
        <v>0.6474760121453782</v>
      </c>
      <c r="N325" s="7">
        <f t="shared" si="67"/>
        <v>68.701222496490104</v>
      </c>
      <c r="O325" s="34">
        <f t="shared" si="76"/>
        <v>0.34324902804105573</v>
      </c>
      <c r="P325" s="38">
        <f t="shared" si="77"/>
        <v>68.053746484344728</v>
      </c>
      <c r="Q325" s="23">
        <f t="shared" si="78"/>
        <v>0.86317504760491748</v>
      </c>
      <c r="R325" s="7">
        <f t="shared" si="68"/>
        <v>68.91692153194964</v>
      </c>
      <c r="S325" s="34">
        <f t="shared" si="79"/>
        <v>3.0359907868834891E-2</v>
      </c>
    </row>
    <row r="326" spans="1:19" x14ac:dyDescent="0.35">
      <c r="A326" s="15">
        <v>43817</v>
      </c>
      <c r="B326" s="16">
        <v>28</v>
      </c>
      <c r="C326" s="22">
        <v>68.773132000000004</v>
      </c>
      <c r="D326" s="38">
        <f t="shared" si="69"/>
        <v>68.54000396795513</v>
      </c>
      <c r="E326" s="23">
        <f t="shared" si="70"/>
        <v>0.36230053164873954</v>
      </c>
      <c r="F326" s="7">
        <f t="shared" si="64"/>
        <v>68.902304499603872</v>
      </c>
      <c r="G326" s="34">
        <f t="shared" si="65"/>
        <v>0.18782407583802949</v>
      </c>
      <c r="H326" s="38">
        <f t="shared" si="71"/>
        <v>68.54000396795513</v>
      </c>
      <c r="I326" s="42">
        <f t="shared" si="72"/>
        <v>0.47562736626632657</v>
      </c>
      <c r="J326" s="7">
        <f t="shared" si="66"/>
        <v>69.015631334221453</v>
      </c>
      <c r="K326" s="34">
        <f t="shared" si="73"/>
        <v>0.35260766402415583</v>
      </c>
      <c r="L326" s="38">
        <f t="shared" si="74"/>
        <v>68.54000396795513</v>
      </c>
      <c r="M326" s="23">
        <f t="shared" si="75"/>
        <v>0.57492767430463876</v>
      </c>
      <c r="N326" s="7">
        <f t="shared" si="67"/>
        <v>69.114931642259762</v>
      </c>
      <c r="O326" s="34">
        <f t="shared" si="76"/>
        <v>0.49699589406479</v>
      </c>
      <c r="P326" s="38">
        <f t="shared" si="77"/>
        <v>68.54000396795513</v>
      </c>
      <c r="Q326" s="23">
        <f t="shared" si="78"/>
        <v>0.54279511820957904</v>
      </c>
      <c r="R326" s="7">
        <f t="shared" si="68"/>
        <v>69.082799086164712</v>
      </c>
      <c r="S326" s="34">
        <f t="shared" si="79"/>
        <v>0.45027335117543926</v>
      </c>
    </row>
    <row r="327" spans="1:19" x14ac:dyDescent="0.35">
      <c r="A327" s="15">
        <v>43818</v>
      </c>
      <c r="B327" s="16">
        <v>29</v>
      </c>
      <c r="C327" s="22">
        <v>68.841965000000002</v>
      </c>
      <c r="D327" s="38">
        <f t="shared" si="69"/>
        <v>68.668224385579805</v>
      </c>
      <c r="E327" s="23">
        <f t="shared" si="70"/>
        <v>0.32718851454512987</v>
      </c>
      <c r="F327" s="7">
        <f t="shared" si="64"/>
        <v>68.995412900124933</v>
      </c>
      <c r="G327" s="34">
        <f t="shared" si="65"/>
        <v>0.22289878001729166</v>
      </c>
      <c r="H327" s="38">
        <f t="shared" si="71"/>
        <v>68.668224385579805</v>
      </c>
      <c r="I327" s="42">
        <f t="shared" si="72"/>
        <v>0.38877562910591368</v>
      </c>
      <c r="J327" s="7">
        <f t="shared" si="66"/>
        <v>69.057000014685713</v>
      </c>
      <c r="K327" s="34">
        <f t="shared" si="73"/>
        <v>0.31236036723488464</v>
      </c>
      <c r="L327" s="38">
        <f t="shared" si="74"/>
        <v>68.668224385579805</v>
      </c>
      <c r="M327" s="23">
        <f t="shared" si="75"/>
        <v>0.37390940879865514</v>
      </c>
      <c r="N327" s="7">
        <f t="shared" si="67"/>
        <v>69.042133794378458</v>
      </c>
      <c r="O327" s="34">
        <f t="shared" si="76"/>
        <v>0.29076566071066684</v>
      </c>
      <c r="P327" s="38">
        <f t="shared" si="77"/>
        <v>68.668224385579805</v>
      </c>
      <c r="Q327" s="23">
        <f t="shared" si="78"/>
        <v>0.19040662271241066</v>
      </c>
      <c r="R327" s="7">
        <f t="shared" si="68"/>
        <v>68.858631008292221</v>
      </c>
      <c r="S327" s="34">
        <f t="shared" si="79"/>
        <v>2.4209082777081104E-2</v>
      </c>
    </row>
    <row r="328" spans="1:19" x14ac:dyDescent="0.35">
      <c r="A328" s="15">
        <v>43819</v>
      </c>
      <c r="B328" s="16">
        <v>30</v>
      </c>
      <c r="C328" s="22">
        <v>68.699387000000002</v>
      </c>
      <c r="D328" s="38">
        <f t="shared" si="69"/>
        <v>68.763781723510903</v>
      </c>
      <c r="E328" s="23">
        <f t="shared" si="70"/>
        <v>0.29244383805302504</v>
      </c>
      <c r="F328" s="7">
        <f t="shared" si="64"/>
        <v>69.056225561563934</v>
      </c>
      <c r="G328" s="34">
        <f t="shared" si="65"/>
        <v>0.51942029928728894</v>
      </c>
      <c r="H328" s="38">
        <f t="shared" si="71"/>
        <v>68.763781723510903</v>
      </c>
      <c r="I328" s="42">
        <f t="shared" si="72"/>
        <v>0.31547105631220967</v>
      </c>
      <c r="J328" s="7">
        <f t="shared" si="66"/>
        <v>69.079252779823108</v>
      </c>
      <c r="K328" s="34">
        <f t="shared" si="73"/>
        <v>0.55293911112060756</v>
      </c>
      <c r="L328" s="38">
        <f t="shared" si="74"/>
        <v>68.763781723510903</v>
      </c>
      <c r="M328" s="23">
        <f t="shared" si="75"/>
        <v>0.2486509769082543</v>
      </c>
      <c r="N328" s="7">
        <f t="shared" si="67"/>
        <v>69.012432700419154</v>
      </c>
      <c r="O328" s="34">
        <f t="shared" si="76"/>
        <v>0.45567466332582074</v>
      </c>
      <c r="P328" s="38">
        <f t="shared" si="77"/>
        <v>68.763781723510903</v>
      </c>
      <c r="Q328" s="23">
        <f t="shared" si="78"/>
        <v>0.10978473064829462</v>
      </c>
      <c r="R328" s="7">
        <f t="shared" si="68"/>
        <v>68.873566454159203</v>
      </c>
      <c r="S328" s="34">
        <f t="shared" si="79"/>
        <v>0.25353858566336474</v>
      </c>
    </row>
    <row r="329" spans="1:19" x14ac:dyDescent="0.35">
      <c r="A329" s="15">
        <v>43822</v>
      </c>
      <c r="B329" s="16">
        <v>31</v>
      </c>
      <c r="C329" s="22">
        <v>69.820442</v>
      </c>
      <c r="D329" s="38">
        <f t="shared" si="69"/>
        <v>68.7283646255799</v>
      </c>
      <c r="E329" s="23">
        <f t="shared" si="70"/>
        <v>0.24326469765542086</v>
      </c>
      <c r="F329" s="7">
        <f t="shared" si="64"/>
        <v>68.971629323235319</v>
      </c>
      <c r="G329" s="34">
        <f t="shared" si="65"/>
        <v>1.2157079681115173</v>
      </c>
      <c r="H329" s="38">
        <f t="shared" si="71"/>
        <v>68.7283646255799</v>
      </c>
      <c r="I329" s="42">
        <f t="shared" si="72"/>
        <v>0.2277490177514066</v>
      </c>
      <c r="J329" s="7">
        <f t="shared" si="66"/>
        <v>68.956113643331307</v>
      </c>
      <c r="K329" s="34">
        <f t="shared" si="73"/>
        <v>1.2379302277529167</v>
      </c>
      <c r="L329" s="38">
        <f t="shared" si="74"/>
        <v>68.7283646255799</v>
      </c>
      <c r="M329" s="23">
        <f t="shared" si="75"/>
        <v>0.12082034323058866</v>
      </c>
      <c r="N329" s="7">
        <f t="shared" si="67"/>
        <v>68.849184968810491</v>
      </c>
      <c r="O329" s="34">
        <f t="shared" si="76"/>
        <v>1.3910783194261491</v>
      </c>
      <c r="P329" s="38">
        <f t="shared" si="77"/>
        <v>68.7283646255799</v>
      </c>
      <c r="Q329" s="23">
        <f t="shared" si="78"/>
        <v>-1.3636823644108075E-2</v>
      </c>
      <c r="R329" s="7">
        <f t="shared" si="68"/>
        <v>68.714727801935794</v>
      </c>
      <c r="S329" s="34">
        <f t="shared" si="79"/>
        <v>1.5836539649293622</v>
      </c>
    </row>
    <row r="330" spans="1:19" x14ac:dyDescent="0.35">
      <c r="A330" s="15">
        <v>43823</v>
      </c>
      <c r="B330" s="16">
        <v>32</v>
      </c>
      <c r="C330" s="22">
        <v>69.886818000000005</v>
      </c>
      <c r="D330" s="38">
        <f t="shared" si="69"/>
        <v>69.329007181510946</v>
      </c>
      <c r="E330" s="23">
        <f t="shared" si="70"/>
        <v>0.29687137639676459</v>
      </c>
      <c r="F330" s="7">
        <f t="shared" si="64"/>
        <v>69.625878557907711</v>
      </c>
      <c r="G330" s="34">
        <f t="shared" si="65"/>
        <v>0.37337433518906799</v>
      </c>
      <c r="H330" s="38">
        <f t="shared" si="71"/>
        <v>69.329007181510946</v>
      </c>
      <c r="I330" s="42">
        <f t="shared" si="72"/>
        <v>0.32097240229631641</v>
      </c>
      <c r="J330" s="7">
        <f t="shared" si="66"/>
        <v>69.649979583807266</v>
      </c>
      <c r="K330" s="34">
        <f t="shared" si="73"/>
        <v>0.33888853859785045</v>
      </c>
      <c r="L330" s="38">
        <f t="shared" si="74"/>
        <v>69.329007181510946</v>
      </c>
      <c r="M330" s="23">
        <f t="shared" si="75"/>
        <v>0.33674033894579436</v>
      </c>
      <c r="N330" s="7">
        <f t="shared" si="67"/>
        <v>69.665747520456733</v>
      </c>
      <c r="O330" s="34">
        <f t="shared" si="76"/>
        <v>0.31632643446904657</v>
      </c>
      <c r="P330" s="38">
        <f t="shared" si="77"/>
        <v>69.329007181510946</v>
      </c>
      <c r="Q330" s="23">
        <f t="shared" si="78"/>
        <v>0.50850064899477265</v>
      </c>
      <c r="R330" s="7">
        <f t="shared" si="68"/>
        <v>69.837507830505714</v>
      </c>
      <c r="S330" s="34">
        <f t="shared" si="79"/>
        <v>7.055718217746125E-2</v>
      </c>
    </row>
    <row r="331" spans="1:19" x14ac:dyDescent="0.35">
      <c r="A331" s="15">
        <v>43825</v>
      </c>
      <c r="B331" s="16">
        <v>33</v>
      </c>
      <c r="C331" s="22">
        <v>71.273392000000001</v>
      </c>
      <c r="D331" s="38">
        <f t="shared" si="69"/>
        <v>69.635803131679921</v>
      </c>
      <c r="E331" s="23">
        <f t="shared" si="70"/>
        <v>0.29836006246259628</v>
      </c>
      <c r="F331" s="7">
        <f t="shared" si="64"/>
        <v>69.934163194142513</v>
      </c>
      <c r="G331" s="34">
        <f t="shared" si="65"/>
        <v>1.8790024836442296</v>
      </c>
      <c r="H331" s="38">
        <f t="shared" si="71"/>
        <v>69.635803131679921</v>
      </c>
      <c r="I331" s="42">
        <f t="shared" si="72"/>
        <v>0.31742828926448119</v>
      </c>
      <c r="J331" s="7">
        <f t="shared" si="66"/>
        <v>69.953231420944405</v>
      </c>
      <c r="K331" s="34">
        <f t="shared" si="73"/>
        <v>1.8522488435173619</v>
      </c>
      <c r="L331" s="38">
        <f t="shared" si="74"/>
        <v>69.635803131679921</v>
      </c>
      <c r="M331" s="23">
        <f t="shared" si="75"/>
        <v>0.32326536399622596</v>
      </c>
      <c r="N331" s="7">
        <f t="shared" si="67"/>
        <v>69.959068495676149</v>
      </c>
      <c r="O331" s="34">
        <f t="shared" si="76"/>
        <v>1.8440591466782608</v>
      </c>
      <c r="P331" s="38">
        <f t="shared" si="77"/>
        <v>69.635803131679921</v>
      </c>
      <c r="Q331" s="23">
        <f t="shared" si="78"/>
        <v>0.33705165499284517</v>
      </c>
      <c r="R331" s="7">
        <f t="shared" si="68"/>
        <v>69.972854786672769</v>
      </c>
      <c r="S331" s="34">
        <f t="shared" si="79"/>
        <v>1.8247163167528657</v>
      </c>
    </row>
    <row r="332" spans="1:19" x14ac:dyDescent="0.35">
      <c r="A332" s="15">
        <v>43826</v>
      </c>
      <c r="B332" s="16">
        <v>34</v>
      </c>
      <c r="C332" s="22">
        <v>71.246352999999999</v>
      </c>
      <c r="D332" s="38">
        <f t="shared" si="69"/>
        <v>70.536477009255975</v>
      </c>
      <c r="E332" s="23">
        <f t="shared" si="70"/>
        <v>0.38870713472961493</v>
      </c>
      <c r="F332" s="7">
        <f t="shared" si="64"/>
        <v>70.925184143985589</v>
      </c>
      <c r="G332" s="34">
        <f t="shared" si="65"/>
        <v>0.45078638062275234</v>
      </c>
      <c r="H332" s="38">
        <f t="shared" si="71"/>
        <v>70.536477009255975</v>
      </c>
      <c r="I332" s="42">
        <f t="shared" si="72"/>
        <v>0.46323968634237433</v>
      </c>
      <c r="J332" s="7">
        <f t="shared" si="66"/>
        <v>70.999716695598352</v>
      </c>
      <c r="K332" s="34">
        <f t="shared" si="73"/>
        <v>0.34617393595100582</v>
      </c>
      <c r="L332" s="38">
        <f t="shared" si="74"/>
        <v>70.536477009255975</v>
      </c>
      <c r="M332" s="23">
        <f t="shared" si="75"/>
        <v>0.58309919510714858</v>
      </c>
      <c r="N332" s="7">
        <f t="shared" si="67"/>
        <v>71.119576204363128</v>
      </c>
      <c r="O332" s="34">
        <f t="shared" si="76"/>
        <v>0.1779414528584663</v>
      </c>
      <c r="P332" s="38">
        <f t="shared" si="77"/>
        <v>70.536477009255975</v>
      </c>
      <c r="Q332" s="23">
        <f t="shared" si="78"/>
        <v>0.81613054418857256</v>
      </c>
      <c r="R332" s="7">
        <f t="shared" si="68"/>
        <v>71.352607553444543</v>
      </c>
      <c r="S332" s="34">
        <f t="shared" si="79"/>
        <v>0.14913683152952878</v>
      </c>
    </row>
    <row r="333" spans="1:19" x14ac:dyDescent="0.35">
      <c r="A333" s="15">
        <v>43829</v>
      </c>
      <c r="B333" s="16">
        <v>35</v>
      </c>
      <c r="C333" s="22">
        <v>71.669212000000002</v>
      </c>
      <c r="D333" s="38">
        <f t="shared" si="69"/>
        <v>70.926908804165194</v>
      </c>
      <c r="E333" s="23">
        <f t="shared" si="70"/>
        <v>0.38896583375655552</v>
      </c>
      <c r="F333" s="7">
        <f t="shared" si="64"/>
        <v>71.315874637921752</v>
      </c>
      <c r="G333" s="34">
        <f t="shared" si="65"/>
        <v>0.49301136738917939</v>
      </c>
      <c r="H333" s="38">
        <f t="shared" si="71"/>
        <v>70.926908804165194</v>
      </c>
      <c r="I333" s="42">
        <f t="shared" si="72"/>
        <v>0.4450377134840855</v>
      </c>
      <c r="J333" s="7">
        <f t="shared" si="66"/>
        <v>71.371946517649278</v>
      </c>
      <c r="K333" s="34">
        <f t="shared" si="73"/>
        <v>0.41477431390026182</v>
      </c>
      <c r="L333" s="38">
        <f t="shared" si="74"/>
        <v>70.926908804165194</v>
      </c>
      <c r="M333" s="23">
        <f t="shared" si="75"/>
        <v>0.49639886501808028</v>
      </c>
      <c r="N333" s="7">
        <f t="shared" si="67"/>
        <v>71.423307669183274</v>
      </c>
      <c r="O333" s="34">
        <f t="shared" si="76"/>
        <v>0.34311013607450874</v>
      </c>
      <c r="P333" s="38">
        <f t="shared" si="77"/>
        <v>70.926908804165194</v>
      </c>
      <c r="Q333" s="23">
        <f t="shared" si="78"/>
        <v>0.45428660730112197</v>
      </c>
      <c r="R333" s="7">
        <f t="shared" si="68"/>
        <v>71.381195411466322</v>
      </c>
      <c r="S333" s="34">
        <f t="shared" si="79"/>
        <v>0.40186933900386596</v>
      </c>
    </row>
    <row r="334" spans="1:19" x14ac:dyDescent="0.35">
      <c r="A334" s="15">
        <v>43830</v>
      </c>
      <c r="B334" s="16">
        <v>36</v>
      </c>
      <c r="C334" s="22">
        <v>72.192863000000003</v>
      </c>
      <c r="D334" s="38">
        <f t="shared" si="69"/>
        <v>71.335175561874337</v>
      </c>
      <c r="E334" s="23">
        <f t="shared" si="70"/>
        <v>0.39186097234944361</v>
      </c>
      <c r="F334" s="7">
        <f t="shared" si="64"/>
        <v>71.727036534223785</v>
      </c>
      <c r="G334" s="34">
        <f t="shared" si="65"/>
        <v>0.64525279427720916</v>
      </c>
      <c r="H334" s="38">
        <f t="shared" si="71"/>
        <v>71.335175561874337</v>
      </c>
      <c r="I334" s="42">
        <f t="shared" si="72"/>
        <v>0.43584497454034982</v>
      </c>
      <c r="J334" s="7">
        <f t="shared" si="66"/>
        <v>71.771020536414682</v>
      </c>
      <c r="K334" s="34">
        <f t="shared" si="73"/>
        <v>0.58432710112261521</v>
      </c>
      <c r="L334" s="38">
        <f t="shared" si="74"/>
        <v>71.335175561874337</v>
      </c>
      <c r="M334" s="23">
        <f t="shared" si="75"/>
        <v>0.45673941672905843</v>
      </c>
      <c r="N334" s="7">
        <f t="shared" si="67"/>
        <v>71.791914978603401</v>
      </c>
      <c r="O334" s="34">
        <f t="shared" si="76"/>
        <v>0.55538456951984505</v>
      </c>
      <c r="P334" s="38">
        <f t="shared" si="77"/>
        <v>71.335175561874337</v>
      </c>
      <c r="Q334" s="23">
        <f t="shared" si="78"/>
        <v>0.41516973514793964</v>
      </c>
      <c r="R334" s="7">
        <f t="shared" si="68"/>
        <v>71.750345297022278</v>
      </c>
      <c r="S334" s="34">
        <f t="shared" si="79"/>
        <v>0.61296599772989269</v>
      </c>
    </row>
    <row r="335" spans="1:19" x14ac:dyDescent="0.35">
      <c r="A335" s="15">
        <v>43832</v>
      </c>
      <c r="B335" s="16">
        <v>37</v>
      </c>
      <c r="C335" s="22">
        <v>73.840041999999997</v>
      </c>
      <c r="D335" s="38">
        <f t="shared" si="69"/>
        <v>71.806903652843459</v>
      </c>
      <c r="E335" s="23">
        <f t="shared" si="70"/>
        <v>0.40384104014239541</v>
      </c>
      <c r="F335" s="7">
        <f t="shared" si="64"/>
        <v>72.210744692985855</v>
      </c>
      <c r="G335" s="34">
        <f t="shared" si="65"/>
        <v>2.2065227251822819</v>
      </c>
      <c r="H335" s="38">
        <f t="shared" si="71"/>
        <v>71.806903652843459</v>
      </c>
      <c r="I335" s="42">
        <f t="shared" si="72"/>
        <v>0.444815753647543</v>
      </c>
      <c r="J335" s="7">
        <f t="shared" si="66"/>
        <v>72.251719406491006</v>
      </c>
      <c r="K335" s="34">
        <f t="shared" si="73"/>
        <v>2.1510315412726757</v>
      </c>
      <c r="L335" s="38">
        <f t="shared" si="74"/>
        <v>71.806903652843459</v>
      </c>
      <c r="M335" s="23">
        <f t="shared" si="75"/>
        <v>0.46348432013708735</v>
      </c>
      <c r="N335" s="7">
        <f t="shared" si="67"/>
        <v>72.270387972980544</v>
      </c>
      <c r="O335" s="34">
        <f t="shared" si="76"/>
        <v>2.1257490983272374</v>
      </c>
      <c r="P335" s="38">
        <f t="shared" si="77"/>
        <v>71.806903652843459</v>
      </c>
      <c r="Q335" s="23">
        <f t="shared" si="78"/>
        <v>0.46324433759594513</v>
      </c>
      <c r="R335" s="7">
        <f t="shared" si="68"/>
        <v>72.270147990439398</v>
      </c>
      <c r="S335" s="34">
        <f t="shared" si="79"/>
        <v>2.1260741015837978</v>
      </c>
    </row>
    <row r="336" spans="1:19" x14ac:dyDescent="0.35">
      <c r="A336" s="15">
        <v>43833</v>
      </c>
      <c r="B336" s="16">
        <v>38</v>
      </c>
      <c r="C336" s="22">
        <v>73.122153999999995</v>
      </c>
      <c r="D336" s="38">
        <f t="shared" si="69"/>
        <v>72.925129743779564</v>
      </c>
      <c r="E336" s="23">
        <f t="shared" si="70"/>
        <v>0.51099879776145185</v>
      </c>
      <c r="F336" s="7">
        <f t="shared" si="64"/>
        <v>73.436128541541009</v>
      </c>
      <c r="G336" s="34">
        <f t="shared" si="65"/>
        <v>0.42938360587820579</v>
      </c>
      <c r="H336" s="38">
        <f t="shared" si="71"/>
        <v>72.925129743779564</v>
      </c>
      <c r="I336" s="42">
        <f t="shared" si="72"/>
        <v>0.61316833796968351</v>
      </c>
      <c r="J336" s="7">
        <f t="shared" si="66"/>
        <v>73.538298081749247</v>
      </c>
      <c r="K336" s="34">
        <f t="shared" si="73"/>
        <v>0.56910807325130475</v>
      </c>
      <c r="L336" s="38">
        <f t="shared" si="74"/>
        <v>72.925129743779564</v>
      </c>
      <c r="M336" s="23">
        <f t="shared" si="75"/>
        <v>0.75811811699664522</v>
      </c>
      <c r="N336" s="7">
        <f t="shared" si="67"/>
        <v>73.683247860776206</v>
      </c>
      <c r="O336" s="34">
        <f t="shared" si="76"/>
        <v>0.76733770831779768</v>
      </c>
      <c r="P336" s="38">
        <f t="shared" si="77"/>
        <v>72.925129743779564</v>
      </c>
      <c r="Q336" s="23">
        <f t="shared" si="78"/>
        <v>1.0199788279350808</v>
      </c>
      <c r="R336" s="7">
        <f t="shared" si="68"/>
        <v>73.945108571714641</v>
      </c>
      <c r="S336" s="34">
        <f t="shared" si="79"/>
        <v>1.1254517635170409</v>
      </c>
    </row>
    <row r="337" spans="1:19" x14ac:dyDescent="0.35">
      <c r="A337" s="15">
        <v>43836</v>
      </c>
      <c r="B337" s="16">
        <v>39</v>
      </c>
      <c r="C337" s="22">
        <v>73.704819000000001</v>
      </c>
      <c r="D337" s="38">
        <f t="shared" si="69"/>
        <v>73.033493084700808</v>
      </c>
      <c r="E337" s="23">
        <f t="shared" si="70"/>
        <v>0.45060347923542066</v>
      </c>
      <c r="F337" s="7">
        <f t="shared" si="64"/>
        <v>73.484096563936234</v>
      </c>
      <c r="G337" s="34">
        <f t="shared" si="65"/>
        <v>0.29946812034606141</v>
      </c>
      <c r="H337" s="38">
        <f t="shared" si="71"/>
        <v>73.033493084700808</v>
      </c>
      <c r="I337" s="42">
        <f t="shared" si="72"/>
        <v>0.4869670887075736</v>
      </c>
      <c r="J337" s="7">
        <f t="shared" si="66"/>
        <v>73.520460173408381</v>
      </c>
      <c r="K337" s="34">
        <f t="shared" si="73"/>
        <v>0.25013130632831432</v>
      </c>
      <c r="L337" s="38">
        <f t="shared" si="74"/>
        <v>73.033493084700808</v>
      </c>
      <c r="M337" s="23">
        <f t="shared" si="75"/>
        <v>0.46572846776271465</v>
      </c>
      <c r="N337" s="7">
        <f t="shared" si="67"/>
        <v>73.499221552463524</v>
      </c>
      <c r="O337" s="34">
        <f t="shared" si="76"/>
        <v>0.278947089655666</v>
      </c>
      <c r="P337" s="38">
        <f t="shared" si="77"/>
        <v>73.033493084700808</v>
      </c>
      <c r="Q337" s="23">
        <f t="shared" si="78"/>
        <v>0.24510566397331945</v>
      </c>
      <c r="R337" s="7">
        <f t="shared" si="68"/>
        <v>73.278598748674128</v>
      </c>
      <c r="S337" s="34">
        <f t="shared" si="79"/>
        <v>0.57828003257951532</v>
      </c>
    </row>
    <row r="338" spans="1:19" x14ac:dyDescent="0.35">
      <c r="A338" s="15">
        <v>43837</v>
      </c>
      <c r="B338" s="16">
        <v>40</v>
      </c>
      <c r="C338" s="22">
        <v>73.358185000000006</v>
      </c>
      <c r="D338" s="38">
        <f t="shared" si="69"/>
        <v>73.402722338115353</v>
      </c>
      <c r="E338" s="23">
        <f t="shared" si="70"/>
        <v>0.4383973453622893</v>
      </c>
      <c r="F338" s="7">
        <f t="shared" si="64"/>
        <v>73.841119683477643</v>
      </c>
      <c r="G338" s="34">
        <f t="shared" si="65"/>
        <v>0.65832419855758062</v>
      </c>
      <c r="H338" s="38">
        <f t="shared" si="71"/>
        <v>73.402722338115353</v>
      </c>
      <c r="I338" s="42">
        <f t="shared" si="72"/>
        <v>0.45753262988431648</v>
      </c>
      <c r="J338" s="7">
        <f t="shared" si="66"/>
        <v>73.860254967999666</v>
      </c>
      <c r="K338" s="34">
        <f t="shared" si="73"/>
        <v>0.68440892860102742</v>
      </c>
      <c r="L338" s="38">
        <f t="shared" si="74"/>
        <v>73.402722338115353</v>
      </c>
      <c r="M338" s="23">
        <f t="shared" si="75"/>
        <v>0.42230382130603838</v>
      </c>
      <c r="N338" s="7">
        <f t="shared" si="67"/>
        <v>73.825026159421398</v>
      </c>
      <c r="O338" s="34">
        <f t="shared" si="76"/>
        <v>0.63638591851937465</v>
      </c>
      <c r="P338" s="38">
        <f t="shared" si="77"/>
        <v>73.402722338115353</v>
      </c>
      <c r="Q338" s="23">
        <f t="shared" si="78"/>
        <v>0.35061071499836133</v>
      </c>
      <c r="R338" s="7">
        <f t="shared" si="68"/>
        <v>73.753333053113721</v>
      </c>
      <c r="S338" s="34">
        <f t="shared" si="79"/>
        <v>0.53865571117076438</v>
      </c>
    </row>
    <row r="339" spans="1:19" x14ac:dyDescent="0.35">
      <c r="A339" s="15">
        <v>43838</v>
      </c>
      <c r="B339" s="16">
        <v>41</v>
      </c>
      <c r="C339" s="22">
        <v>74.538239000000004</v>
      </c>
      <c r="D339" s="38">
        <f t="shared" si="69"/>
        <v>73.378226802151914</v>
      </c>
      <c r="E339" s="23">
        <f t="shared" si="70"/>
        <v>0.36896341316343007</v>
      </c>
      <c r="F339" s="7">
        <f t="shared" si="64"/>
        <v>73.747190215315342</v>
      </c>
      <c r="G339" s="34">
        <f t="shared" si="65"/>
        <v>1.0612657278966062</v>
      </c>
      <c r="H339" s="38">
        <f t="shared" si="71"/>
        <v>73.378226802151914</v>
      </c>
      <c r="I339" s="42">
        <f t="shared" si="72"/>
        <v>0.33702558842237762</v>
      </c>
      <c r="J339" s="7">
        <f t="shared" si="66"/>
        <v>73.715252390574292</v>
      </c>
      <c r="K339" s="34">
        <f t="shared" si="73"/>
        <v>1.1041132987133111</v>
      </c>
      <c r="L339" s="38">
        <f t="shared" si="74"/>
        <v>73.378226802151914</v>
      </c>
      <c r="M339" s="23">
        <f t="shared" si="75"/>
        <v>0.22124411053477364</v>
      </c>
      <c r="N339" s="7">
        <f t="shared" si="67"/>
        <v>73.599470912686684</v>
      </c>
      <c r="O339" s="34">
        <f t="shared" si="76"/>
        <v>1.2594449505485641</v>
      </c>
      <c r="P339" s="38">
        <f t="shared" si="77"/>
        <v>73.378226802151914</v>
      </c>
      <c r="Q339" s="23">
        <f t="shared" si="78"/>
        <v>3.1770401680831145E-2</v>
      </c>
      <c r="R339" s="7">
        <f t="shared" si="68"/>
        <v>73.409997203832745</v>
      </c>
      <c r="S339" s="34">
        <f t="shared" si="79"/>
        <v>1.51364160369721</v>
      </c>
    </row>
    <row r="340" spans="1:19" x14ac:dyDescent="0.35">
      <c r="A340" s="15">
        <v>43839</v>
      </c>
      <c r="B340" s="16">
        <v>42</v>
      </c>
      <c r="C340" s="22">
        <v>76.121498000000003</v>
      </c>
      <c r="D340" s="38">
        <f t="shared" si="69"/>
        <v>74.016233510968362</v>
      </c>
      <c r="E340" s="23">
        <f t="shared" si="70"/>
        <v>0.40931990751138275</v>
      </c>
      <c r="F340" s="7">
        <f t="shared" si="64"/>
        <v>74.425553418479751</v>
      </c>
      <c r="G340" s="34">
        <f t="shared" si="65"/>
        <v>2.227944307559806</v>
      </c>
      <c r="H340" s="38">
        <f t="shared" si="71"/>
        <v>74.016233510968362</v>
      </c>
      <c r="I340" s="42">
        <f t="shared" si="72"/>
        <v>0.41227086852089523</v>
      </c>
      <c r="J340" s="7">
        <f t="shared" si="66"/>
        <v>74.428504379489254</v>
      </c>
      <c r="K340" s="34">
        <f t="shared" si="73"/>
        <v>2.2240676615569863</v>
      </c>
      <c r="L340" s="38">
        <f t="shared" si="74"/>
        <v>74.016233510968362</v>
      </c>
      <c r="M340" s="23">
        <f t="shared" si="75"/>
        <v>0.40878727976152718</v>
      </c>
      <c r="N340" s="7">
        <f t="shared" si="67"/>
        <v>74.425020790729889</v>
      </c>
      <c r="O340" s="34">
        <f t="shared" si="76"/>
        <v>2.2286440149537174</v>
      </c>
      <c r="P340" s="38">
        <f t="shared" si="77"/>
        <v>74.016233510968362</v>
      </c>
      <c r="Q340" s="23">
        <f t="shared" si="78"/>
        <v>0.54707126274610551</v>
      </c>
      <c r="R340" s="7">
        <f t="shared" si="68"/>
        <v>74.563304773714464</v>
      </c>
      <c r="S340" s="34">
        <f t="shared" si="79"/>
        <v>2.046981821463286</v>
      </c>
    </row>
    <row r="341" spans="1:19" x14ac:dyDescent="0.35">
      <c r="A341" s="15">
        <v>43840</v>
      </c>
      <c r="B341" s="16">
        <v>43</v>
      </c>
      <c r="C341" s="22">
        <v>76.293578999999994</v>
      </c>
      <c r="D341" s="38">
        <f t="shared" si="69"/>
        <v>75.174128979935773</v>
      </c>
      <c r="E341" s="23">
        <f t="shared" si="70"/>
        <v>0.52160624172978687</v>
      </c>
      <c r="F341" s="7">
        <f t="shared" si="64"/>
        <v>75.695735221665558</v>
      </c>
      <c r="G341" s="34">
        <f t="shared" si="65"/>
        <v>0.78360955950753897</v>
      </c>
      <c r="H341" s="38">
        <f t="shared" si="71"/>
        <v>75.174128979935773</v>
      </c>
      <c r="I341" s="42">
        <f t="shared" si="72"/>
        <v>0.59867701863252409</v>
      </c>
      <c r="J341" s="7">
        <f t="shared" si="66"/>
        <v>75.772805998568302</v>
      </c>
      <c r="K341" s="34">
        <f t="shared" si="73"/>
        <v>0.68259086578136841</v>
      </c>
      <c r="L341" s="38">
        <f t="shared" si="74"/>
        <v>75.174128979935773</v>
      </c>
      <c r="M341" s="23">
        <f t="shared" si="75"/>
        <v>0.7458859649041748</v>
      </c>
      <c r="N341" s="7">
        <f t="shared" si="67"/>
        <v>75.920014944839949</v>
      </c>
      <c r="O341" s="34">
        <f t="shared" si="76"/>
        <v>0.48964022930428452</v>
      </c>
      <c r="P341" s="38">
        <f t="shared" si="77"/>
        <v>75.174128979935773</v>
      </c>
      <c r="Q341" s="23">
        <f t="shared" si="78"/>
        <v>1.0662718380342149</v>
      </c>
      <c r="R341" s="7">
        <f t="shared" si="68"/>
        <v>76.240400817969984</v>
      </c>
      <c r="S341" s="34">
        <f t="shared" si="79"/>
        <v>6.9702041412960436E-2</v>
      </c>
    </row>
    <row r="342" spans="1:19" x14ac:dyDescent="0.35">
      <c r="A342" s="15">
        <v>43843</v>
      </c>
      <c r="B342" s="16">
        <v>44</v>
      </c>
      <c r="C342" s="22">
        <v>77.923537999999994</v>
      </c>
      <c r="D342" s="38">
        <f t="shared" si="69"/>
        <v>75.789826490971095</v>
      </c>
      <c r="E342" s="23">
        <f t="shared" si="70"/>
        <v>0.53571993212561708</v>
      </c>
      <c r="F342" s="7">
        <f t="shared" si="64"/>
        <v>76.325546423096711</v>
      </c>
      <c r="G342" s="34">
        <f t="shared" si="65"/>
        <v>2.0507174313662233</v>
      </c>
      <c r="H342" s="38">
        <f t="shared" si="71"/>
        <v>75.789826490971095</v>
      </c>
      <c r="I342" s="42">
        <f t="shared" si="72"/>
        <v>0.6029321417332234</v>
      </c>
      <c r="J342" s="7">
        <f t="shared" si="66"/>
        <v>76.392758632704314</v>
      </c>
      <c r="K342" s="34">
        <f t="shared" si="73"/>
        <v>1.9644633785694885</v>
      </c>
      <c r="L342" s="38">
        <f t="shared" si="74"/>
        <v>75.789826490971095</v>
      </c>
      <c r="M342" s="23">
        <f t="shared" si="75"/>
        <v>0.68730116066319091</v>
      </c>
      <c r="N342" s="7">
        <f t="shared" si="67"/>
        <v>76.477127651634291</v>
      </c>
      <c r="O342" s="34">
        <f t="shared" si="76"/>
        <v>1.8561918330321485</v>
      </c>
      <c r="P342" s="38">
        <f t="shared" si="77"/>
        <v>75.789826490971095</v>
      </c>
      <c r="Q342" s="23">
        <f t="shared" si="78"/>
        <v>0.68328366008515551</v>
      </c>
      <c r="R342" s="7">
        <f t="shared" si="68"/>
        <v>76.473110151056247</v>
      </c>
      <c r="S342" s="34">
        <f t="shared" si="79"/>
        <v>1.861347528834929</v>
      </c>
    </row>
    <row r="343" spans="1:19" x14ac:dyDescent="0.35">
      <c r="A343" s="15">
        <v>43844</v>
      </c>
      <c r="B343" s="16">
        <v>45</v>
      </c>
      <c r="C343" s="22">
        <v>76.871323000000004</v>
      </c>
      <c r="D343" s="38">
        <f t="shared" si="69"/>
        <v>76.96336782093698</v>
      </c>
      <c r="E343" s="23">
        <f t="shared" si="70"/>
        <v>0.6313931418016574</v>
      </c>
      <c r="F343" s="7">
        <f t="shared" si="64"/>
        <v>77.594760962738633</v>
      </c>
      <c r="G343" s="34">
        <f t="shared" si="65"/>
        <v>0.94110252628100199</v>
      </c>
      <c r="H343" s="38">
        <f t="shared" si="71"/>
        <v>76.96336782093698</v>
      </c>
      <c r="I343" s="42">
        <f t="shared" si="72"/>
        <v>0.74558443879138903</v>
      </c>
      <c r="J343" s="7">
        <f t="shared" si="66"/>
        <v>77.708952259728363</v>
      </c>
      <c r="K343" s="34">
        <f t="shared" si="73"/>
        <v>1.0896511560342983</v>
      </c>
      <c r="L343" s="38">
        <f t="shared" si="74"/>
        <v>76.96336782093698</v>
      </c>
      <c r="M343" s="23">
        <f t="shared" si="75"/>
        <v>0.9061092368494037</v>
      </c>
      <c r="N343" s="7">
        <f t="shared" si="67"/>
        <v>77.869477057786384</v>
      </c>
      <c r="O343" s="34">
        <f t="shared" si="76"/>
        <v>1.2984738896537265</v>
      </c>
      <c r="P343" s="38">
        <f t="shared" si="77"/>
        <v>76.96336782093698</v>
      </c>
      <c r="Q343" s="23">
        <f t="shared" si="78"/>
        <v>1.1000026794837763</v>
      </c>
      <c r="R343" s="7">
        <f t="shared" si="68"/>
        <v>78.06337050042076</v>
      </c>
      <c r="S343" s="34">
        <f t="shared" si="79"/>
        <v>1.5507050664664064</v>
      </c>
    </row>
    <row r="344" spans="1:19" x14ac:dyDescent="0.35">
      <c r="A344" s="15">
        <v>43845</v>
      </c>
      <c r="B344" s="16">
        <v>46</v>
      </c>
      <c r="C344" s="22">
        <v>76.541884999999994</v>
      </c>
      <c r="D344" s="38">
        <f t="shared" si="69"/>
        <v>76.912743169421645</v>
      </c>
      <c r="E344" s="23">
        <f t="shared" si="70"/>
        <v>0.52909047280410859</v>
      </c>
      <c r="F344" s="7">
        <f t="shared" si="64"/>
        <v>77.44183364222576</v>
      </c>
      <c r="G344" s="34">
        <f t="shared" si="65"/>
        <v>1.1757597062389646</v>
      </c>
      <c r="H344" s="38">
        <f t="shared" si="71"/>
        <v>76.912743169421645</v>
      </c>
      <c r="I344" s="42">
        <f t="shared" si="72"/>
        <v>0.54653216621470802</v>
      </c>
      <c r="J344" s="7">
        <f t="shared" si="66"/>
        <v>77.459275335636349</v>
      </c>
      <c r="K344" s="34">
        <f t="shared" si="73"/>
        <v>1.1985468291463626</v>
      </c>
      <c r="L344" s="38">
        <f t="shared" si="74"/>
        <v>76.912743169421645</v>
      </c>
      <c r="M344" s="23">
        <f t="shared" si="75"/>
        <v>0.47557898708527135</v>
      </c>
      <c r="N344" s="7">
        <f t="shared" si="67"/>
        <v>77.388322156506916</v>
      </c>
      <c r="O344" s="34">
        <f t="shared" si="76"/>
        <v>1.105848329325732</v>
      </c>
      <c r="P344" s="38">
        <f t="shared" si="77"/>
        <v>76.912743169421645</v>
      </c>
      <c r="Q344" s="23">
        <f t="shared" si="78"/>
        <v>0.1219694481345317</v>
      </c>
      <c r="R344" s="7">
        <f t="shared" si="68"/>
        <v>77.034712617556181</v>
      </c>
      <c r="S344" s="34">
        <f t="shared" si="79"/>
        <v>0.64386658044309686</v>
      </c>
    </row>
    <row r="345" spans="1:19" x14ac:dyDescent="0.35">
      <c r="A345" s="15">
        <v>43846</v>
      </c>
      <c r="B345" s="16">
        <v>47</v>
      </c>
      <c r="C345" s="22">
        <v>77.500693999999996</v>
      </c>
      <c r="D345" s="38">
        <f t="shared" si="69"/>
        <v>76.708771176239736</v>
      </c>
      <c r="E345" s="23">
        <f t="shared" si="70"/>
        <v>0.41913110290620592</v>
      </c>
      <c r="F345" s="7">
        <f t="shared" si="64"/>
        <v>77.127902279145943</v>
      </c>
      <c r="G345" s="34">
        <f t="shared" si="65"/>
        <v>0.4810172678635023</v>
      </c>
      <c r="H345" s="38">
        <f t="shared" si="71"/>
        <v>76.708771176239736</v>
      </c>
      <c r="I345" s="42">
        <f t="shared" si="72"/>
        <v>0.35890612636555369</v>
      </c>
      <c r="J345" s="7">
        <f t="shared" si="66"/>
        <v>77.06767730260529</v>
      </c>
      <c r="K345" s="34">
        <f t="shared" si="73"/>
        <v>0.55872621914160647</v>
      </c>
      <c r="L345" s="38">
        <f t="shared" si="74"/>
        <v>76.708771176239736</v>
      </c>
      <c r="M345" s="23">
        <f t="shared" si="75"/>
        <v>0.16978104596504012</v>
      </c>
      <c r="N345" s="7">
        <f t="shared" si="67"/>
        <v>76.878552222204775</v>
      </c>
      <c r="O345" s="34">
        <f t="shared" si="76"/>
        <v>0.80275639569785173</v>
      </c>
      <c r="P345" s="38">
        <f t="shared" si="77"/>
        <v>76.708771176239736</v>
      </c>
      <c r="Q345" s="23">
        <f t="shared" si="78"/>
        <v>-0.15508077698444311</v>
      </c>
      <c r="R345" s="7">
        <f t="shared" si="68"/>
        <v>76.553690399255288</v>
      </c>
      <c r="S345" s="34">
        <f t="shared" si="79"/>
        <v>1.2219291878143799</v>
      </c>
    </row>
    <row r="346" spans="1:19" x14ac:dyDescent="0.35">
      <c r="A346" s="15">
        <v>43847</v>
      </c>
      <c r="B346" s="16">
        <v>48</v>
      </c>
      <c r="C346" s="22">
        <v>78.358695999999995</v>
      </c>
      <c r="D346" s="38">
        <f t="shared" si="69"/>
        <v>77.144328729307887</v>
      </c>
      <c r="E346" s="23">
        <f t="shared" si="70"/>
        <v>0.4215950704304976</v>
      </c>
      <c r="F346" s="7">
        <f t="shared" si="64"/>
        <v>77.565923799738385</v>
      </c>
      <c r="G346" s="34">
        <f t="shared" si="65"/>
        <v>1.0117220432836316</v>
      </c>
      <c r="H346" s="38">
        <f t="shared" si="71"/>
        <v>77.144328729307887</v>
      </c>
      <c r="I346" s="42">
        <f t="shared" si="72"/>
        <v>0.3780689830412029</v>
      </c>
      <c r="J346" s="7">
        <f t="shared" si="66"/>
        <v>77.52239771234909</v>
      </c>
      <c r="K346" s="34">
        <f t="shared" si="73"/>
        <v>1.0672692762152463</v>
      </c>
      <c r="L346" s="38">
        <f t="shared" si="74"/>
        <v>77.144328729307887</v>
      </c>
      <c r="M346" s="23">
        <f t="shared" si="75"/>
        <v>0.28938047416143986</v>
      </c>
      <c r="N346" s="7">
        <f t="shared" si="67"/>
        <v>77.43370920346932</v>
      </c>
      <c r="O346" s="34">
        <f t="shared" si="76"/>
        <v>1.1804520030944299</v>
      </c>
      <c r="P346" s="38">
        <f t="shared" si="77"/>
        <v>77.144328729307887</v>
      </c>
      <c r="Q346" s="23">
        <f t="shared" si="78"/>
        <v>0.34696180356026152</v>
      </c>
      <c r="R346" s="7">
        <f t="shared" si="68"/>
        <v>77.491290532868149</v>
      </c>
      <c r="S346" s="34">
        <f t="shared" si="79"/>
        <v>1.1069677156595943</v>
      </c>
    </row>
    <row r="347" spans="1:19" x14ac:dyDescent="0.35">
      <c r="A347" s="15">
        <v>43851</v>
      </c>
      <c r="B347" s="16">
        <v>49</v>
      </c>
      <c r="C347" s="22">
        <v>77.827667000000005</v>
      </c>
      <c r="D347" s="38">
        <f t="shared" si="69"/>
        <v>77.812230728188553</v>
      </c>
      <c r="E347" s="23">
        <f t="shared" si="70"/>
        <v>0.45854110969802286</v>
      </c>
      <c r="F347" s="7">
        <f t="shared" si="64"/>
        <v>78.270771837886571</v>
      </c>
      <c r="G347" s="34">
        <f t="shared" si="65"/>
        <v>0.56934102609881054</v>
      </c>
      <c r="H347" s="38">
        <f t="shared" si="71"/>
        <v>77.812230728188553</v>
      </c>
      <c r="I347" s="42">
        <f t="shared" si="72"/>
        <v>0.45052723700106861</v>
      </c>
      <c r="J347" s="7">
        <f t="shared" si="66"/>
        <v>78.262757965189621</v>
      </c>
      <c r="K347" s="34">
        <f t="shared" si="73"/>
        <v>0.55904408028781849</v>
      </c>
      <c r="L347" s="38">
        <f t="shared" si="74"/>
        <v>77.812230728188553</v>
      </c>
      <c r="M347" s="23">
        <f t="shared" si="75"/>
        <v>0.45971516028509157</v>
      </c>
      <c r="N347" s="7">
        <f t="shared" si="67"/>
        <v>78.271945888473638</v>
      </c>
      <c r="O347" s="34">
        <f t="shared" si="76"/>
        <v>0.57084955209261645</v>
      </c>
      <c r="P347" s="38">
        <f t="shared" si="77"/>
        <v>77.812230728188553</v>
      </c>
      <c r="Q347" s="23">
        <f t="shared" si="78"/>
        <v>0.61976096958260518</v>
      </c>
      <c r="R347" s="7">
        <f t="shared" si="68"/>
        <v>78.431991697771153</v>
      </c>
      <c r="S347" s="34">
        <f t="shared" si="79"/>
        <v>0.77649083040244227</v>
      </c>
    </row>
    <row r="348" spans="1:19" x14ac:dyDescent="0.35">
      <c r="A348" s="15">
        <v>43852</v>
      </c>
      <c r="B348" s="16">
        <v>50</v>
      </c>
      <c r="C348" s="22">
        <v>78.105475999999996</v>
      </c>
      <c r="D348" s="38">
        <f t="shared" si="69"/>
        <v>77.820720677684847</v>
      </c>
      <c r="E348" s="23">
        <f t="shared" si="70"/>
        <v>0.3910334356677635</v>
      </c>
      <c r="F348" s="7">
        <f t="shared" si="64"/>
        <v>78.211754113352612</v>
      </c>
      <c r="G348" s="34">
        <f t="shared" si="65"/>
        <v>0.1360699899615436</v>
      </c>
      <c r="H348" s="38">
        <f t="shared" si="71"/>
        <v>77.820720677684847</v>
      </c>
      <c r="I348" s="42">
        <f t="shared" si="72"/>
        <v>0.34001791512487495</v>
      </c>
      <c r="J348" s="7">
        <f t="shared" si="66"/>
        <v>78.160738592809722</v>
      </c>
      <c r="K348" s="34">
        <f t="shared" si="73"/>
        <v>7.0753800680666321E-2</v>
      </c>
      <c r="L348" s="38">
        <f t="shared" si="74"/>
        <v>77.820720677684847</v>
      </c>
      <c r="M348" s="23">
        <f t="shared" si="75"/>
        <v>0.25666381543013267</v>
      </c>
      <c r="N348" s="7">
        <f t="shared" si="67"/>
        <v>78.077384493114977</v>
      </c>
      <c r="O348" s="34">
        <f t="shared" si="76"/>
        <v>3.596611700441997E-2</v>
      </c>
      <c r="P348" s="38">
        <f t="shared" si="77"/>
        <v>77.820720677684847</v>
      </c>
      <c r="Q348" s="23">
        <f t="shared" si="78"/>
        <v>0.10018060250924068</v>
      </c>
      <c r="R348" s="7">
        <f t="shared" si="68"/>
        <v>77.920901280194087</v>
      </c>
      <c r="S348" s="34">
        <f t="shared" si="79"/>
        <v>0.23631469809608316</v>
      </c>
    </row>
    <row r="349" spans="1:19" x14ac:dyDescent="0.35">
      <c r="A349" s="15">
        <v>43853</v>
      </c>
      <c r="B349" s="16">
        <v>51</v>
      </c>
      <c r="C349" s="22">
        <v>78.481621000000004</v>
      </c>
      <c r="D349" s="38">
        <f t="shared" si="69"/>
        <v>77.977336104958169</v>
      </c>
      <c r="E349" s="23">
        <f t="shared" si="70"/>
        <v>0.3558707344085974</v>
      </c>
      <c r="F349" s="7">
        <f t="shared" si="64"/>
        <v>78.333206839366767</v>
      </c>
      <c r="G349" s="34">
        <f t="shared" si="65"/>
        <v>0.18910690011517114</v>
      </c>
      <c r="H349" s="38">
        <f t="shared" si="71"/>
        <v>77.977336104958169</v>
      </c>
      <c r="I349" s="42">
        <f t="shared" si="72"/>
        <v>0.29416729316198692</v>
      </c>
      <c r="J349" s="7">
        <f t="shared" si="66"/>
        <v>78.27150339812016</v>
      </c>
      <c r="K349" s="34">
        <f t="shared" si="73"/>
        <v>0.26772841743399267</v>
      </c>
      <c r="L349" s="38">
        <f t="shared" si="74"/>
        <v>77.977336104958169</v>
      </c>
      <c r="M349" s="23">
        <f t="shared" si="75"/>
        <v>0.2116420407595683</v>
      </c>
      <c r="N349" s="7">
        <f t="shared" si="67"/>
        <v>78.188978145717741</v>
      </c>
      <c r="O349" s="34">
        <f t="shared" si="76"/>
        <v>0.37288074654098113</v>
      </c>
      <c r="P349" s="38">
        <f t="shared" si="77"/>
        <v>77.977336104958169</v>
      </c>
      <c r="Q349" s="23">
        <f t="shared" si="78"/>
        <v>0.14815020355871056</v>
      </c>
      <c r="R349" s="7">
        <f t="shared" si="68"/>
        <v>78.125486308516884</v>
      </c>
      <c r="S349" s="34">
        <f t="shared" si="79"/>
        <v>0.4537810087830888</v>
      </c>
    </row>
    <row r="350" spans="1:19" x14ac:dyDescent="0.35">
      <c r="A350" s="15">
        <v>43854</v>
      </c>
      <c r="B350" s="16">
        <v>52</v>
      </c>
      <c r="C350" s="22">
        <v>78.255439999999993</v>
      </c>
      <c r="D350" s="38">
        <f t="shared" si="69"/>
        <v>78.254692797231172</v>
      </c>
      <c r="E350" s="23">
        <f t="shared" si="70"/>
        <v>0.34409362808825816</v>
      </c>
      <c r="F350" s="7">
        <f t="shared" si="64"/>
        <v>78.598786425319432</v>
      </c>
      <c r="G350" s="34">
        <f t="shared" si="65"/>
        <v>0.43875087191310758</v>
      </c>
      <c r="H350" s="38">
        <f t="shared" si="71"/>
        <v>78.254692797231172</v>
      </c>
      <c r="I350" s="42">
        <f t="shared" si="72"/>
        <v>0.28996464293974084</v>
      </c>
      <c r="J350" s="7">
        <f t="shared" si="66"/>
        <v>78.544657440170909</v>
      </c>
      <c r="K350" s="34">
        <f t="shared" si="73"/>
        <v>0.36958125872260839</v>
      </c>
      <c r="L350" s="38">
        <f t="shared" si="74"/>
        <v>78.254692797231172</v>
      </c>
      <c r="M350" s="23">
        <f t="shared" si="75"/>
        <v>0.24121363394061376</v>
      </c>
      <c r="N350" s="7">
        <f t="shared" si="67"/>
        <v>78.49590643117179</v>
      </c>
      <c r="O350" s="34">
        <f t="shared" si="76"/>
        <v>0.30728398073258112</v>
      </c>
      <c r="P350" s="38">
        <f t="shared" si="77"/>
        <v>78.254692797231172</v>
      </c>
      <c r="Q350" s="23">
        <f t="shared" si="78"/>
        <v>0.2579757189658588</v>
      </c>
      <c r="R350" s="7">
        <f t="shared" si="68"/>
        <v>78.512668516197024</v>
      </c>
      <c r="S350" s="34">
        <f t="shared" si="79"/>
        <v>0.3287036865386373</v>
      </c>
    </row>
    <row r="351" spans="1:19" x14ac:dyDescent="0.35">
      <c r="A351" s="15">
        <v>43857</v>
      </c>
      <c r="B351" s="16">
        <v>53</v>
      </c>
      <c r="C351" s="22">
        <v>75.954314999999994</v>
      </c>
      <c r="D351" s="38">
        <f t="shared" si="69"/>
        <v>78.255103758754018</v>
      </c>
      <c r="E351" s="23">
        <f t="shared" si="70"/>
        <v>0.29254122810344629</v>
      </c>
      <c r="F351" s="7">
        <f t="shared" si="64"/>
        <v>78.547644986857463</v>
      </c>
      <c r="G351" s="34">
        <f t="shared" si="65"/>
        <v>3.4143287143824148</v>
      </c>
      <c r="H351" s="38">
        <f t="shared" si="71"/>
        <v>78.255103758754018</v>
      </c>
      <c r="I351" s="42">
        <f t="shared" si="72"/>
        <v>0.21757622258551707</v>
      </c>
      <c r="J351" s="7">
        <f t="shared" si="66"/>
        <v>78.472679981339539</v>
      </c>
      <c r="K351" s="34">
        <f t="shared" si="73"/>
        <v>3.3156312203454732</v>
      </c>
      <c r="L351" s="38">
        <f t="shared" si="74"/>
        <v>78.255103758754018</v>
      </c>
      <c r="M351" s="23">
        <f t="shared" si="75"/>
        <v>0.13285243135261818</v>
      </c>
      <c r="N351" s="7">
        <f t="shared" si="67"/>
        <v>78.387956190106635</v>
      </c>
      <c r="O351" s="34">
        <f t="shared" si="76"/>
        <v>3.2040854954805944</v>
      </c>
      <c r="P351" s="38">
        <f t="shared" si="77"/>
        <v>78.255103758754018</v>
      </c>
      <c r="Q351" s="23">
        <f t="shared" si="78"/>
        <v>3.9045675139297763E-2</v>
      </c>
      <c r="R351" s="7">
        <f t="shared" si="68"/>
        <v>78.29414943389331</v>
      </c>
      <c r="S351" s="34">
        <f t="shared" si="79"/>
        <v>3.0805813124551462</v>
      </c>
    </row>
    <row r="352" spans="1:19" x14ac:dyDescent="0.35">
      <c r="A352" s="15">
        <v>43858</v>
      </c>
      <c r="B352" s="16">
        <v>54</v>
      </c>
      <c r="C352" s="22">
        <v>78.103012000000007</v>
      </c>
      <c r="D352" s="38">
        <f t="shared" si="69"/>
        <v>76.989669941439303</v>
      </c>
      <c r="E352" s="23">
        <f t="shared" si="70"/>
        <v>5.8844971290722053E-2</v>
      </c>
      <c r="F352" s="7">
        <f t="shared" si="64"/>
        <v>77.048514912730028</v>
      </c>
      <c r="G352" s="34">
        <f t="shared" si="65"/>
        <v>1.3501362626962186</v>
      </c>
      <c r="H352" s="38">
        <f t="shared" si="71"/>
        <v>76.989669941439303</v>
      </c>
      <c r="I352" s="42">
        <f t="shared" si="72"/>
        <v>-0.15317628738954103</v>
      </c>
      <c r="J352" s="7">
        <f t="shared" si="66"/>
        <v>76.836493654049761</v>
      </c>
      <c r="K352" s="34">
        <f t="shared" si="73"/>
        <v>1.6215998762637291</v>
      </c>
      <c r="L352" s="38">
        <f t="shared" si="74"/>
        <v>76.989669941439303</v>
      </c>
      <c r="M352" s="23">
        <f t="shared" si="75"/>
        <v>-0.49637638054768196</v>
      </c>
      <c r="N352" s="7">
        <f t="shared" si="67"/>
        <v>76.493293560891615</v>
      </c>
      <c r="O352" s="34">
        <f t="shared" si="76"/>
        <v>2.0610196686248043</v>
      </c>
      <c r="P352" s="38">
        <f t="shared" si="77"/>
        <v>76.989669941439303</v>
      </c>
      <c r="Q352" s="23">
        <f t="shared" si="78"/>
        <v>-1.0697618934466131</v>
      </c>
      <c r="R352" s="7">
        <f t="shared" si="68"/>
        <v>75.919908047992692</v>
      </c>
      <c r="S352" s="34">
        <f t="shared" si="79"/>
        <v>2.7951597462173603</v>
      </c>
    </row>
    <row r="353" spans="1:19" x14ac:dyDescent="0.35">
      <c r="A353" s="15">
        <v>43859</v>
      </c>
      <c r="B353" s="16">
        <v>55</v>
      </c>
      <c r="C353" s="22">
        <v>79.737899999999996</v>
      </c>
      <c r="D353" s="38">
        <f t="shared" si="69"/>
        <v>77.602008073647696</v>
      </c>
      <c r="E353" s="23">
        <f t="shared" si="70"/>
        <v>0.14186894542837269</v>
      </c>
      <c r="F353" s="7">
        <f t="shared" si="64"/>
        <v>77.743877019076066</v>
      </c>
      <c r="G353" s="34">
        <f t="shared" si="65"/>
        <v>2.5007217156758954</v>
      </c>
      <c r="H353" s="38">
        <f t="shared" si="71"/>
        <v>77.602008073647696</v>
      </c>
      <c r="I353" s="42">
        <f t="shared" si="72"/>
        <v>3.8202317509942463E-2</v>
      </c>
      <c r="J353" s="7">
        <f t="shared" si="66"/>
        <v>77.640210391157638</v>
      </c>
      <c r="K353" s="34">
        <f t="shared" si="73"/>
        <v>2.6307309433059549</v>
      </c>
      <c r="L353" s="38">
        <f t="shared" si="74"/>
        <v>77.602008073647696</v>
      </c>
      <c r="M353" s="23">
        <f t="shared" si="75"/>
        <v>2.5451501925516928E-3</v>
      </c>
      <c r="N353" s="7">
        <f t="shared" si="67"/>
        <v>77.604553223840242</v>
      </c>
      <c r="O353" s="34">
        <f t="shared" si="76"/>
        <v>2.6754489096900653</v>
      </c>
      <c r="P353" s="38">
        <f t="shared" si="77"/>
        <v>77.602008073647696</v>
      </c>
      <c r="Q353" s="23">
        <f t="shared" si="78"/>
        <v>0.36002312836014205</v>
      </c>
      <c r="R353" s="7">
        <f t="shared" si="68"/>
        <v>77.962031202007836</v>
      </c>
      <c r="S353" s="34">
        <f t="shared" si="79"/>
        <v>2.227132640804637</v>
      </c>
    </row>
    <row r="354" spans="1:19" x14ac:dyDescent="0.35">
      <c r="A354" s="15">
        <v>43860</v>
      </c>
      <c r="B354" s="16">
        <v>56</v>
      </c>
      <c r="C354" s="22">
        <v>79.622337000000002</v>
      </c>
      <c r="D354" s="38">
        <f t="shared" si="69"/>
        <v>78.776748633141466</v>
      </c>
      <c r="E354" s="23">
        <f t="shared" si="70"/>
        <v>0.29679968753818231</v>
      </c>
      <c r="F354" s="7">
        <f t="shared" si="64"/>
        <v>79.073548320679649</v>
      </c>
      <c r="G354" s="34">
        <f t="shared" si="65"/>
        <v>0.68923960285209018</v>
      </c>
      <c r="H354" s="38">
        <f t="shared" si="71"/>
        <v>78.776748633141466</v>
      </c>
      <c r="I354" s="42">
        <f t="shared" si="72"/>
        <v>0.32233687800589944</v>
      </c>
      <c r="J354" s="7">
        <f t="shared" si="66"/>
        <v>79.099085511147365</v>
      </c>
      <c r="K354" s="34">
        <f t="shared" si="73"/>
        <v>0.65716670543422595</v>
      </c>
      <c r="L354" s="38">
        <f t="shared" si="74"/>
        <v>78.776748633141466</v>
      </c>
      <c r="M354" s="23">
        <f t="shared" si="75"/>
        <v>0.53003308437810015</v>
      </c>
      <c r="N354" s="7">
        <f t="shared" si="67"/>
        <v>79.30678171751957</v>
      </c>
      <c r="O354" s="34">
        <f t="shared" si="76"/>
        <v>0.39631502210294545</v>
      </c>
      <c r="P354" s="38">
        <f t="shared" si="77"/>
        <v>78.776748633141466</v>
      </c>
      <c r="Q354" s="23">
        <f t="shared" si="78"/>
        <v>1.0525329448237259</v>
      </c>
      <c r="R354" s="7">
        <f t="shared" si="68"/>
        <v>79.82928157796519</v>
      </c>
      <c r="S354" s="34">
        <f t="shared" si="79"/>
        <v>0.25990769143737719</v>
      </c>
    </row>
    <row r="355" spans="1:19" x14ac:dyDescent="0.35">
      <c r="A355" s="15">
        <v>43861</v>
      </c>
      <c r="B355" s="16">
        <v>57</v>
      </c>
      <c r="C355" s="22">
        <v>76.091994999999997</v>
      </c>
      <c r="D355" s="38">
        <f t="shared" si="69"/>
        <v>79.241822234913656</v>
      </c>
      <c r="E355" s="23">
        <f t="shared" si="70"/>
        <v>0.3220407746732834</v>
      </c>
      <c r="F355" s="7">
        <f t="shared" si="64"/>
        <v>79.563863009586939</v>
      </c>
      <c r="G355" s="34">
        <f t="shared" si="65"/>
        <v>4.5627243832770343</v>
      </c>
      <c r="H355" s="38">
        <f t="shared" si="71"/>
        <v>79.241822234913656</v>
      </c>
      <c r="I355" s="42">
        <f t="shared" si="72"/>
        <v>0.35802105894747199</v>
      </c>
      <c r="J355" s="7">
        <f t="shared" si="66"/>
        <v>79.599843293861127</v>
      </c>
      <c r="K355" s="34">
        <f t="shared" si="73"/>
        <v>4.6100096256657883</v>
      </c>
      <c r="L355" s="38">
        <f t="shared" si="74"/>
        <v>79.241822234913656</v>
      </c>
      <c r="M355" s="23">
        <f t="shared" si="75"/>
        <v>0.50080131720544052</v>
      </c>
      <c r="N355" s="7">
        <f t="shared" si="67"/>
        <v>79.742623552119099</v>
      </c>
      <c r="O355" s="34">
        <f t="shared" si="76"/>
        <v>4.7976512537476532</v>
      </c>
      <c r="P355" s="38">
        <f t="shared" si="77"/>
        <v>79.241822234913656</v>
      </c>
      <c r="Q355" s="23">
        <f t="shared" si="78"/>
        <v>0.55319250322992009</v>
      </c>
      <c r="R355" s="7">
        <f t="shared" si="68"/>
        <v>79.795014738143578</v>
      </c>
      <c r="S355" s="34">
        <f t="shared" si="79"/>
        <v>4.8665036816863338</v>
      </c>
    </row>
    <row r="356" spans="1:19" x14ac:dyDescent="0.35">
      <c r="A356" s="15">
        <v>43864</v>
      </c>
      <c r="B356" s="16">
        <v>58</v>
      </c>
      <c r="C356" s="22">
        <v>75.883018000000007</v>
      </c>
      <c r="D356" s="38">
        <f t="shared" si="69"/>
        <v>77.509417255711142</v>
      </c>
      <c r="E356" s="23">
        <f t="shared" si="70"/>
        <v>1.3873911591913868E-2</v>
      </c>
      <c r="F356" s="7">
        <f t="shared" si="64"/>
        <v>77.523291167303057</v>
      </c>
      <c r="G356" s="34">
        <f t="shared" si="65"/>
        <v>2.1615813531600048</v>
      </c>
      <c r="H356" s="38">
        <f t="shared" si="71"/>
        <v>77.509417255711142</v>
      </c>
      <c r="I356" s="42">
        <f t="shared" si="72"/>
        <v>-0.16458545059002438</v>
      </c>
      <c r="J356" s="7">
        <f t="shared" si="66"/>
        <v>77.344831805121117</v>
      </c>
      <c r="K356" s="34">
        <f t="shared" si="73"/>
        <v>1.9264044099051389</v>
      </c>
      <c r="L356" s="38">
        <f t="shared" si="74"/>
        <v>77.509417255711142</v>
      </c>
      <c r="M356" s="23">
        <f t="shared" si="75"/>
        <v>-0.50414151617813885</v>
      </c>
      <c r="N356" s="7">
        <f t="shared" si="67"/>
        <v>77.005275739533005</v>
      </c>
      <c r="O356" s="34">
        <f t="shared" si="76"/>
        <v>1.4789313460529439</v>
      </c>
      <c r="P356" s="38">
        <f t="shared" si="77"/>
        <v>77.509417255711142</v>
      </c>
      <c r="Q356" s="23">
        <f t="shared" si="78"/>
        <v>-1.3895653568376485</v>
      </c>
      <c r="R356" s="7">
        <f t="shared" si="68"/>
        <v>76.119851898873492</v>
      </c>
      <c r="S356" s="34">
        <f t="shared" si="79"/>
        <v>0.31210395305242711</v>
      </c>
    </row>
    <row r="357" spans="1:19" x14ac:dyDescent="0.35">
      <c r="A357" s="15">
        <v>43865</v>
      </c>
      <c r="B357" s="16">
        <v>59</v>
      </c>
      <c r="C357" s="22">
        <v>78.388199</v>
      </c>
      <c r="D357" s="38">
        <f t="shared" si="69"/>
        <v>76.614897665070018</v>
      </c>
      <c r="E357" s="23">
        <f t="shared" si="70"/>
        <v>-0.12238511374304185</v>
      </c>
      <c r="F357" s="7">
        <f t="shared" si="64"/>
        <v>76.492512551326982</v>
      </c>
      <c r="G357" s="34">
        <f t="shared" si="65"/>
        <v>2.4183314234238478</v>
      </c>
      <c r="H357" s="38">
        <f t="shared" si="71"/>
        <v>76.614897665070018</v>
      </c>
      <c r="I357" s="42">
        <f t="shared" si="72"/>
        <v>-0.34706898560279936</v>
      </c>
      <c r="J357" s="7">
        <f t="shared" si="66"/>
        <v>76.267828679467215</v>
      </c>
      <c r="K357" s="34">
        <f t="shared" si="73"/>
        <v>2.7049611390265333</v>
      </c>
      <c r="L357" s="38">
        <f t="shared" si="74"/>
        <v>76.614897665070018</v>
      </c>
      <c r="M357" s="23">
        <f t="shared" si="75"/>
        <v>-0.67981164968648233</v>
      </c>
      <c r="N357" s="7">
        <f t="shared" si="67"/>
        <v>75.935086015383533</v>
      </c>
      <c r="O357" s="34">
        <f t="shared" si="76"/>
        <v>3.1294416964681986</v>
      </c>
      <c r="P357" s="38">
        <f t="shared" si="77"/>
        <v>76.614897665070018</v>
      </c>
      <c r="Q357" s="23">
        <f t="shared" si="78"/>
        <v>-0.96877645557060288</v>
      </c>
      <c r="R357" s="7">
        <f t="shared" si="68"/>
        <v>75.646121209499412</v>
      </c>
      <c r="S357" s="34">
        <f t="shared" si="79"/>
        <v>3.4980747427308381</v>
      </c>
    </row>
    <row r="358" spans="1:19" x14ac:dyDescent="0.35">
      <c r="A358" s="15">
        <v>43866</v>
      </c>
      <c r="B358" s="16">
        <v>60</v>
      </c>
      <c r="C358" s="22">
        <v>79.027405000000002</v>
      </c>
      <c r="D358" s="38">
        <f t="shared" si="69"/>
        <v>77.59021339928151</v>
      </c>
      <c r="E358" s="23">
        <f t="shared" si="70"/>
        <v>4.2270013450138186E-2</v>
      </c>
      <c r="F358" s="7">
        <f t="shared" si="64"/>
        <v>77.632483412731645</v>
      </c>
      <c r="G358" s="34">
        <f t="shared" si="65"/>
        <v>1.7651112133422027</v>
      </c>
      <c r="H358" s="38">
        <f t="shared" si="71"/>
        <v>77.59021339928151</v>
      </c>
      <c r="I358" s="42">
        <f t="shared" si="72"/>
        <v>-1.6472805649226596E-2</v>
      </c>
      <c r="J358" s="7">
        <f t="shared" si="66"/>
        <v>77.57374059363228</v>
      </c>
      <c r="K358" s="34">
        <f t="shared" si="73"/>
        <v>1.839443426451522</v>
      </c>
      <c r="L358" s="38">
        <f t="shared" si="74"/>
        <v>77.59021339928151</v>
      </c>
      <c r="M358" s="23">
        <f t="shared" si="75"/>
        <v>6.4995673067606008E-2</v>
      </c>
      <c r="N358" s="7">
        <f t="shared" si="67"/>
        <v>77.655209072349109</v>
      </c>
      <c r="O358" s="34">
        <f t="shared" si="76"/>
        <v>1.7363545312551927</v>
      </c>
      <c r="P358" s="38">
        <f t="shared" si="77"/>
        <v>77.59021339928151</v>
      </c>
      <c r="Q358" s="23">
        <f t="shared" si="78"/>
        <v>0.68370190574417755</v>
      </c>
      <c r="R358" s="7">
        <f t="shared" si="68"/>
        <v>78.273915305025682</v>
      </c>
      <c r="S358" s="34">
        <f t="shared" si="79"/>
        <v>0.9534536721461625</v>
      </c>
    </row>
    <row r="359" spans="1:19" x14ac:dyDescent="0.35">
      <c r="A359" s="15">
        <v>43867</v>
      </c>
      <c r="B359" s="16">
        <v>61</v>
      </c>
      <c r="C359" s="22">
        <v>79.951774999999998</v>
      </c>
      <c r="D359" s="38">
        <f t="shared" si="69"/>
        <v>78.380668779676682</v>
      </c>
      <c r="E359" s="23">
        <f t="shared" si="70"/>
        <v>0.15449781849189337</v>
      </c>
      <c r="F359" s="7">
        <f t="shared" si="64"/>
        <v>78.535166598168573</v>
      </c>
      <c r="G359" s="34">
        <f t="shared" si="65"/>
        <v>1.7718285827067941</v>
      </c>
      <c r="H359" s="38">
        <f t="shared" si="71"/>
        <v>78.380668779676682</v>
      </c>
      <c r="I359" s="42">
        <f t="shared" si="72"/>
        <v>0.18525924086187326</v>
      </c>
      <c r="J359" s="7">
        <f t="shared" si="66"/>
        <v>78.56592802053855</v>
      </c>
      <c r="K359" s="34">
        <f t="shared" si="73"/>
        <v>1.7333536115507728</v>
      </c>
      <c r="L359" s="38">
        <f t="shared" si="74"/>
        <v>78.380668779676682</v>
      </c>
      <c r="M359" s="23">
        <f t="shared" si="75"/>
        <v>0.39145254136501106</v>
      </c>
      <c r="N359" s="7">
        <f t="shared" si="67"/>
        <v>78.772121321041695</v>
      </c>
      <c r="O359" s="34">
        <f t="shared" si="76"/>
        <v>1.4754565223327476</v>
      </c>
      <c r="P359" s="38">
        <f t="shared" si="77"/>
        <v>78.380668779676682</v>
      </c>
      <c r="Q359" s="23">
        <f t="shared" si="78"/>
        <v>0.77444235919752358</v>
      </c>
      <c r="R359" s="7">
        <f t="shared" si="68"/>
        <v>79.155111138874204</v>
      </c>
      <c r="S359" s="34">
        <f t="shared" si="79"/>
        <v>0.99643048716028315</v>
      </c>
    </row>
    <row r="360" spans="1:19" x14ac:dyDescent="0.35">
      <c r="A360" s="15">
        <v>43868</v>
      </c>
      <c r="B360" s="16">
        <v>62</v>
      </c>
      <c r="C360" s="22">
        <v>78.865020999999999</v>
      </c>
      <c r="D360" s="38">
        <f t="shared" si="69"/>
        <v>79.244777200854514</v>
      </c>
      <c r="E360" s="23">
        <f t="shared" si="70"/>
        <v>0.26093940889478417</v>
      </c>
      <c r="F360" s="7">
        <f t="shared" si="64"/>
        <v>79.5057166097493</v>
      </c>
      <c r="G360" s="34">
        <f t="shared" si="65"/>
        <v>0.81239515519725902</v>
      </c>
      <c r="H360" s="38">
        <f t="shared" si="71"/>
        <v>79.244777200854514</v>
      </c>
      <c r="I360" s="42">
        <f t="shared" si="72"/>
        <v>0.35497153594086295</v>
      </c>
      <c r="J360" s="7">
        <f t="shared" si="66"/>
        <v>79.599748736795377</v>
      </c>
      <c r="K360" s="34">
        <f t="shared" si="73"/>
        <v>0.93162688284249351</v>
      </c>
      <c r="L360" s="38">
        <f t="shared" si="74"/>
        <v>79.244777200854514</v>
      </c>
      <c r="M360" s="23">
        <f t="shared" si="75"/>
        <v>0.6041476872807805</v>
      </c>
      <c r="N360" s="7">
        <f t="shared" si="67"/>
        <v>79.848924888135301</v>
      </c>
      <c r="O360" s="34">
        <f t="shared" si="76"/>
        <v>1.2475795677976196</v>
      </c>
      <c r="P360" s="38">
        <f t="shared" si="77"/>
        <v>79.244777200854514</v>
      </c>
      <c r="Q360" s="23">
        <f t="shared" si="78"/>
        <v>0.85065851188078578</v>
      </c>
      <c r="R360" s="7">
        <f t="shared" si="68"/>
        <v>80.095435712735295</v>
      </c>
      <c r="S360" s="34">
        <f t="shared" si="79"/>
        <v>1.5601526470592031</v>
      </c>
    </row>
    <row r="361" spans="1:19" x14ac:dyDescent="0.35">
      <c r="A361" s="15">
        <v>43871</v>
      </c>
      <c r="B361" s="16">
        <v>63</v>
      </c>
      <c r="C361" s="22">
        <v>79.239593999999997</v>
      </c>
      <c r="D361" s="38">
        <f t="shared" si="69"/>
        <v>79.035911290384519</v>
      </c>
      <c r="E361" s="23">
        <f t="shared" si="70"/>
        <v>0.19046861099006721</v>
      </c>
      <c r="F361" s="7">
        <f t="shared" si="64"/>
        <v>79.226379901374585</v>
      </c>
      <c r="G361" s="34">
        <f t="shared" si="65"/>
        <v>1.6676131159141794E-2</v>
      </c>
      <c r="H361" s="38">
        <f t="shared" si="71"/>
        <v>79.035911290384519</v>
      </c>
      <c r="I361" s="42">
        <f t="shared" si="72"/>
        <v>0.21401217433814829</v>
      </c>
      <c r="J361" s="7">
        <f t="shared" si="66"/>
        <v>79.24992346472267</v>
      </c>
      <c r="K361" s="34">
        <f t="shared" si="73"/>
        <v>1.3035736556996072E-2</v>
      </c>
      <c r="L361" s="38">
        <f t="shared" si="74"/>
        <v>79.035911290384519</v>
      </c>
      <c r="M361" s="23">
        <f t="shared" si="75"/>
        <v>0.23829156829293119</v>
      </c>
      <c r="N361" s="7">
        <f t="shared" si="67"/>
        <v>79.274202858677455</v>
      </c>
      <c r="O361" s="34">
        <f t="shared" si="76"/>
        <v>4.3676219084941861E-2</v>
      </c>
      <c r="P361" s="38">
        <f t="shared" si="77"/>
        <v>79.035911290384519</v>
      </c>
      <c r="Q361" s="23">
        <f t="shared" si="78"/>
        <v>-4.993724711737843E-2</v>
      </c>
      <c r="R361" s="7">
        <f t="shared" si="68"/>
        <v>78.985974043267134</v>
      </c>
      <c r="S361" s="34">
        <f t="shared" si="79"/>
        <v>0.32006720874019412</v>
      </c>
    </row>
    <row r="362" spans="1:19" x14ac:dyDescent="0.35">
      <c r="A362" s="15">
        <v>43872</v>
      </c>
      <c r="B362" s="16">
        <v>64</v>
      </c>
      <c r="C362" s="22">
        <v>78.761520000000004</v>
      </c>
      <c r="D362" s="38">
        <f t="shared" si="69"/>
        <v>79.147936780673035</v>
      </c>
      <c r="E362" s="23">
        <f t="shared" si="70"/>
        <v>0.1787021428848346</v>
      </c>
      <c r="F362" s="7">
        <f t="shared" si="64"/>
        <v>79.326638923557866</v>
      </c>
      <c r="G362" s="34">
        <f t="shared" si="65"/>
        <v>0.71750637057012268</v>
      </c>
      <c r="H362" s="38">
        <f t="shared" si="71"/>
        <v>79.147936780673035</v>
      </c>
      <c r="I362" s="42">
        <f t="shared" si="72"/>
        <v>0.18851550332574035</v>
      </c>
      <c r="J362" s="7">
        <f t="shared" si="66"/>
        <v>79.336452283998781</v>
      </c>
      <c r="K362" s="34">
        <f t="shared" si="73"/>
        <v>0.72996595799417896</v>
      </c>
      <c r="L362" s="38">
        <f t="shared" si="74"/>
        <v>79.147936780673035</v>
      </c>
      <c r="M362" s="23">
        <f t="shared" si="75"/>
        <v>0.18147183319094459</v>
      </c>
      <c r="N362" s="7">
        <f t="shared" si="67"/>
        <v>79.329408613863976</v>
      </c>
      <c r="O362" s="34">
        <f t="shared" si="76"/>
        <v>0.72102292320408634</v>
      </c>
      <c r="P362" s="38">
        <f t="shared" si="77"/>
        <v>79.147936780673035</v>
      </c>
      <c r="Q362" s="23">
        <f t="shared" si="78"/>
        <v>8.7731079677632259E-2</v>
      </c>
      <c r="R362" s="7">
        <f t="shared" si="68"/>
        <v>79.235667860350674</v>
      </c>
      <c r="S362" s="34">
        <f t="shared" si="79"/>
        <v>0.60200445642830303</v>
      </c>
    </row>
    <row r="363" spans="1:19" x14ac:dyDescent="0.35">
      <c r="A363" s="15">
        <v>43873</v>
      </c>
      <c r="B363" s="16">
        <v>65</v>
      </c>
      <c r="C363" s="22">
        <v>80.631927000000005</v>
      </c>
      <c r="D363" s="38">
        <f t="shared" si="69"/>
        <v>78.935407551302859</v>
      </c>
      <c r="E363" s="23">
        <f t="shared" si="70"/>
        <v>0.12001743704658299</v>
      </c>
      <c r="F363" s="7">
        <f t="shared" si="64"/>
        <v>79.055424988349444</v>
      </c>
      <c r="G363" s="34">
        <f t="shared" si="65"/>
        <v>1.9551833502014171</v>
      </c>
      <c r="H363" s="38">
        <f t="shared" si="71"/>
        <v>78.935407551302859</v>
      </c>
      <c r="I363" s="42">
        <f t="shared" si="72"/>
        <v>8.8254320151761212E-2</v>
      </c>
      <c r="J363" s="7">
        <f t="shared" si="66"/>
        <v>79.023661871454621</v>
      </c>
      <c r="K363" s="34">
        <f t="shared" si="73"/>
        <v>1.9945760797027503</v>
      </c>
      <c r="L363" s="38">
        <f t="shared" si="74"/>
        <v>78.935407551302859</v>
      </c>
      <c r="M363" s="23">
        <f t="shared" si="75"/>
        <v>4.1713550384402664E-3</v>
      </c>
      <c r="N363" s="7">
        <f t="shared" si="67"/>
        <v>78.939578906341296</v>
      </c>
      <c r="O363" s="34">
        <f t="shared" si="76"/>
        <v>2.098856069331827</v>
      </c>
      <c r="P363" s="38">
        <f t="shared" si="77"/>
        <v>78.935407551302859</v>
      </c>
      <c r="Q363" s="23">
        <f t="shared" si="78"/>
        <v>-0.16749018301300489</v>
      </c>
      <c r="R363" s="7">
        <f t="shared" si="68"/>
        <v>78.767917368289858</v>
      </c>
      <c r="S363" s="34">
        <f t="shared" si="79"/>
        <v>2.3117513137322723</v>
      </c>
    </row>
    <row r="364" spans="1:19" x14ac:dyDescent="0.35">
      <c r="A364" s="15">
        <v>43874</v>
      </c>
      <c r="B364" s="16">
        <v>66</v>
      </c>
      <c r="C364" s="22">
        <v>80.057738999999998</v>
      </c>
      <c r="D364" s="38">
        <f t="shared" si="69"/>
        <v>79.868493248086281</v>
      </c>
      <c r="E364" s="23">
        <f t="shared" si="70"/>
        <v>0.24197767600710887</v>
      </c>
      <c r="F364" s="7">
        <f t="shared" ref="F364:F427" si="80">D364+E364</f>
        <v>80.110470924093391</v>
      </c>
      <c r="G364" s="34">
        <f t="shared" ref="G364:G427" si="81">(ABS(F364-C364)/C364)*100</f>
        <v>6.5867366168551725E-2</v>
      </c>
      <c r="H364" s="38">
        <f t="shared" si="71"/>
        <v>79.868493248086281</v>
      </c>
      <c r="I364" s="42">
        <f t="shared" si="72"/>
        <v>0.29946216430967648</v>
      </c>
      <c r="J364" s="7">
        <f t="shared" ref="J364:J427" si="82">H364+I364</f>
        <v>80.167955412395955</v>
      </c>
      <c r="K364" s="34">
        <f t="shared" ref="K364:K427" si="83">(ABS(J364-C364)/C364)*100</f>
        <v>0.13767115306111355</v>
      </c>
      <c r="L364" s="38">
        <f t="shared" si="74"/>
        <v>79.868493248086281</v>
      </c>
      <c r="M364" s="23">
        <f t="shared" si="75"/>
        <v>0.42218280882368214</v>
      </c>
      <c r="N364" s="7">
        <f t="shared" ref="N364:N427" si="84">L364+M364</f>
        <v>80.290676056909959</v>
      </c>
      <c r="O364" s="34">
        <f t="shared" si="76"/>
        <v>0.29096132343927539</v>
      </c>
      <c r="P364" s="38">
        <f t="shared" si="77"/>
        <v>79.868493248086281</v>
      </c>
      <c r="Q364" s="23">
        <f t="shared" si="78"/>
        <v>0.76799931481395811</v>
      </c>
      <c r="R364" s="7">
        <f t="shared" ref="R364:R427" si="85">P364+Q364</f>
        <v>80.636492562900244</v>
      </c>
      <c r="S364" s="34">
        <f t="shared" si="79"/>
        <v>0.72292019501106097</v>
      </c>
    </row>
    <row r="365" spans="1:19" x14ac:dyDescent="0.35">
      <c r="A365" s="15">
        <v>43875</v>
      </c>
      <c r="B365" s="16">
        <v>67</v>
      </c>
      <c r="C365" s="22">
        <v>80.077461</v>
      </c>
      <c r="D365" s="38">
        <f t="shared" ref="D365:D428" si="86">0.55*C364+(1-0.55)*D364</f>
        <v>79.972578411638835</v>
      </c>
      <c r="E365" s="23">
        <f t="shared" ref="E365:E428" si="87">$E$297*(D365-D364)+(1-$E$297)*E364</f>
        <v>0.22129379913892566</v>
      </c>
      <c r="F365" s="7">
        <f t="shared" si="80"/>
        <v>80.193872210777755</v>
      </c>
      <c r="G365" s="34">
        <f t="shared" si="81"/>
        <v>0.14537325400184145</v>
      </c>
      <c r="H365" s="38">
        <f t="shared" ref="H365:H428" si="88">0.55*C364+(1-0.55)*H364</f>
        <v>79.972578411638835</v>
      </c>
      <c r="I365" s="42">
        <f t="shared" ref="I365:I428" si="89">$I$297*(H365-H364)+(1-$I$297)*I364</f>
        <v>0.25061791412039591</v>
      </c>
      <c r="J365" s="7">
        <f t="shared" si="82"/>
        <v>80.223196325759233</v>
      </c>
      <c r="K365" s="34">
        <f t="shared" si="83"/>
        <v>0.18199294025972315</v>
      </c>
      <c r="L365" s="38">
        <f t="shared" ref="L365:L428" si="90">0.55*C364+(1-0.55)*L364</f>
        <v>79.972578411638835</v>
      </c>
      <c r="M365" s="23">
        <f t="shared" ref="M365:M428" si="91">$M$297*(L365-L364)+(1-$M$297)*M364</f>
        <v>0.27903886845167458</v>
      </c>
      <c r="N365" s="7">
        <f t="shared" si="84"/>
        <v>80.251617280090514</v>
      </c>
      <c r="O365" s="34">
        <f t="shared" ref="O365:O428" si="92">(ABS(N365-C365)/C365)*100</f>
        <v>0.21748476776819173</v>
      </c>
      <c r="P365" s="38">
        <f t="shared" ref="P365:P428" si="93">0.55*C364+(1-0.55)*P364</f>
        <v>79.972578411638835</v>
      </c>
      <c r="Q365" s="23">
        <f t="shared" ref="Q365:Q428" si="94">$Q$297*(P365-P364)+(1-$Q$297)*Q364</f>
        <v>0.20367228624176476</v>
      </c>
      <c r="R365" s="7">
        <f t="shared" si="85"/>
        <v>80.176250697880604</v>
      </c>
      <c r="S365" s="34">
        <f t="shared" ref="S365:S428" si="95">(ABS(R365-C365)/C365)*100</f>
        <v>0.12336767006212257</v>
      </c>
    </row>
    <row r="366" spans="1:19" x14ac:dyDescent="0.35">
      <c r="A366" s="15">
        <v>43879</v>
      </c>
      <c r="B366" s="16">
        <v>68</v>
      </c>
      <c r="C366" s="22">
        <v>78.611198000000002</v>
      </c>
      <c r="D366" s="38">
        <f t="shared" si="86"/>
        <v>80.030263835237477</v>
      </c>
      <c r="E366" s="23">
        <f t="shared" si="87"/>
        <v>0.19675254280788304</v>
      </c>
      <c r="F366" s="7">
        <f t="shared" si="80"/>
        <v>80.227016378045363</v>
      </c>
      <c r="G366" s="34">
        <f t="shared" si="81"/>
        <v>2.0554557355115759</v>
      </c>
      <c r="H366" s="38">
        <f t="shared" si="88"/>
        <v>80.030263835237477</v>
      </c>
      <c r="I366" s="42">
        <f t="shared" si="89"/>
        <v>0.20238479148995736</v>
      </c>
      <c r="J366" s="7">
        <f t="shared" si="82"/>
        <v>80.232648626727439</v>
      </c>
      <c r="K366" s="34">
        <f t="shared" si="83"/>
        <v>2.0626204255625735</v>
      </c>
      <c r="L366" s="38">
        <f t="shared" si="90"/>
        <v>80.030263835237477</v>
      </c>
      <c r="M366" s="23">
        <f t="shared" si="91"/>
        <v>0.17942981826780979</v>
      </c>
      <c r="N366" s="7">
        <f t="shared" si="84"/>
        <v>80.209693653505283</v>
      </c>
      <c r="O366" s="34">
        <f t="shared" si="92"/>
        <v>2.0334197851879598</v>
      </c>
      <c r="P366" s="38">
        <f t="shared" si="93"/>
        <v>80.030263835237477</v>
      </c>
      <c r="Q366" s="23">
        <f t="shared" si="94"/>
        <v>7.958345299511016E-2</v>
      </c>
      <c r="R366" s="7">
        <f t="shared" si="85"/>
        <v>80.109847288232586</v>
      </c>
      <c r="S366" s="34">
        <f t="shared" si="95"/>
        <v>1.906406881412219</v>
      </c>
    </row>
    <row r="367" spans="1:19" x14ac:dyDescent="0.35">
      <c r="A367" s="15">
        <v>43880</v>
      </c>
      <c r="B367" s="16">
        <v>69</v>
      </c>
      <c r="C367" s="22">
        <v>79.749701999999999</v>
      </c>
      <c r="D367" s="38">
        <f t="shared" si="86"/>
        <v>79.249777625856865</v>
      </c>
      <c r="E367" s="23">
        <f t="shared" si="87"/>
        <v>5.0166729979608748E-2</v>
      </c>
      <c r="F367" s="7">
        <f t="shared" si="80"/>
        <v>79.299944355836473</v>
      </c>
      <c r="G367" s="34">
        <f t="shared" si="81"/>
        <v>0.56396153576037944</v>
      </c>
      <c r="H367" s="38">
        <f t="shared" si="88"/>
        <v>79.249777625856865</v>
      </c>
      <c r="I367" s="42">
        <f t="shared" si="89"/>
        <v>-4.3332958727685028E-2</v>
      </c>
      <c r="J367" s="7">
        <f t="shared" si="82"/>
        <v>79.206444667129176</v>
      </c>
      <c r="K367" s="34">
        <f t="shared" si="83"/>
        <v>0.68120296282840409</v>
      </c>
      <c r="L367" s="38">
        <f t="shared" si="90"/>
        <v>79.249777625856865</v>
      </c>
      <c r="M367" s="23">
        <f t="shared" si="91"/>
        <v>-0.2525323941739801</v>
      </c>
      <c r="N367" s="7">
        <f t="shared" si="84"/>
        <v>78.997245231682882</v>
      </c>
      <c r="O367" s="34">
        <f t="shared" si="92"/>
        <v>0.94352298434559301</v>
      </c>
      <c r="P367" s="38">
        <f t="shared" si="93"/>
        <v>79.249777625856865</v>
      </c>
      <c r="Q367" s="23">
        <f t="shared" si="94"/>
        <v>-0.65147576002425378</v>
      </c>
      <c r="R367" s="7">
        <f t="shared" si="85"/>
        <v>78.59830186583261</v>
      </c>
      <c r="S367" s="34">
        <f t="shared" si="95"/>
        <v>1.4437673186131641</v>
      </c>
    </row>
    <row r="368" spans="1:19" x14ac:dyDescent="0.35">
      <c r="A368" s="15">
        <v>43881</v>
      </c>
      <c r="B368" s="16">
        <v>70</v>
      </c>
      <c r="C368" s="22">
        <v>78.931563999999995</v>
      </c>
      <c r="D368" s="38">
        <f t="shared" si="86"/>
        <v>79.524736031635584</v>
      </c>
      <c r="E368" s="23">
        <f t="shared" si="87"/>
        <v>8.3885481349475266E-2</v>
      </c>
      <c r="F368" s="7">
        <f t="shared" si="80"/>
        <v>79.608621512985053</v>
      </c>
      <c r="G368" s="34">
        <f t="shared" si="81"/>
        <v>0.85777790110057683</v>
      </c>
      <c r="H368" s="38">
        <f t="shared" si="88"/>
        <v>79.524736031635584</v>
      </c>
      <c r="I368" s="42">
        <f t="shared" si="89"/>
        <v>3.623988239891595E-2</v>
      </c>
      <c r="J368" s="7">
        <f t="shared" si="82"/>
        <v>79.560975914034501</v>
      </c>
      <c r="K368" s="34">
        <f t="shared" si="83"/>
        <v>0.79741472503256883</v>
      </c>
      <c r="L368" s="38">
        <f t="shared" si="90"/>
        <v>79.524736031635584</v>
      </c>
      <c r="M368" s="23">
        <f t="shared" si="91"/>
        <v>-1.5161534195265572E-2</v>
      </c>
      <c r="N368" s="7">
        <f t="shared" si="84"/>
        <v>79.509574497440312</v>
      </c>
      <c r="O368" s="34">
        <f t="shared" si="92"/>
        <v>0.73229322738406311</v>
      </c>
      <c r="P368" s="38">
        <f t="shared" si="93"/>
        <v>79.524736031635584</v>
      </c>
      <c r="Q368" s="23">
        <f t="shared" si="94"/>
        <v>0.13599328090827295</v>
      </c>
      <c r="R368" s="7">
        <f t="shared" si="85"/>
        <v>79.66072931254385</v>
      </c>
      <c r="S368" s="34">
        <f t="shared" si="95"/>
        <v>0.92379432965987585</v>
      </c>
    </row>
    <row r="369" spans="1:19" x14ac:dyDescent="0.35">
      <c r="A369" s="15">
        <v>43882</v>
      </c>
      <c r="B369" s="16">
        <v>71</v>
      </c>
      <c r="C369" s="22">
        <v>77.144942999999998</v>
      </c>
      <c r="D369" s="38">
        <f t="shared" si="86"/>
        <v>79.198491414236003</v>
      </c>
      <c r="E369" s="23">
        <f t="shared" si="87"/>
        <v>2.236596653711679E-2</v>
      </c>
      <c r="F369" s="7">
        <f t="shared" si="80"/>
        <v>79.220857380773126</v>
      </c>
      <c r="G369" s="34">
        <f t="shared" si="81"/>
        <v>2.6909273635384339</v>
      </c>
      <c r="H369" s="38">
        <f t="shared" si="88"/>
        <v>79.198491414236003</v>
      </c>
      <c r="I369" s="42">
        <f t="shared" si="89"/>
        <v>-5.4381242550708343E-2</v>
      </c>
      <c r="J369" s="7">
        <f t="shared" si="82"/>
        <v>79.144110171685298</v>
      </c>
      <c r="K369" s="34">
        <f t="shared" si="83"/>
        <v>2.5914429305953348</v>
      </c>
      <c r="L369" s="38">
        <f t="shared" si="90"/>
        <v>79.198491414236003</v>
      </c>
      <c r="M369" s="23">
        <f t="shared" si="91"/>
        <v>-0.15514892163720762</v>
      </c>
      <c r="N369" s="7">
        <f t="shared" si="84"/>
        <v>79.043342492598796</v>
      </c>
      <c r="O369" s="34">
        <f t="shared" si="92"/>
        <v>2.4608216932622513</v>
      </c>
      <c r="P369" s="38">
        <f t="shared" si="93"/>
        <v>79.198491414236003</v>
      </c>
      <c r="Q369" s="23">
        <f t="shared" si="94"/>
        <v>-0.25690893265340303</v>
      </c>
      <c r="R369" s="7">
        <f t="shared" si="85"/>
        <v>78.9415824815826</v>
      </c>
      <c r="S369" s="34">
        <f t="shared" si="95"/>
        <v>2.3289141345047106</v>
      </c>
    </row>
    <row r="370" spans="1:19" x14ac:dyDescent="0.35">
      <c r="A370" s="15">
        <v>43885</v>
      </c>
      <c r="B370" s="16">
        <v>72</v>
      </c>
      <c r="C370" s="22">
        <v>73.480521999999993</v>
      </c>
      <c r="D370" s="38">
        <f t="shared" si="86"/>
        <v>78.069039786406194</v>
      </c>
      <c r="E370" s="23">
        <f t="shared" si="87"/>
        <v>-0.15040667261792207</v>
      </c>
      <c r="F370" s="7">
        <f t="shared" si="80"/>
        <v>77.918633113788275</v>
      </c>
      <c r="G370" s="34">
        <f t="shared" si="81"/>
        <v>6.0398470138634588</v>
      </c>
      <c r="H370" s="38">
        <f t="shared" si="88"/>
        <v>78.069039786406194</v>
      </c>
      <c r="I370" s="42">
        <f t="shared" si="89"/>
        <v>-0.32314883887048351</v>
      </c>
      <c r="J370" s="7">
        <f t="shared" si="82"/>
        <v>77.745890947535713</v>
      </c>
      <c r="K370" s="34">
        <f t="shared" si="83"/>
        <v>5.804761359120068</v>
      </c>
      <c r="L370" s="38">
        <f t="shared" si="90"/>
        <v>78.069039786406194</v>
      </c>
      <c r="M370" s="23">
        <f t="shared" si="91"/>
        <v>-0.59358513942387825</v>
      </c>
      <c r="N370" s="7">
        <f t="shared" si="84"/>
        <v>77.475454646982314</v>
      </c>
      <c r="O370" s="34">
        <f t="shared" si="92"/>
        <v>5.4367232815552411</v>
      </c>
      <c r="P370" s="38">
        <f t="shared" si="93"/>
        <v>78.069039786406194</v>
      </c>
      <c r="Q370" s="23">
        <f t="shared" si="94"/>
        <v>-0.99857022355334801</v>
      </c>
      <c r="R370" s="7">
        <f t="shared" si="85"/>
        <v>77.07046956285285</v>
      </c>
      <c r="S370" s="34">
        <f t="shared" si="95"/>
        <v>4.8855771096085254</v>
      </c>
    </row>
    <row r="371" spans="1:19" x14ac:dyDescent="0.35">
      <c r="A371" s="15">
        <v>43886</v>
      </c>
      <c r="B371" s="16">
        <v>73</v>
      </c>
      <c r="C371" s="22">
        <v>70.991577000000007</v>
      </c>
      <c r="D371" s="38">
        <f t="shared" si="86"/>
        <v>75.54535500388279</v>
      </c>
      <c r="E371" s="23">
        <f t="shared" si="87"/>
        <v>-0.50639838910374424</v>
      </c>
      <c r="F371" s="7">
        <f t="shared" si="80"/>
        <v>75.038956614779039</v>
      </c>
      <c r="G371" s="34">
        <f t="shared" si="81"/>
        <v>5.7012110250474253</v>
      </c>
      <c r="H371" s="38">
        <f t="shared" si="88"/>
        <v>75.54535500388279</v>
      </c>
      <c r="I371" s="42">
        <f t="shared" si="89"/>
        <v>-0.87328282478371355</v>
      </c>
      <c r="J371" s="7">
        <f t="shared" si="82"/>
        <v>74.672072179099075</v>
      </c>
      <c r="K371" s="34">
        <f t="shared" si="83"/>
        <v>5.1844110733010877</v>
      </c>
      <c r="L371" s="38">
        <f t="shared" si="90"/>
        <v>75.54535500388279</v>
      </c>
      <c r="M371" s="23">
        <f t="shared" si="91"/>
        <v>-1.4621299788186648</v>
      </c>
      <c r="N371" s="7">
        <f t="shared" si="84"/>
        <v>74.083225025064124</v>
      </c>
      <c r="O371" s="34">
        <f t="shared" si="92"/>
        <v>4.3549504824552869</v>
      </c>
      <c r="P371" s="38">
        <f t="shared" si="93"/>
        <v>75.54535500388279</v>
      </c>
      <c r="Q371" s="23">
        <f t="shared" si="94"/>
        <v>-2.2949175986778951</v>
      </c>
      <c r="R371" s="7">
        <f t="shared" si="85"/>
        <v>73.250437405204892</v>
      </c>
      <c r="S371" s="34">
        <f t="shared" si="95"/>
        <v>3.1818710059150885</v>
      </c>
    </row>
    <row r="372" spans="1:19" x14ac:dyDescent="0.35">
      <c r="A372" s="15">
        <v>43887</v>
      </c>
      <c r="B372" s="16">
        <v>74</v>
      </c>
      <c r="C372" s="22">
        <v>72.117767000000001</v>
      </c>
      <c r="D372" s="38">
        <f t="shared" si="86"/>
        <v>73.040777101747267</v>
      </c>
      <c r="E372" s="23">
        <f t="shared" si="87"/>
        <v>-0.80612531605851112</v>
      </c>
      <c r="F372" s="7">
        <f t="shared" si="80"/>
        <v>72.234651785688754</v>
      </c>
      <c r="G372" s="34">
        <f t="shared" si="81"/>
        <v>0.16207488189249375</v>
      </c>
      <c r="H372" s="38">
        <f t="shared" si="88"/>
        <v>73.040777101747267</v>
      </c>
      <c r="I372" s="42">
        <f t="shared" si="89"/>
        <v>-1.2811065941216659</v>
      </c>
      <c r="J372" s="7">
        <f t="shared" si="82"/>
        <v>71.7596705076256</v>
      </c>
      <c r="K372" s="34">
        <f t="shared" si="83"/>
        <v>0.4965440657284918</v>
      </c>
      <c r="L372" s="38">
        <f t="shared" si="90"/>
        <v>73.040777101747267</v>
      </c>
      <c r="M372" s="23">
        <f t="shared" si="91"/>
        <v>-1.9312315443112511</v>
      </c>
      <c r="N372" s="7">
        <f t="shared" si="84"/>
        <v>71.109545557436022</v>
      </c>
      <c r="O372" s="34">
        <f t="shared" si="92"/>
        <v>1.3980208823769862</v>
      </c>
      <c r="P372" s="38">
        <f t="shared" si="93"/>
        <v>73.040777101747267</v>
      </c>
      <c r="Q372" s="23">
        <f t="shared" si="94"/>
        <v>-2.4731288566168788</v>
      </c>
      <c r="R372" s="7">
        <f t="shared" si="85"/>
        <v>70.567648245130385</v>
      </c>
      <c r="S372" s="34">
        <f t="shared" si="95"/>
        <v>2.1494269988553794</v>
      </c>
    </row>
    <row r="373" spans="1:19" x14ac:dyDescent="0.35">
      <c r="A373" s="15">
        <v>43888</v>
      </c>
      <c r="B373" s="16">
        <v>75</v>
      </c>
      <c r="C373" s="22">
        <v>67.403557000000006</v>
      </c>
      <c r="D373" s="38">
        <f t="shared" si="86"/>
        <v>72.533121545786258</v>
      </c>
      <c r="E373" s="23">
        <f t="shared" si="87"/>
        <v>-0.76135485204388575</v>
      </c>
      <c r="F373" s="7">
        <f t="shared" si="80"/>
        <v>71.771766693742379</v>
      </c>
      <c r="G373" s="34">
        <f t="shared" si="81"/>
        <v>6.4806812698955509</v>
      </c>
      <c r="H373" s="38">
        <f t="shared" si="88"/>
        <v>72.533121545786258</v>
      </c>
      <c r="I373" s="42">
        <f t="shared" si="89"/>
        <v>-1.0877438345815016</v>
      </c>
      <c r="J373" s="7">
        <f t="shared" si="82"/>
        <v>71.445377711204756</v>
      </c>
      <c r="K373" s="34">
        <f t="shared" si="83"/>
        <v>5.9964501742908753</v>
      </c>
      <c r="L373" s="38">
        <f t="shared" si="90"/>
        <v>72.533121545786258</v>
      </c>
      <c r="M373" s="23">
        <f t="shared" si="91"/>
        <v>-1.290622349553642</v>
      </c>
      <c r="N373" s="7">
        <f t="shared" si="84"/>
        <v>71.242499196232615</v>
      </c>
      <c r="O373" s="34">
        <f t="shared" si="92"/>
        <v>5.695459360153067</v>
      </c>
      <c r="P373" s="38">
        <f t="shared" si="93"/>
        <v>72.533121545786258</v>
      </c>
      <c r="Q373" s="23">
        <f t="shared" si="94"/>
        <v>-0.8024765510593892</v>
      </c>
      <c r="R373" s="7">
        <f t="shared" si="85"/>
        <v>71.730644994726873</v>
      </c>
      <c r="S373" s="34">
        <f t="shared" si="95"/>
        <v>6.4196730667001241</v>
      </c>
    </row>
    <row r="374" spans="1:19" x14ac:dyDescent="0.35">
      <c r="A374" s="15">
        <v>43889</v>
      </c>
      <c r="B374" s="16">
        <v>76</v>
      </c>
      <c r="C374" s="22">
        <v>67.364127999999994</v>
      </c>
      <c r="D374" s="38">
        <f t="shared" si="86"/>
        <v>69.711861045603825</v>
      </c>
      <c r="E374" s="23">
        <f t="shared" si="87"/>
        <v>-1.0703406992646678</v>
      </c>
      <c r="F374" s="7">
        <f t="shared" si="80"/>
        <v>68.641520346339163</v>
      </c>
      <c r="G374" s="34">
        <f t="shared" si="81"/>
        <v>1.8962501026349956</v>
      </c>
      <c r="H374" s="38">
        <f t="shared" si="88"/>
        <v>69.711861045603825</v>
      </c>
      <c r="I374" s="42">
        <f t="shared" si="89"/>
        <v>-1.5211230009817345</v>
      </c>
      <c r="J374" s="7">
        <f t="shared" si="82"/>
        <v>68.190738044622094</v>
      </c>
      <c r="K374" s="34">
        <f t="shared" si="83"/>
        <v>1.2270774804983751</v>
      </c>
      <c r="L374" s="38">
        <f t="shared" si="90"/>
        <v>69.711861045603825</v>
      </c>
      <c r="M374" s="23">
        <f t="shared" si="91"/>
        <v>-1.979409517336598</v>
      </c>
      <c r="N374" s="7">
        <f t="shared" si="84"/>
        <v>67.732451528267234</v>
      </c>
      <c r="O374" s="34">
        <f t="shared" si="92"/>
        <v>0.54676507987639944</v>
      </c>
      <c r="P374" s="38">
        <f t="shared" si="93"/>
        <v>69.711861045603825</v>
      </c>
      <c r="Q374" s="23">
        <f t="shared" si="94"/>
        <v>-2.5184429078139763</v>
      </c>
      <c r="R374" s="7">
        <f t="shared" si="85"/>
        <v>67.193418137789848</v>
      </c>
      <c r="S374" s="34">
        <f t="shared" si="95"/>
        <v>0.2534136004998766</v>
      </c>
    </row>
    <row r="375" spans="1:19" x14ac:dyDescent="0.35">
      <c r="A375" s="15">
        <v>43892</v>
      </c>
      <c r="B375" s="16">
        <v>77</v>
      </c>
      <c r="C375" s="22">
        <v>73.635773</v>
      </c>
      <c r="D375" s="38">
        <f t="shared" si="86"/>
        <v>68.420607870521721</v>
      </c>
      <c r="E375" s="23">
        <f t="shared" si="87"/>
        <v>-1.1034775706372832</v>
      </c>
      <c r="F375" s="7">
        <f t="shared" si="80"/>
        <v>67.31713029988444</v>
      </c>
      <c r="G375" s="34">
        <f t="shared" si="81"/>
        <v>8.5809416302529495</v>
      </c>
      <c r="H375" s="38">
        <f t="shared" si="88"/>
        <v>68.420607870521721</v>
      </c>
      <c r="I375" s="42">
        <f t="shared" si="89"/>
        <v>-1.4636555445068269</v>
      </c>
      <c r="J375" s="7">
        <f t="shared" si="82"/>
        <v>66.9569523260149</v>
      </c>
      <c r="K375" s="34">
        <f t="shared" si="83"/>
        <v>9.0700761353929167</v>
      </c>
      <c r="L375" s="38">
        <f t="shared" si="90"/>
        <v>68.420607870521721</v>
      </c>
      <c r="M375" s="23">
        <f t="shared" si="91"/>
        <v>-1.6697391633220762</v>
      </c>
      <c r="N375" s="7">
        <f t="shared" si="84"/>
        <v>66.750868707199643</v>
      </c>
      <c r="O375" s="34">
        <f t="shared" si="92"/>
        <v>9.3499450230533423</v>
      </c>
      <c r="P375" s="38">
        <f t="shared" si="93"/>
        <v>68.420607870521721</v>
      </c>
      <c r="Q375" s="23">
        <f t="shared" si="94"/>
        <v>-1.4753316349918852</v>
      </c>
      <c r="R375" s="7">
        <f t="shared" si="85"/>
        <v>66.945276235529832</v>
      </c>
      <c r="S375" s="34">
        <f t="shared" si="95"/>
        <v>9.0859326817553328</v>
      </c>
    </row>
    <row r="376" spans="1:19" x14ac:dyDescent="0.35">
      <c r="A376" s="15">
        <v>43893</v>
      </c>
      <c r="B376" s="16">
        <v>78</v>
      </c>
      <c r="C376" s="22">
        <v>71.297156999999999</v>
      </c>
      <c r="D376" s="38">
        <f t="shared" si="86"/>
        <v>71.288948691734774</v>
      </c>
      <c r="E376" s="23">
        <f t="shared" si="87"/>
        <v>-0.50770481185973271</v>
      </c>
      <c r="F376" s="7">
        <f t="shared" si="80"/>
        <v>70.781243879875035</v>
      </c>
      <c r="G376" s="34">
        <f t="shared" si="81"/>
        <v>0.72360966668693905</v>
      </c>
      <c r="H376" s="38">
        <f t="shared" si="88"/>
        <v>71.288948691734774</v>
      </c>
      <c r="I376" s="42">
        <f t="shared" si="89"/>
        <v>-0.38065645307685703</v>
      </c>
      <c r="J376" s="7">
        <f t="shared" si="82"/>
        <v>70.908292238657921</v>
      </c>
      <c r="K376" s="34">
        <f t="shared" si="83"/>
        <v>0.54541411986746857</v>
      </c>
      <c r="L376" s="38">
        <f t="shared" si="90"/>
        <v>71.288948691734774</v>
      </c>
      <c r="M376" s="23">
        <f t="shared" si="91"/>
        <v>0.372396829718732</v>
      </c>
      <c r="N376" s="7">
        <f t="shared" si="84"/>
        <v>71.661345521453512</v>
      </c>
      <c r="O376" s="34">
        <f t="shared" si="92"/>
        <v>0.51080370771798611</v>
      </c>
      <c r="P376" s="38">
        <f t="shared" si="93"/>
        <v>71.288948691734774</v>
      </c>
      <c r="Q376" s="23">
        <f t="shared" si="94"/>
        <v>2.2167899527823121</v>
      </c>
      <c r="R376" s="7">
        <f t="shared" si="85"/>
        <v>73.505738644517081</v>
      </c>
      <c r="S376" s="34">
        <f t="shared" si="95"/>
        <v>3.0977134817831264</v>
      </c>
    </row>
    <row r="377" spans="1:19" x14ac:dyDescent="0.35">
      <c r="A377" s="15">
        <v>43894</v>
      </c>
      <c r="B377" s="16">
        <v>79</v>
      </c>
      <c r="C377" s="22">
        <v>74.604240000000004</v>
      </c>
      <c r="D377" s="38">
        <f t="shared" si="86"/>
        <v>71.29346326128065</v>
      </c>
      <c r="E377" s="23">
        <f t="shared" si="87"/>
        <v>-0.43087190464889147</v>
      </c>
      <c r="F377" s="7">
        <f t="shared" si="80"/>
        <v>70.862591356631754</v>
      </c>
      <c r="G377" s="34">
        <f t="shared" si="81"/>
        <v>5.015329749848334</v>
      </c>
      <c r="H377" s="38">
        <f t="shared" si="88"/>
        <v>71.29346326128065</v>
      </c>
      <c r="I377" s="42">
        <f t="shared" si="89"/>
        <v>-0.28436369742117384</v>
      </c>
      <c r="J377" s="7">
        <f t="shared" si="82"/>
        <v>71.009099563859479</v>
      </c>
      <c r="K377" s="34">
        <f t="shared" si="83"/>
        <v>4.8189492127264151</v>
      </c>
      <c r="L377" s="38">
        <f t="shared" si="90"/>
        <v>71.29346326128065</v>
      </c>
      <c r="M377" s="23">
        <f t="shared" si="91"/>
        <v>0.20684981264094668</v>
      </c>
      <c r="N377" s="7">
        <f t="shared" si="84"/>
        <v>71.500313073921603</v>
      </c>
      <c r="O377" s="34">
        <f t="shared" si="92"/>
        <v>4.1605234850973627</v>
      </c>
      <c r="P377" s="38">
        <f t="shared" si="93"/>
        <v>71.29346326128065</v>
      </c>
      <c r="Q377" s="23">
        <f t="shared" si="94"/>
        <v>0.33635587703134123</v>
      </c>
      <c r="R377" s="7">
        <f t="shared" si="85"/>
        <v>71.629819138311987</v>
      </c>
      <c r="S377" s="34">
        <f t="shared" si="95"/>
        <v>3.9869327288744136</v>
      </c>
    </row>
    <row r="378" spans="1:19" x14ac:dyDescent="0.35">
      <c r="A378" s="15">
        <v>43895</v>
      </c>
      <c r="B378" s="16">
        <v>80</v>
      </c>
      <c r="C378" s="22">
        <v>72.184303</v>
      </c>
      <c r="D378" s="38">
        <f t="shared" si="86"/>
        <v>73.1143904675763</v>
      </c>
      <c r="E378" s="23">
        <f t="shared" si="87"/>
        <v>-9.310203800721023E-2</v>
      </c>
      <c r="F378" s="7">
        <f t="shared" si="80"/>
        <v>73.021288429569083</v>
      </c>
      <c r="G378" s="34">
        <f t="shared" si="81"/>
        <v>1.1595116871448947</v>
      </c>
      <c r="H378" s="38">
        <f t="shared" si="88"/>
        <v>73.1143904675763</v>
      </c>
      <c r="I378" s="42">
        <f t="shared" si="89"/>
        <v>0.24195902850803214</v>
      </c>
      <c r="J378" s="7">
        <f t="shared" si="82"/>
        <v>73.356349496084334</v>
      </c>
      <c r="K378" s="34">
        <f t="shared" si="83"/>
        <v>1.6236861026203087</v>
      </c>
      <c r="L378" s="38">
        <f t="shared" si="90"/>
        <v>73.1143904675763</v>
      </c>
      <c r="M378" s="23">
        <f t="shared" si="91"/>
        <v>0.93318463978556321</v>
      </c>
      <c r="N378" s="7">
        <f t="shared" si="84"/>
        <v>74.047575107361865</v>
      </c>
      <c r="O378" s="34">
        <f t="shared" si="92"/>
        <v>2.5812704839192886</v>
      </c>
      <c r="P378" s="38">
        <f t="shared" si="93"/>
        <v>73.1143904675763</v>
      </c>
      <c r="Q378" s="23">
        <f t="shared" si="94"/>
        <v>1.5982415069060039</v>
      </c>
      <c r="R378" s="7">
        <f t="shared" si="85"/>
        <v>74.712631974482306</v>
      </c>
      <c r="S378" s="34">
        <f t="shared" si="95"/>
        <v>3.5026021855226706</v>
      </c>
    </row>
    <row r="379" spans="1:19" x14ac:dyDescent="0.35">
      <c r="A379" s="15">
        <v>43896</v>
      </c>
      <c r="B379" s="16">
        <v>81</v>
      </c>
      <c r="C379" s="22">
        <v>71.225684999999999</v>
      </c>
      <c r="D379" s="38">
        <f t="shared" si="86"/>
        <v>72.60284236040934</v>
      </c>
      <c r="E379" s="23">
        <f t="shared" si="87"/>
        <v>-0.15586894838117257</v>
      </c>
      <c r="F379" s="7">
        <f t="shared" si="80"/>
        <v>72.446973412028171</v>
      </c>
      <c r="G379" s="34">
        <f t="shared" si="81"/>
        <v>1.7146741544544961</v>
      </c>
      <c r="H379" s="38">
        <f t="shared" si="88"/>
        <v>72.60284236040934</v>
      </c>
      <c r="I379" s="42">
        <f t="shared" si="89"/>
        <v>5.3582244589284289E-2</v>
      </c>
      <c r="J379" s="7">
        <f t="shared" si="82"/>
        <v>72.65642460499862</v>
      </c>
      <c r="K379" s="34">
        <f t="shared" si="83"/>
        <v>2.0087410952925491</v>
      </c>
      <c r="L379" s="38">
        <f t="shared" si="90"/>
        <v>72.60284236040934</v>
      </c>
      <c r="M379" s="23">
        <f t="shared" si="91"/>
        <v>0.2830549036569282</v>
      </c>
      <c r="N379" s="7">
        <f t="shared" si="84"/>
        <v>72.885897264066273</v>
      </c>
      <c r="O379" s="34">
        <f t="shared" si="92"/>
        <v>2.3309179322968592</v>
      </c>
      <c r="P379" s="38">
        <f t="shared" si="93"/>
        <v>72.60284236040934</v>
      </c>
      <c r="Q379" s="23">
        <f t="shared" si="94"/>
        <v>-0.19507966505601471</v>
      </c>
      <c r="R379" s="7">
        <f t="shared" si="85"/>
        <v>72.407762695353327</v>
      </c>
      <c r="S379" s="34">
        <f t="shared" si="95"/>
        <v>1.6596227826427057</v>
      </c>
    </row>
    <row r="380" spans="1:19" x14ac:dyDescent="0.35">
      <c r="A380" s="15">
        <v>43899</v>
      </c>
      <c r="B380" s="16">
        <v>82</v>
      </c>
      <c r="C380" s="22">
        <v>65.592308000000003</v>
      </c>
      <c r="D380" s="38">
        <f t="shared" si="86"/>
        <v>71.845405812184197</v>
      </c>
      <c r="E380" s="23">
        <f t="shared" si="87"/>
        <v>-0.24610408835776823</v>
      </c>
      <c r="F380" s="7">
        <f t="shared" si="80"/>
        <v>71.599301723826429</v>
      </c>
      <c r="G380" s="34">
        <f t="shared" si="81"/>
        <v>9.1580764680920002</v>
      </c>
      <c r="H380" s="38">
        <f t="shared" si="88"/>
        <v>71.845405812184197</v>
      </c>
      <c r="I380" s="42">
        <f t="shared" si="89"/>
        <v>-0.14917245361432271</v>
      </c>
      <c r="J380" s="7">
        <f t="shared" si="82"/>
        <v>71.69623335856987</v>
      </c>
      <c r="K380" s="34">
        <f t="shared" si="83"/>
        <v>9.3058554344053075</v>
      </c>
      <c r="L380" s="38">
        <f t="shared" si="90"/>
        <v>71.845405812184197</v>
      </c>
      <c r="M380" s="23">
        <f t="shared" si="91"/>
        <v>-0.18516624969000417</v>
      </c>
      <c r="N380" s="7">
        <f t="shared" si="84"/>
        <v>71.660239562494198</v>
      </c>
      <c r="O380" s="34">
        <f t="shared" si="92"/>
        <v>9.2509804083951348</v>
      </c>
      <c r="P380" s="38">
        <f t="shared" si="93"/>
        <v>71.845405812184197</v>
      </c>
      <c r="Q380" s="23">
        <f t="shared" si="94"/>
        <v>-0.67308301574977436</v>
      </c>
      <c r="R380" s="7">
        <f t="shared" si="85"/>
        <v>71.172322796434429</v>
      </c>
      <c r="S380" s="34">
        <f t="shared" si="95"/>
        <v>8.5071176279304375</v>
      </c>
    </row>
    <row r="381" spans="1:19" x14ac:dyDescent="0.35">
      <c r="A381" s="15">
        <v>43900</v>
      </c>
      <c r="B381" s="16">
        <v>83</v>
      </c>
      <c r="C381" s="22">
        <v>70.316367999999997</v>
      </c>
      <c r="D381" s="38">
        <f t="shared" si="86"/>
        <v>68.40620201548289</v>
      </c>
      <c r="E381" s="23">
        <f t="shared" si="87"/>
        <v>-0.725069044609299</v>
      </c>
      <c r="F381" s="7">
        <f t="shared" si="80"/>
        <v>67.681132970873591</v>
      </c>
      <c r="G381" s="34">
        <f t="shared" si="81"/>
        <v>3.7476836532945019</v>
      </c>
      <c r="H381" s="38">
        <f t="shared" si="88"/>
        <v>68.40620201548289</v>
      </c>
      <c r="I381" s="42">
        <f t="shared" si="89"/>
        <v>-0.97168028938606876</v>
      </c>
      <c r="J381" s="7">
        <f t="shared" si="82"/>
        <v>67.434521726096818</v>
      </c>
      <c r="K381" s="34">
        <f t="shared" si="83"/>
        <v>4.0984003523947345</v>
      </c>
      <c r="L381" s="38">
        <f t="shared" si="90"/>
        <v>68.40620201548289</v>
      </c>
      <c r="M381" s="23">
        <f t="shared" si="91"/>
        <v>-1.6494831458450903</v>
      </c>
      <c r="N381" s="7">
        <f t="shared" si="84"/>
        <v>66.756718869637794</v>
      </c>
      <c r="O381" s="34">
        <f t="shared" si="92"/>
        <v>5.0623336096685252</v>
      </c>
      <c r="P381" s="38">
        <f t="shared" si="93"/>
        <v>68.40620201548289</v>
      </c>
      <c r="Q381" s="23">
        <f t="shared" si="94"/>
        <v>-3.0242856795585769</v>
      </c>
      <c r="R381" s="7">
        <f t="shared" si="85"/>
        <v>65.381916335924316</v>
      </c>
      <c r="S381" s="34">
        <f t="shared" si="95"/>
        <v>7.0175007674965251</v>
      </c>
    </row>
    <row r="382" spans="1:19" x14ac:dyDescent="0.35">
      <c r="A382" s="15">
        <v>43901</v>
      </c>
      <c r="B382" s="16">
        <v>84</v>
      </c>
      <c r="C382" s="22">
        <v>67.874245000000002</v>
      </c>
      <c r="D382" s="38">
        <f t="shared" si="86"/>
        <v>69.456793306967299</v>
      </c>
      <c r="E382" s="23">
        <f t="shared" si="87"/>
        <v>-0.45871999419524284</v>
      </c>
      <c r="F382" s="7">
        <f t="shared" si="80"/>
        <v>68.99807331277205</v>
      </c>
      <c r="G382" s="34">
        <f t="shared" si="81"/>
        <v>1.6557507384016543</v>
      </c>
      <c r="H382" s="38">
        <f t="shared" si="88"/>
        <v>69.456793306967299</v>
      </c>
      <c r="I382" s="42">
        <f t="shared" si="89"/>
        <v>-0.4661123941684493</v>
      </c>
      <c r="J382" s="7">
        <f t="shared" si="82"/>
        <v>68.990680912798851</v>
      </c>
      <c r="K382" s="34">
        <f t="shared" si="83"/>
        <v>1.6448594202393692</v>
      </c>
      <c r="L382" s="38">
        <f t="shared" si="90"/>
        <v>69.456793306967299</v>
      </c>
      <c r="M382" s="23">
        <f t="shared" si="91"/>
        <v>-0.43444964904681571</v>
      </c>
      <c r="N382" s="7">
        <f t="shared" si="84"/>
        <v>69.022343657920487</v>
      </c>
      <c r="O382" s="34">
        <f t="shared" si="92"/>
        <v>1.691508550733029</v>
      </c>
      <c r="P382" s="38">
        <f t="shared" si="93"/>
        <v>69.456793306967299</v>
      </c>
      <c r="Q382" s="23">
        <f t="shared" si="94"/>
        <v>0.43935974582796089</v>
      </c>
      <c r="R382" s="7">
        <f t="shared" si="85"/>
        <v>69.896153052795256</v>
      </c>
      <c r="S382" s="34">
        <f t="shared" si="95"/>
        <v>2.9789031948646416</v>
      </c>
    </row>
    <row r="383" spans="1:19" x14ac:dyDescent="0.35">
      <c r="A383" s="15">
        <v>43902</v>
      </c>
      <c r="B383" s="16">
        <v>85</v>
      </c>
      <c r="C383" s="22">
        <v>61.171340999999998</v>
      </c>
      <c r="D383" s="38">
        <f t="shared" si="86"/>
        <v>68.586391738135291</v>
      </c>
      <c r="E383" s="23">
        <f t="shared" si="87"/>
        <v>-0.52047223039075763</v>
      </c>
      <c r="F383" s="7">
        <f t="shared" si="80"/>
        <v>68.065919507744539</v>
      </c>
      <c r="G383" s="34">
        <f t="shared" si="81"/>
        <v>11.270929155770085</v>
      </c>
      <c r="H383" s="38">
        <f t="shared" si="88"/>
        <v>68.586391738135291</v>
      </c>
      <c r="I383" s="42">
        <f t="shared" si="89"/>
        <v>-0.56718468783433906</v>
      </c>
      <c r="J383" s="7">
        <f t="shared" si="82"/>
        <v>68.019207050300949</v>
      </c>
      <c r="K383" s="34">
        <f t="shared" si="83"/>
        <v>11.194565851189941</v>
      </c>
      <c r="L383" s="38">
        <f t="shared" si="90"/>
        <v>68.586391738135291</v>
      </c>
      <c r="M383" s="23">
        <f t="shared" si="91"/>
        <v>-0.63062801295015247</v>
      </c>
      <c r="N383" s="7">
        <f t="shared" si="84"/>
        <v>67.955763725185136</v>
      </c>
      <c r="O383" s="34">
        <f t="shared" si="92"/>
        <v>11.090851719574266</v>
      </c>
      <c r="P383" s="38">
        <f t="shared" si="93"/>
        <v>68.586391738135291</v>
      </c>
      <c r="Q383" s="23">
        <f t="shared" si="94"/>
        <v>-0.67393737163301293</v>
      </c>
      <c r="R383" s="7">
        <f t="shared" si="85"/>
        <v>67.912454366502274</v>
      </c>
      <c r="S383" s="34">
        <f t="shared" si="95"/>
        <v>11.02005163905476</v>
      </c>
    </row>
    <row r="384" spans="1:19" x14ac:dyDescent="0.35">
      <c r="A384" s="15">
        <v>43903</v>
      </c>
      <c r="B384" s="16">
        <v>86</v>
      </c>
      <c r="C384" s="22">
        <v>68.500174999999999</v>
      </c>
      <c r="D384" s="38">
        <f t="shared" si="86"/>
        <v>64.508113832160873</v>
      </c>
      <c r="E384" s="23">
        <f t="shared" si="87"/>
        <v>-1.0541430817283066</v>
      </c>
      <c r="F384" s="7">
        <f t="shared" si="80"/>
        <v>63.453970750432568</v>
      </c>
      <c r="G384" s="34">
        <f t="shared" si="81"/>
        <v>7.3667027121718025</v>
      </c>
      <c r="H384" s="38">
        <f t="shared" si="88"/>
        <v>64.508113832160873</v>
      </c>
      <c r="I384" s="42">
        <f t="shared" si="89"/>
        <v>-1.4449579923693587</v>
      </c>
      <c r="J384" s="7">
        <f t="shared" si="82"/>
        <v>63.063155839791513</v>
      </c>
      <c r="K384" s="34">
        <f t="shared" si="83"/>
        <v>7.9372339708745061</v>
      </c>
      <c r="L384" s="38">
        <f t="shared" si="90"/>
        <v>64.508113832160873</v>
      </c>
      <c r="M384" s="23">
        <f t="shared" si="91"/>
        <v>-2.1820704648110718</v>
      </c>
      <c r="N384" s="7">
        <f t="shared" si="84"/>
        <v>62.326043367349804</v>
      </c>
      <c r="O384" s="34">
        <f t="shared" si="92"/>
        <v>9.0133078238854054</v>
      </c>
      <c r="P384" s="38">
        <f t="shared" si="93"/>
        <v>64.508113832160873</v>
      </c>
      <c r="Q384" s="23">
        <f t="shared" si="94"/>
        <v>-3.5676268258232064</v>
      </c>
      <c r="R384" s="7">
        <f t="shared" si="85"/>
        <v>60.940487006337669</v>
      </c>
      <c r="S384" s="34">
        <f t="shared" si="95"/>
        <v>11.036012672467377</v>
      </c>
    </row>
    <row r="385" spans="1:19" x14ac:dyDescent="0.35">
      <c r="A385" s="15">
        <v>43906</v>
      </c>
      <c r="B385" s="16">
        <v>87</v>
      </c>
      <c r="C385" s="22">
        <v>59.687832</v>
      </c>
      <c r="D385" s="38">
        <f t="shared" si="86"/>
        <v>66.703747474472394</v>
      </c>
      <c r="E385" s="23">
        <f t="shared" si="87"/>
        <v>-0.56667657312233244</v>
      </c>
      <c r="F385" s="7">
        <f t="shared" si="80"/>
        <v>66.137070901350057</v>
      </c>
      <c r="G385" s="34">
        <f t="shared" si="81"/>
        <v>10.804947483014724</v>
      </c>
      <c r="H385" s="38">
        <f t="shared" si="88"/>
        <v>66.703747474472394</v>
      </c>
      <c r="I385" s="42">
        <f t="shared" si="89"/>
        <v>-0.53481008369913896</v>
      </c>
      <c r="J385" s="7">
        <f t="shared" si="82"/>
        <v>66.168937390773252</v>
      </c>
      <c r="K385" s="34">
        <f t="shared" si="83"/>
        <v>10.858336068854454</v>
      </c>
      <c r="L385" s="38">
        <f t="shared" si="90"/>
        <v>66.703747474472394</v>
      </c>
      <c r="M385" s="23">
        <f t="shared" si="91"/>
        <v>-0.21210361660590549</v>
      </c>
      <c r="N385" s="7">
        <f t="shared" si="84"/>
        <v>66.491643857866492</v>
      </c>
      <c r="O385" s="34">
        <f t="shared" si="92"/>
        <v>11.398993111136106</v>
      </c>
      <c r="P385" s="38">
        <f t="shared" si="93"/>
        <v>66.703747474472394</v>
      </c>
      <c r="Q385" s="23">
        <f t="shared" si="94"/>
        <v>1.3311445720913113</v>
      </c>
      <c r="R385" s="7">
        <f t="shared" si="85"/>
        <v>68.034892046563698</v>
      </c>
      <c r="S385" s="34">
        <f t="shared" si="95"/>
        <v>13.984525433196666</v>
      </c>
    </row>
    <row r="386" spans="1:19" x14ac:dyDescent="0.35">
      <c r="A386" s="15">
        <v>43907</v>
      </c>
      <c r="B386" s="16">
        <v>88</v>
      </c>
      <c r="C386" s="22">
        <v>62.312308999999999</v>
      </c>
      <c r="D386" s="38">
        <f t="shared" si="86"/>
        <v>62.844993963512579</v>
      </c>
      <c r="E386" s="23">
        <f t="shared" si="87"/>
        <v>-1.0604881137979549</v>
      </c>
      <c r="F386" s="7">
        <f t="shared" si="80"/>
        <v>61.784505849714627</v>
      </c>
      <c r="G386" s="34">
        <f t="shared" si="81"/>
        <v>0.84702871512171407</v>
      </c>
      <c r="H386" s="38">
        <f t="shared" si="88"/>
        <v>62.844993963512579</v>
      </c>
      <c r="I386" s="42">
        <f t="shared" si="89"/>
        <v>-1.3657959405143081</v>
      </c>
      <c r="J386" s="7">
        <f t="shared" si="82"/>
        <v>61.479198022998268</v>
      </c>
      <c r="K386" s="34">
        <f t="shared" si="83"/>
        <v>1.3369926269330361</v>
      </c>
      <c r="L386" s="38">
        <f t="shared" si="90"/>
        <v>62.844993963512579</v>
      </c>
      <c r="M386" s="23">
        <f t="shared" si="91"/>
        <v>-1.8530960690651648</v>
      </c>
      <c r="N386" s="7">
        <f t="shared" si="84"/>
        <v>60.991897894447412</v>
      </c>
      <c r="O386" s="34">
        <f t="shared" si="92"/>
        <v>2.1190213085388749</v>
      </c>
      <c r="P386" s="38">
        <f t="shared" si="93"/>
        <v>62.844993963512579</v>
      </c>
      <c r="Q386" s="23">
        <f t="shared" si="94"/>
        <v>-3.080268798502146</v>
      </c>
      <c r="R386" s="7">
        <f t="shared" si="85"/>
        <v>59.764725165010432</v>
      </c>
      <c r="S386" s="34">
        <f t="shared" si="95"/>
        <v>4.0884118657672701</v>
      </c>
    </row>
    <row r="387" spans="1:19" x14ac:dyDescent="0.35">
      <c r="A387" s="15">
        <v>43908</v>
      </c>
      <c r="B387" s="16">
        <v>89</v>
      </c>
      <c r="C387" s="22">
        <v>60.786911000000003</v>
      </c>
      <c r="D387" s="38">
        <f t="shared" si="86"/>
        <v>62.552017233580656</v>
      </c>
      <c r="E387" s="23">
        <f t="shared" si="87"/>
        <v>-0.94536140621805009</v>
      </c>
      <c r="F387" s="7">
        <f t="shared" si="80"/>
        <v>61.606655827362609</v>
      </c>
      <c r="G387" s="34">
        <f t="shared" si="81"/>
        <v>1.3485548350410586</v>
      </c>
      <c r="H387" s="38">
        <f t="shared" si="88"/>
        <v>62.552017233580656</v>
      </c>
      <c r="I387" s="42">
        <f t="shared" si="89"/>
        <v>-1.0975911378687115</v>
      </c>
      <c r="J387" s="7">
        <f t="shared" si="82"/>
        <v>61.454426095711945</v>
      </c>
      <c r="K387" s="34">
        <f t="shared" si="83"/>
        <v>1.0981230740807693</v>
      </c>
      <c r="L387" s="38">
        <f t="shared" si="90"/>
        <v>62.552017233580656</v>
      </c>
      <c r="M387" s="23">
        <f t="shared" si="91"/>
        <v>-1.1510423664552056</v>
      </c>
      <c r="N387" s="7">
        <f t="shared" si="84"/>
        <v>61.400974867125448</v>
      </c>
      <c r="O387" s="34">
        <f t="shared" si="92"/>
        <v>1.010190939173476</v>
      </c>
      <c r="P387" s="38">
        <f t="shared" si="93"/>
        <v>62.552017233580656</v>
      </c>
      <c r="Q387" s="23">
        <f t="shared" si="94"/>
        <v>-0.71107054021745597</v>
      </c>
      <c r="R387" s="7">
        <f t="shared" si="85"/>
        <v>61.8409466933632</v>
      </c>
      <c r="S387" s="34">
        <f t="shared" si="95"/>
        <v>1.7339846292949428</v>
      </c>
    </row>
    <row r="388" spans="1:19" x14ac:dyDescent="0.35">
      <c r="A388" s="15">
        <v>43909</v>
      </c>
      <c r="B388" s="16">
        <v>90</v>
      </c>
      <c r="C388" s="22">
        <v>60.321156000000002</v>
      </c>
      <c r="D388" s="38">
        <f t="shared" si="86"/>
        <v>61.581208805111295</v>
      </c>
      <c r="E388" s="23">
        <f t="shared" si="87"/>
        <v>-0.94917845955574665</v>
      </c>
      <c r="F388" s="7">
        <f t="shared" si="80"/>
        <v>60.632030345555549</v>
      </c>
      <c r="G388" s="34">
        <f t="shared" si="81"/>
        <v>0.51536536460864069</v>
      </c>
      <c r="H388" s="38">
        <f t="shared" si="88"/>
        <v>61.581208805111295</v>
      </c>
      <c r="I388" s="42">
        <f t="shared" si="89"/>
        <v>-1.065895460518874</v>
      </c>
      <c r="J388" s="7">
        <f t="shared" si="82"/>
        <v>60.515313344592421</v>
      </c>
      <c r="K388" s="34">
        <f t="shared" si="83"/>
        <v>0.32187271840814718</v>
      </c>
      <c r="L388" s="38">
        <f t="shared" si="90"/>
        <v>61.581208805111295</v>
      </c>
      <c r="M388" s="23">
        <f t="shared" si="91"/>
        <v>-1.0699370943615758</v>
      </c>
      <c r="N388" s="7">
        <f t="shared" si="84"/>
        <v>60.511271710749718</v>
      </c>
      <c r="O388" s="34">
        <f t="shared" si="92"/>
        <v>0.31517252545643448</v>
      </c>
      <c r="P388" s="38">
        <f t="shared" si="93"/>
        <v>61.581208805111295</v>
      </c>
      <c r="Q388" s="23">
        <f t="shared" si="94"/>
        <v>-0.93184774523157543</v>
      </c>
      <c r="R388" s="7">
        <f t="shared" si="85"/>
        <v>60.649361059879723</v>
      </c>
      <c r="S388" s="34">
        <f t="shared" si="95"/>
        <v>0.54409610432485955</v>
      </c>
    </row>
    <row r="389" spans="1:19" x14ac:dyDescent="0.35">
      <c r="A389" s="15">
        <v>43910</v>
      </c>
      <c r="B389" s="16">
        <v>91</v>
      </c>
      <c r="C389" s="22">
        <v>56.491633999999998</v>
      </c>
      <c r="D389" s="38">
        <f t="shared" si="86"/>
        <v>60.888179762300084</v>
      </c>
      <c r="E389" s="23">
        <f t="shared" si="87"/>
        <v>-0.91075604704406632</v>
      </c>
      <c r="F389" s="7">
        <f t="shared" si="80"/>
        <v>59.977423715256016</v>
      </c>
      <c r="G389" s="34">
        <f t="shared" si="81"/>
        <v>6.1704529829249024</v>
      </c>
      <c r="H389" s="38">
        <f t="shared" si="88"/>
        <v>60.888179762300084</v>
      </c>
      <c r="I389" s="42">
        <f t="shared" si="89"/>
        <v>-0.97267885609195837</v>
      </c>
      <c r="J389" s="7">
        <f t="shared" si="82"/>
        <v>59.915500906208123</v>
      </c>
      <c r="K389" s="34">
        <f t="shared" si="83"/>
        <v>6.0608388601542762</v>
      </c>
      <c r="L389" s="38">
        <f t="shared" si="90"/>
        <v>60.888179762300084</v>
      </c>
      <c r="M389" s="23">
        <f t="shared" si="91"/>
        <v>-0.9003284711639119</v>
      </c>
      <c r="N389" s="7">
        <f t="shared" si="84"/>
        <v>59.987851291136174</v>
      </c>
      <c r="O389" s="34">
        <f t="shared" si="92"/>
        <v>6.1889116026209763</v>
      </c>
      <c r="P389" s="38">
        <f t="shared" si="93"/>
        <v>60.888179762300084</v>
      </c>
      <c r="Q389" s="23">
        <f t="shared" si="94"/>
        <v>-0.72885184817426618</v>
      </c>
      <c r="R389" s="7">
        <f t="shared" si="85"/>
        <v>60.159327914125818</v>
      </c>
      <c r="S389" s="34">
        <f t="shared" si="95"/>
        <v>6.4924549963023201</v>
      </c>
    </row>
    <row r="390" spans="1:19" x14ac:dyDescent="0.35">
      <c r="A390" s="15">
        <v>43913</v>
      </c>
      <c r="B390" s="16">
        <v>92</v>
      </c>
      <c r="C390" s="22">
        <v>55.291519000000001</v>
      </c>
      <c r="D390" s="38">
        <f t="shared" si="86"/>
        <v>58.470079593035038</v>
      </c>
      <c r="E390" s="23">
        <f t="shared" si="87"/>
        <v>-1.1368576653772131</v>
      </c>
      <c r="F390" s="7">
        <f t="shared" si="80"/>
        <v>57.333221927657824</v>
      </c>
      <c r="G390" s="34">
        <f t="shared" si="81"/>
        <v>3.6926150060334271</v>
      </c>
      <c r="H390" s="38">
        <f t="shared" si="88"/>
        <v>58.470079593035038</v>
      </c>
      <c r="I390" s="42">
        <f t="shared" si="89"/>
        <v>-1.3340341843852301</v>
      </c>
      <c r="J390" s="7">
        <f t="shared" si="82"/>
        <v>57.136045408649807</v>
      </c>
      <c r="K390" s="34">
        <f t="shared" si="83"/>
        <v>3.3360024141311904</v>
      </c>
      <c r="L390" s="38">
        <f t="shared" si="90"/>
        <v>58.470079593035038</v>
      </c>
      <c r="M390" s="23">
        <f t="shared" si="91"/>
        <v>-1.5833257353094221</v>
      </c>
      <c r="N390" s="7">
        <f t="shared" si="84"/>
        <v>56.886753857725616</v>
      </c>
      <c r="O390" s="34">
        <f t="shared" si="92"/>
        <v>2.8851348029082264</v>
      </c>
      <c r="P390" s="38">
        <f t="shared" si="93"/>
        <v>58.470079593035038</v>
      </c>
      <c r="Q390" s="23">
        <f t="shared" si="94"/>
        <v>-2.1647129211014282</v>
      </c>
      <c r="R390" s="7">
        <f t="shared" si="85"/>
        <v>56.305366671933612</v>
      </c>
      <c r="S390" s="34">
        <f t="shared" si="95"/>
        <v>1.8336404755557738</v>
      </c>
    </row>
    <row r="391" spans="1:19" x14ac:dyDescent="0.35">
      <c r="A391" s="15">
        <v>43914</v>
      </c>
      <c r="B391" s="16">
        <v>93</v>
      </c>
      <c r="C391" s="22">
        <v>60.838661000000002</v>
      </c>
      <c r="D391" s="38">
        <f t="shared" si="86"/>
        <v>56.721871266865762</v>
      </c>
      <c r="E391" s="23">
        <f t="shared" si="87"/>
        <v>-1.2285602644960225</v>
      </c>
      <c r="F391" s="7">
        <f t="shared" si="80"/>
        <v>55.493311002369737</v>
      </c>
      <c r="G391" s="34">
        <f t="shared" si="81"/>
        <v>8.7861072380114749</v>
      </c>
      <c r="H391" s="38">
        <f t="shared" si="88"/>
        <v>56.721871266865762</v>
      </c>
      <c r="I391" s="42">
        <f t="shared" si="89"/>
        <v>-1.4375777198312418</v>
      </c>
      <c r="J391" s="7">
        <f t="shared" si="82"/>
        <v>55.284293547034522</v>
      </c>
      <c r="K391" s="34">
        <f t="shared" si="83"/>
        <v>9.1296674872010737</v>
      </c>
      <c r="L391" s="38">
        <f t="shared" si="90"/>
        <v>56.721871266865762</v>
      </c>
      <c r="M391" s="23">
        <f t="shared" si="91"/>
        <v>-1.6575229011963568</v>
      </c>
      <c r="N391" s="7">
        <f t="shared" si="84"/>
        <v>55.064348365669403</v>
      </c>
      <c r="O391" s="34">
        <f t="shared" si="92"/>
        <v>9.491189548584245</v>
      </c>
      <c r="P391" s="38">
        <f t="shared" si="93"/>
        <v>56.721871266865762</v>
      </c>
      <c r="Q391" s="23">
        <f t="shared" si="94"/>
        <v>-1.8106840154090993</v>
      </c>
      <c r="R391" s="7">
        <f t="shared" si="85"/>
        <v>54.91118725145666</v>
      </c>
      <c r="S391" s="34">
        <f t="shared" si="95"/>
        <v>9.7429391954292726</v>
      </c>
    </row>
    <row r="392" spans="1:19" x14ac:dyDescent="0.35">
      <c r="A392" s="15">
        <v>43915</v>
      </c>
      <c r="B392" s="16">
        <v>94</v>
      </c>
      <c r="C392" s="22">
        <v>60.503517000000002</v>
      </c>
      <c r="D392" s="38">
        <f t="shared" si="86"/>
        <v>58.986105620089596</v>
      </c>
      <c r="E392" s="23">
        <f t="shared" si="87"/>
        <v>-0.70464107183804403</v>
      </c>
      <c r="F392" s="7">
        <f t="shared" si="80"/>
        <v>58.281464548251549</v>
      </c>
      <c r="G392" s="34">
        <f t="shared" si="81"/>
        <v>3.672600473371578</v>
      </c>
      <c r="H392" s="38">
        <f t="shared" si="88"/>
        <v>58.986105620089596</v>
      </c>
      <c r="I392" s="42">
        <f t="shared" si="89"/>
        <v>-0.51212470156747281</v>
      </c>
      <c r="J392" s="7">
        <f t="shared" si="82"/>
        <v>58.473980918522123</v>
      </c>
      <c r="K392" s="34">
        <f t="shared" si="83"/>
        <v>3.3544100940080543</v>
      </c>
      <c r="L392" s="38">
        <f t="shared" si="90"/>
        <v>58.986105620089596</v>
      </c>
      <c r="M392" s="23">
        <f t="shared" si="91"/>
        <v>0.10726786329272908</v>
      </c>
      <c r="N392" s="7">
        <f t="shared" si="84"/>
        <v>59.093373483382322</v>
      </c>
      <c r="O392" s="34">
        <f t="shared" si="92"/>
        <v>2.3306802423034014</v>
      </c>
      <c r="P392" s="38">
        <f t="shared" si="93"/>
        <v>58.986105620089596</v>
      </c>
      <c r="Q392" s="23">
        <f t="shared" si="94"/>
        <v>1.6529965979288941</v>
      </c>
      <c r="R392" s="7">
        <f t="shared" si="85"/>
        <v>60.639102218018493</v>
      </c>
      <c r="S392" s="34">
        <f t="shared" si="95"/>
        <v>0.22409477124857238</v>
      </c>
    </row>
    <row r="393" spans="1:19" x14ac:dyDescent="0.35">
      <c r="A393" s="15">
        <v>43916</v>
      </c>
      <c r="B393" s="16">
        <v>95</v>
      </c>
      <c r="C393" s="22">
        <v>63.687393</v>
      </c>
      <c r="D393" s="38">
        <f t="shared" si="86"/>
        <v>59.820681879040322</v>
      </c>
      <c r="E393" s="23">
        <f t="shared" si="87"/>
        <v>-0.4737584722197285</v>
      </c>
      <c r="F393" s="7">
        <f t="shared" si="80"/>
        <v>59.346923406820594</v>
      </c>
      <c r="G393" s="34">
        <f t="shared" si="81"/>
        <v>6.8152728330070076</v>
      </c>
      <c r="H393" s="38">
        <f t="shared" si="88"/>
        <v>59.820681879040322</v>
      </c>
      <c r="I393" s="42">
        <f t="shared" si="89"/>
        <v>-0.17544946143792312</v>
      </c>
      <c r="J393" s="7">
        <f t="shared" si="82"/>
        <v>59.645232417602401</v>
      </c>
      <c r="K393" s="34">
        <f t="shared" si="83"/>
        <v>6.3468771321784185</v>
      </c>
      <c r="L393" s="38">
        <f t="shared" si="90"/>
        <v>59.820681879040322</v>
      </c>
      <c r="M393" s="23">
        <f t="shared" si="91"/>
        <v>0.43455664133882771</v>
      </c>
      <c r="N393" s="7">
        <f t="shared" si="84"/>
        <v>60.255238520379152</v>
      </c>
      <c r="O393" s="34">
        <f t="shared" si="92"/>
        <v>5.3890641741621437</v>
      </c>
      <c r="P393" s="38">
        <f t="shared" si="93"/>
        <v>59.820681879040322</v>
      </c>
      <c r="Q393" s="23">
        <f t="shared" si="94"/>
        <v>0.95733930979745119</v>
      </c>
      <c r="R393" s="7">
        <f t="shared" si="85"/>
        <v>60.778021188837776</v>
      </c>
      <c r="S393" s="34">
        <f t="shared" si="95"/>
        <v>4.5682067896266751</v>
      </c>
    </row>
    <row r="394" spans="1:19" x14ac:dyDescent="0.35">
      <c r="A394" s="15">
        <v>43917</v>
      </c>
      <c r="B394" s="16">
        <v>96</v>
      </c>
      <c r="C394" s="22">
        <v>61.050593999999997</v>
      </c>
      <c r="D394" s="38">
        <f t="shared" si="86"/>
        <v>61.947372995568145</v>
      </c>
      <c r="E394" s="23">
        <f t="shared" si="87"/>
        <v>-8.3691033907595747E-2</v>
      </c>
      <c r="F394" s="7">
        <f t="shared" si="80"/>
        <v>61.863681961660546</v>
      </c>
      <c r="G394" s="34">
        <f t="shared" si="81"/>
        <v>1.3318264547279421</v>
      </c>
      <c r="H394" s="38">
        <f t="shared" si="88"/>
        <v>61.947372995568145</v>
      </c>
      <c r="I394" s="42">
        <f t="shared" si="89"/>
        <v>0.40008568305351344</v>
      </c>
      <c r="J394" s="7">
        <f t="shared" si="82"/>
        <v>62.347458678621656</v>
      </c>
      <c r="K394" s="34">
        <f t="shared" si="83"/>
        <v>2.1242457995112374</v>
      </c>
      <c r="L394" s="38">
        <f t="shared" si="90"/>
        <v>61.947372995568145</v>
      </c>
      <c r="M394" s="23">
        <f t="shared" si="91"/>
        <v>1.1960171551738756</v>
      </c>
      <c r="N394" s="7">
        <f t="shared" si="84"/>
        <v>63.143390150742022</v>
      </c>
      <c r="O394" s="34">
        <f t="shared" si="92"/>
        <v>3.427970169695687</v>
      </c>
      <c r="P394" s="38">
        <f t="shared" si="93"/>
        <v>61.947372995568145</v>
      </c>
      <c r="Q394" s="23">
        <f t="shared" si="94"/>
        <v>1.9512883455182672</v>
      </c>
      <c r="R394" s="7">
        <f t="shared" si="85"/>
        <v>63.898661341086409</v>
      </c>
      <c r="S394" s="34">
        <f t="shared" si="95"/>
        <v>4.6650935797388193</v>
      </c>
    </row>
    <row r="395" spans="1:19" x14ac:dyDescent="0.35">
      <c r="A395" s="15">
        <v>43920</v>
      </c>
      <c r="B395" s="16">
        <v>97</v>
      </c>
      <c r="C395" s="22">
        <v>62.792850000000001</v>
      </c>
      <c r="D395" s="38">
        <f t="shared" si="86"/>
        <v>61.454144548005665</v>
      </c>
      <c r="E395" s="23">
        <f t="shared" si="87"/>
        <v>-0.14512164595582833</v>
      </c>
      <c r="F395" s="7">
        <f t="shared" si="80"/>
        <v>61.30902290204984</v>
      </c>
      <c r="G395" s="34">
        <f t="shared" si="81"/>
        <v>2.3630510447450011</v>
      </c>
      <c r="H395" s="38">
        <f t="shared" si="88"/>
        <v>61.454144548005665</v>
      </c>
      <c r="I395" s="42">
        <f t="shared" si="89"/>
        <v>0.17675715039951512</v>
      </c>
      <c r="J395" s="7">
        <f t="shared" si="82"/>
        <v>61.630901698405182</v>
      </c>
      <c r="K395" s="34">
        <f t="shared" si="83"/>
        <v>1.8504468288902625</v>
      </c>
      <c r="L395" s="38">
        <f t="shared" si="90"/>
        <v>61.454144548005665</v>
      </c>
      <c r="M395" s="23">
        <f t="shared" si="91"/>
        <v>0.43585663394251573</v>
      </c>
      <c r="N395" s="7">
        <f t="shared" si="84"/>
        <v>61.890001181948179</v>
      </c>
      <c r="O395" s="34">
        <f t="shared" si="92"/>
        <v>1.4378210545497176</v>
      </c>
      <c r="P395" s="38">
        <f t="shared" si="93"/>
        <v>61.454144548005665</v>
      </c>
      <c r="Q395" s="23">
        <f t="shared" si="94"/>
        <v>-0.12655092860036765</v>
      </c>
      <c r="R395" s="7">
        <f t="shared" si="85"/>
        <v>61.327593619405299</v>
      </c>
      <c r="S395" s="34">
        <f t="shared" si="95"/>
        <v>2.3334764715962129</v>
      </c>
    </row>
    <row r="396" spans="1:19" x14ac:dyDescent="0.35">
      <c r="A396" s="15">
        <v>43921</v>
      </c>
      <c r="B396" s="16">
        <v>98</v>
      </c>
      <c r="C396" s="22">
        <v>62.664707</v>
      </c>
      <c r="D396" s="38">
        <f t="shared" si="86"/>
        <v>62.190432546602551</v>
      </c>
      <c r="E396" s="23">
        <f t="shared" si="87"/>
        <v>-1.2910199272921183E-2</v>
      </c>
      <c r="F396" s="7">
        <f t="shared" si="80"/>
        <v>62.177522347329628</v>
      </c>
      <c r="G396" s="34">
        <f t="shared" si="81"/>
        <v>0.77744662983961932</v>
      </c>
      <c r="H396" s="38">
        <f t="shared" si="88"/>
        <v>62.190432546602551</v>
      </c>
      <c r="I396" s="42">
        <f t="shared" si="89"/>
        <v>0.31663986244885783</v>
      </c>
      <c r="J396" s="7">
        <f t="shared" si="82"/>
        <v>62.50707240905141</v>
      </c>
      <c r="K396" s="34">
        <f t="shared" si="83"/>
        <v>0.25155242638984887</v>
      </c>
      <c r="L396" s="38">
        <f t="shared" si="90"/>
        <v>62.190432546602551</v>
      </c>
      <c r="M396" s="23">
        <f t="shared" si="91"/>
        <v>0.57105074803698241</v>
      </c>
      <c r="N396" s="7">
        <f t="shared" si="84"/>
        <v>62.761483294639532</v>
      </c>
      <c r="O396" s="34">
        <f t="shared" si="92"/>
        <v>0.15443508678582429</v>
      </c>
      <c r="P396" s="38">
        <f t="shared" si="93"/>
        <v>62.190432546602551</v>
      </c>
      <c r="Q396" s="23">
        <f t="shared" si="94"/>
        <v>0.60686215951729794</v>
      </c>
      <c r="R396" s="7">
        <f t="shared" si="85"/>
        <v>62.79729470611985</v>
      </c>
      <c r="S396" s="34">
        <f t="shared" si="95"/>
        <v>0.21158274324948129</v>
      </c>
    </row>
    <row r="397" spans="1:19" x14ac:dyDescent="0.35">
      <c r="A397" s="15">
        <v>43922</v>
      </c>
      <c r="B397" s="16">
        <v>99</v>
      </c>
      <c r="C397" s="22">
        <v>59.367474000000001</v>
      </c>
      <c r="D397" s="38">
        <f t="shared" si="86"/>
        <v>62.451283495971147</v>
      </c>
      <c r="E397" s="23">
        <f t="shared" si="87"/>
        <v>2.8153973023306356E-2</v>
      </c>
      <c r="F397" s="7">
        <f t="shared" si="80"/>
        <v>62.479437468994455</v>
      </c>
      <c r="G397" s="34">
        <f t="shared" si="81"/>
        <v>5.2418660578256251</v>
      </c>
      <c r="H397" s="38">
        <f t="shared" si="88"/>
        <v>62.451283495971147</v>
      </c>
      <c r="I397" s="42">
        <f t="shared" si="89"/>
        <v>0.30269263417879233</v>
      </c>
      <c r="J397" s="7">
        <f t="shared" si="82"/>
        <v>62.753976130149937</v>
      </c>
      <c r="K397" s="34">
        <f t="shared" si="83"/>
        <v>5.7043055767370792</v>
      </c>
      <c r="L397" s="38">
        <f t="shared" si="90"/>
        <v>62.451283495971147</v>
      </c>
      <c r="M397" s="23">
        <f t="shared" si="91"/>
        <v>0.43146083863620843</v>
      </c>
      <c r="N397" s="7">
        <f t="shared" si="84"/>
        <v>62.882744334607352</v>
      </c>
      <c r="O397" s="34">
        <f t="shared" si="92"/>
        <v>5.921205835045888</v>
      </c>
      <c r="P397" s="38">
        <f t="shared" si="93"/>
        <v>62.451283495971147</v>
      </c>
      <c r="Q397" s="23">
        <f t="shared" si="94"/>
        <v>0.31275263089090111</v>
      </c>
      <c r="R397" s="7">
        <f t="shared" si="85"/>
        <v>62.764036126862045</v>
      </c>
      <c r="S397" s="34">
        <f t="shared" si="95"/>
        <v>5.7212508769735493</v>
      </c>
    </row>
    <row r="398" spans="1:19" x14ac:dyDescent="0.35">
      <c r="A398" s="15">
        <v>43923</v>
      </c>
      <c r="B398" s="16">
        <v>100</v>
      </c>
      <c r="C398" s="22">
        <v>60.35812</v>
      </c>
      <c r="D398" s="38">
        <f t="shared" si="86"/>
        <v>60.755188273187017</v>
      </c>
      <c r="E398" s="23">
        <f t="shared" si="87"/>
        <v>-0.23048340634780917</v>
      </c>
      <c r="F398" s="7">
        <f t="shared" si="80"/>
        <v>60.524704866839208</v>
      </c>
      <c r="G398" s="34">
        <f t="shared" si="81"/>
        <v>0.27599412778133031</v>
      </c>
      <c r="H398" s="38">
        <f t="shared" si="88"/>
        <v>60.755188273187017</v>
      </c>
      <c r="I398" s="42">
        <f t="shared" si="89"/>
        <v>-0.19700433006193835</v>
      </c>
      <c r="J398" s="7">
        <f t="shared" si="82"/>
        <v>60.55818394312508</v>
      </c>
      <c r="K398" s="34">
        <f t="shared" si="83"/>
        <v>0.33146152187158967</v>
      </c>
      <c r="L398" s="38">
        <f t="shared" si="90"/>
        <v>60.755188273187017</v>
      </c>
      <c r="M398" s="23">
        <f t="shared" si="91"/>
        <v>-0.52593938900294401</v>
      </c>
      <c r="N398" s="7">
        <f t="shared" si="84"/>
        <v>60.229248884184074</v>
      </c>
      <c r="O398" s="34">
        <f t="shared" si="92"/>
        <v>0.21351081812343708</v>
      </c>
      <c r="P398" s="38">
        <f t="shared" si="93"/>
        <v>60.755188273187017</v>
      </c>
      <c r="Q398" s="23">
        <f t="shared" si="94"/>
        <v>-1.3947680447328756</v>
      </c>
      <c r="R398" s="7">
        <f t="shared" si="85"/>
        <v>59.360420228454139</v>
      </c>
      <c r="S398" s="34">
        <f t="shared" si="95"/>
        <v>1.6529669438774117</v>
      </c>
    </row>
    <row r="399" spans="1:19" x14ac:dyDescent="0.35">
      <c r="A399" s="15">
        <v>43924</v>
      </c>
      <c r="B399" s="16">
        <v>101</v>
      </c>
      <c r="C399" s="22">
        <v>59.490692000000003</v>
      </c>
      <c r="D399" s="38">
        <f t="shared" si="86"/>
        <v>60.53680072293416</v>
      </c>
      <c r="E399" s="23">
        <f t="shared" si="87"/>
        <v>-0.22866902793356628</v>
      </c>
      <c r="F399" s="7">
        <f t="shared" si="80"/>
        <v>60.308131695000597</v>
      </c>
      <c r="G399" s="34">
        <f t="shared" si="81"/>
        <v>1.3740631811789887</v>
      </c>
      <c r="H399" s="38">
        <f t="shared" si="88"/>
        <v>60.53680072293416</v>
      </c>
      <c r="I399" s="42">
        <f t="shared" si="89"/>
        <v>-0.20235013510966787</v>
      </c>
      <c r="J399" s="7">
        <f t="shared" si="82"/>
        <v>60.334450587824492</v>
      </c>
      <c r="K399" s="34">
        <f t="shared" si="83"/>
        <v>1.4183035353236249</v>
      </c>
      <c r="L399" s="38">
        <f t="shared" si="90"/>
        <v>60.53680072293416</v>
      </c>
      <c r="M399" s="23">
        <f t="shared" si="91"/>
        <v>-0.38754106156540463</v>
      </c>
      <c r="N399" s="7">
        <f t="shared" si="84"/>
        <v>60.149259661368752</v>
      </c>
      <c r="O399" s="34">
        <f t="shared" si="92"/>
        <v>1.107009582891975</v>
      </c>
      <c r="P399" s="38">
        <f t="shared" si="93"/>
        <v>60.53680072293416</v>
      </c>
      <c r="Q399" s="23">
        <f t="shared" si="94"/>
        <v>-0.3948446244248594</v>
      </c>
      <c r="R399" s="7">
        <f t="shared" si="85"/>
        <v>60.141956098509297</v>
      </c>
      <c r="S399" s="34">
        <f t="shared" si="95"/>
        <v>1.0947327667818929</v>
      </c>
    </row>
    <row r="400" spans="1:19" x14ac:dyDescent="0.35">
      <c r="A400" s="15">
        <v>43927</v>
      </c>
      <c r="B400" s="16">
        <v>102</v>
      </c>
      <c r="C400" s="22">
        <v>64.680503999999999</v>
      </c>
      <c r="D400" s="38">
        <f t="shared" si="86"/>
        <v>59.961440925320375</v>
      </c>
      <c r="E400" s="23">
        <f t="shared" si="87"/>
        <v>-0.28067264338559916</v>
      </c>
      <c r="F400" s="7">
        <f t="shared" si="80"/>
        <v>59.680768281934775</v>
      </c>
      <c r="G400" s="34">
        <f t="shared" si="81"/>
        <v>7.729896041108808</v>
      </c>
      <c r="H400" s="38">
        <f t="shared" si="88"/>
        <v>59.961440925320375</v>
      </c>
      <c r="I400" s="42">
        <f t="shared" si="89"/>
        <v>-0.29560255073569724</v>
      </c>
      <c r="J400" s="7">
        <f t="shared" si="82"/>
        <v>59.665838374584681</v>
      </c>
      <c r="K400" s="34">
        <f t="shared" si="83"/>
        <v>7.7529785875127359</v>
      </c>
      <c r="L400" s="38">
        <f t="shared" si="90"/>
        <v>59.961440925320375</v>
      </c>
      <c r="M400" s="23">
        <f t="shared" si="91"/>
        <v>-0.47205949278717607</v>
      </c>
      <c r="N400" s="7">
        <f t="shared" si="84"/>
        <v>59.4893814325332</v>
      </c>
      <c r="O400" s="34">
        <f t="shared" si="92"/>
        <v>8.02579177098991</v>
      </c>
      <c r="P400" s="38">
        <f t="shared" si="93"/>
        <v>59.961440925320375</v>
      </c>
      <c r="Q400" s="23">
        <f t="shared" si="94"/>
        <v>-0.54828252163544655</v>
      </c>
      <c r="R400" s="7">
        <f t="shared" si="85"/>
        <v>59.413158403684925</v>
      </c>
      <c r="S400" s="34">
        <f t="shared" si="95"/>
        <v>8.1436372176615599</v>
      </c>
    </row>
    <row r="401" spans="1:19" x14ac:dyDescent="0.35">
      <c r="A401" s="15">
        <v>43928</v>
      </c>
      <c r="B401" s="16">
        <v>103</v>
      </c>
      <c r="C401" s="22">
        <v>63.931355000000003</v>
      </c>
      <c r="D401" s="38">
        <f t="shared" si="86"/>
        <v>62.556925616394167</v>
      </c>
      <c r="E401" s="23">
        <f t="shared" si="87"/>
        <v>0.15075095678330963</v>
      </c>
      <c r="F401" s="7">
        <f t="shared" si="80"/>
        <v>62.70767657317748</v>
      </c>
      <c r="G401" s="34">
        <f t="shared" si="81"/>
        <v>1.9140505106180272</v>
      </c>
      <c r="H401" s="38">
        <f t="shared" si="88"/>
        <v>62.556925616394167</v>
      </c>
      <c r="I401" s="42">
        <f t="shared" si="89"/>
        <v>0.42716925971667524</v>
      </c>
      <c r="J401" s="7">
        <f t="shared" si="82"/>
        <v>62.984094876110845</v>
      </c>
      <c r="K401" s="34">
        <f t="shared" si="83"/>
        <v>1.4816831645272628</v>
      </c>
      <c r="L401" s="38">
        <f t="shared" si="90"/>
        <v>62.556925616394167</v>
      </c>
      <c r="M401" s="23">
        <f t="shared" si="91"/>
        <v>0.90833538995025986</v>
      </c>
      <c r="N401" s="7">
        <f t="shared" si="84"/>
        <v>63.465261006344427</v>
      </c>
      <c r="O401" s="34">
        <f t="shared" si="92"/>
        <v>0.72905383227928822</v>
      </c>
      <c r="P401" s="38">
        <f t="shared" si="93"/>
        <v>62.556925616394167</v>
      </c>
      <c r="Q401" s="23">
        <f t="shared" si="94"/>
        <v>2.1239196091674071</v>
      </c>
      <c r="R401" s="7">
        <f t="shared" si="85"/>
        <v>64.680845225561569</v>
      </c>
      <c r="S401" s="34">
        <f t="shared" si="95"/>
        <v>1.1723358992806667</v>
      </c>
    </row>
    <row r="402" spans="1:19" x14ac:dyDescent="0.35">
      <c r="A402" s="15">
        <v>43929</v>
      </c>
      <c r="B402" s="16">
        <v>104</v>
      </c>
      <c r="C402" s="22">
        <v>65.567656999999997</v>
      </c>
      <c r="D402" s="38">
        <f t="shared" si="86"/>
        <v>63.312861777377378</v>
      </c>
      <c r="E402" s="23">
        <f t="shared" si="87"/>
        <v>0.24152873741329481</v>
      </c>
      <c r="F402" s="7">
        <f t="shared" si="80"/>
        <v>63.554390514790676</v>
      </c>
      <c r="G402" s="34">
        <f t="shared" si="81"/>
        <v>3.0705176566082288</v>
      </c>
      <c r="H402" s="38">
        <f t="shared" si="88"/>
        <v>63.312861777377378</v>
      </c>
      <c r="I402" s="42">
        <f t="shared" si="89"/>
        <v>0.50936098503330918</v>
      </c>
      <c r="J402" s="7">
        <f t="shared" si="82"/>
        <v>63.822222762410689</v>
      </c>
      <c r="K402" s="34">
        <f t="shared" si="83"/>
        <v>2.6620353958801788</v>
      </c>
      <c r="L402" s="38">
        <f t="shared" si="90"/>
        <v>63.312861777377378</v>
      </c>
      <c r="M402" s="23">
        <f t="shared" si="91"/>
        <v>0.83975573691508787</v>
      </c>
      <c r="N402" s="7">
        <f t="shared" si="84"/>
        <v>64.152617514292473</v>
      </c>
      <c r="O402" s="34">
        <f t="shared" si="92"/>
        <v>2.1581364203810489</v>
      </c>
      <c r="P402" s="38">
        <f t="shared" si="93"/>
        <v>63.312861777377378</v>
      </c>
      <c r="Q402" s="23">
        <f t="shared" si="94"/>
        <v>0.96113367821084039</v>
      </c>
      <c r="R402" s="7">
        <f t="shared" si="85"/>
        <v>64.273995455588221</v>
      </c>
      <c r="S402" s="34">
        <f t="shared" si="95"/>
        <v>1.9730178011573241</v>
      </c>
    </row>
    <row r="403" spans="1:19" x14ac:dyDescent="0.35">
      <c r="A403" s="15">
        <v>43930</v>
      </c>
      <c r="B403" s="16">
        <v>105</v>
      </c>
      <c r="C403" s="22">
        <v>66.040801999999999</v>
      </c>
      <c r="D403" s="38">
        <f t="shared" si="86"/>
        <v>64.552999149819811</v>
      </c>
      <c r="E403" s="23">
        <f t="shared" si="87"/>
        <v>0.39132003266766557</v>
      </c>
      <c r="F403" s="7">
        <f t="shared" si="80"/>
        <v>64.944319182487476</v>
      </c>
      <c r="G403" s="34">
        <f t="shared" si="81"/>
        <v>1.6603111777966042</v>
      </c>
      <c r="H403" s="38">
        <f t="shared" si="88"/>
        <v>64.552999149819811</v>
      </c>
      <c r="I403" s="42">
        <f t="shared" si="89"/>
        <v>0.69205508188559017</v>
      </c>
      <c r="J403" s="7">
        <f t="shared" si="82"/>
        <v>65.245054231705396</v>
      </c>
      <c r="K403" s="34">
        <f t="shared" si="83"/>
        <v>1.2049335322950854</v>
      </c>
      <c r="L403" s="38">
        <f t="shared" si="90"/>
        <v>64.552999149819811</v>
      </c>
      <c r="M403" s="23">
        <f t="shared" si="91"/>
        <v>1.0199274729023933</v>
      </c>
      <c r="N403" s="7">
        <f t="shared" si="84"/>
        <v>65.572926622722207</v>
      </c>
      <c r="O403" s="34">
        <f t="shared" si="92"/>
        <v>0.7084641056869545</v>
      </c>
      <c r="P403" s="38">
        <f t="shared" si="93"/>
        <v>64.552999149819811</v>
      </c>
      <c r="Q403" s="23">
        <f t="shared" si="94"/>
        <v>1.1982868183076942</v>
      </c>
      <c r="R403" s="7">
        <f t="shared" si="85"/>
        <v>65.751285968127505</v>
      </c>
      <c r="S403" s="34">
        <f t="shared" si="95"/>
        <v>0.43838963656512642</v>
      </c>
    </row>
    <row r="404" spans="1:19" x14ac:dyDescent="0.35">
      <c r="A404" s="15">
        <v>43934</v>
      </c>
      <c r="B404" s="16">
        <v>106</v>
      </c>
      <c r="C404" s="22">
        <v>67.337029000000001</v>
      </c>
      <c r="D404" s="38">
        <f t="shared" si="86"/>
        <v>65.371290717418916</v>
      </c>
      <c r="E404" s="23">
        <f t="shared" si="87"/>
        <v>0.45536576290738129</v>
      </c>
      <c r="F404" s="7">
        <f t="shared" si="80"/>
        <v>65.826656480326292</v>
      </c>
      <c r="G404" s="34">
        <f t="shared" si="81"/>
        <v>2.2430043946157898</v>
      </c>
      <c r="H404" s="38">
        <f t="shared" si="88"/>
        <v>65.371290717418916</v>
      </c>
      <c r="I404" s="42">
        <f t="shared" si="89"/>
        <v>0.72361420331396864</v>
      </c>
      <c r="J404" s="7">
        <f t="shared" si="82"/>
        <v>66.094904920732887</v>
      </c>
      <c r="K404" s="34">
        <f t="shared" si="83"/>
        <v>1.8446374865560438</v>
      </c>
      <c r="L404" s="38">
        <f t="shared" si="90"/>
        <v>65.371290717418916</v>
      </c>
      <c r="M404" s="23">
        <f t="shared" si="91"/>
        <v>0.92919131551591305</v>
      </c>
      <c r="N404" s="7">
        <f t="shared" si="84"/>
        <v>66.300482032934823</v>
      </c>
      <c r="O404" s="34">
        <f t="shared" si="92"/>
        <v>1.5393417001887293</v>
      </c>
      <c r="P404" s="38">
        <f t="shared" si="93"/>
        <v>65.371290717418916</v>
      </c>
      <c r="Q404" s="23">
        <f t="shared" si="94"/>
        <v>0.87529085520539263</v>
      </c>
      <c r="R404" s="7">
        <f t="shared" si="85"/>
        <v>66.246581572624308</v>
      </c>
      <c r="S404" s="34">
        <f t="shared" si="95"/>
        <v>1.6193874953640934</v>
      </c>
    </row>
    <row r="405" spans="1:19" x14ac:dyDescent="0.35">
      <c r="A405" s="15">
        <v>43935</v>
      </c>
      <c r="B405" s="16">
        <v>107</v>
      </c>
      <c r="C405" s="22">
        <v>70.737755000000007</v>
      </c>
      <c r="D405" s="38">
        <f t="shared" si="86"/>
        <v>66.452446772838513</v>
      </c>
      <c r="E405" s="23">
        <f t="shared" si="87"/>
        <v>0.5492343067842137</v>
      </c>
      <c r="F405" s="7">
        <f t="shared" si="80"/>
        <v>67.001681079622728</v>
      </c>
      <c r="G405" s="34">
        <f t="shared" si="81"/>
        <v>5.2815839580677659</v>
      </c>
      <c r="H405" s="38">
        <f t="shared" si="88"/>
        <v>66.452446772838513</v>
      </c>
      <c r="I405" s="42">
        <f t="shared" si="89"/>
        <v>0.8129996663403759</v>
      </c>
      <c r="J405" s="7">
        <f t="shared" si="82"/>
        <v>67.265446439178888</v>
      </c>
      <c r="K405" s="34">
        <f t="shared" si="83"/>
        <v>4.9087061934904757</v>
      </c>
      <c r="L405" s="38">
        <f t="shared" si="90"/>
        <v>66.452446772838513</v>
      </c>
      <c r="M405" s="23">
        <f t="shared" si="91"/>
        <v>0.99757544847257118</v>
      </c>
      <c r="N405" s="7">
        <f t="shared" si="84"/>
        <v>67.450022221311087</v>
      </c>
      <c r="O405" s="34">
        <f t="shared" si="92"/>
        <v>4.6477765355840308</v>
      </c>
      <c r="P405" s="38">
        <f t="shared" si="93"/>
        <v>66.452446772838513</v>
      </c>
      <c r="Q405" s="23">
        <f t="shared" si="94"/>
        <v>1.050276275387467</v>
      </c>
      <c r="R405" s="7">
        <f t="shared" si="85"/>
        <v>67.502723048225974</v>
      </c>
      <c r="S405" s="34">
        <f t="shared" si="95"/>
        <v>4.5732748399691685</v>
      </c>
    </row>
    <row r="406" spans="1:19" x14ac:dyDescent="0.35">
      <c r="A406" s="15">
        <v>43936</v>
      </c>
      <c r="B406" s="16">
        <v>108</v>
      </c>
      <c r="C406" s="22">
        <v>70.092110000000005</v>
      </c>
      <c r="D406" s="38">
        <f t="shared" si="86"/>
        <v>68.809366297777331</v>
      </c>
      <c r="E406" s="23">
        <f t="shared" si="87"/>
        <v>0.82038708950740413</v>
      </c>
      <c r="F406" s="7">
        <f t="shared" si="80"/>
        <v>69.629753387284737</v>
      </c>
      <c r="G406" s="34">
        <f t="shared" si="81"/>
        <v>0.6596414528186817</v>
      </c>
      <c r="H406" s="38">
        <f t="shared" si="88"/>
        <v>68.809366297777331</v>
      </c>
      <c r="I406" s="42">
        <f t="shared" si="89"/>
        <v>1.1989796309899863</v>
      </c>
      <c r="J406" s="7">
        <f t="shared" si="82"/>
        <v>70.008345928767312</v>
      </c>
      <c r="K406" s="34">
        <f t="shared" si="83"/>
        <v>0.11950570646638119</v>
      </c>
      <c r="L406" s="38">
        <f t="shared" si="90"/>
        <v>68.809366297777331</v>
      </c>
      <c r="M406" s="23">
        <f t="shared" si="91"/>
        <v>1.609280282882382</v>
      </c>
      <c r="N406" s="7">
        <f t="shared" si="84"/>
        <v>70.418646580659711</v>
      </c>
      <c r="O406" s="34">
        <f t="shared" si="92"/>
        <v>0.46586781402315608</v>
      </c>
      <c r="P406" s="38">
        <f t="shared" si="93"/>
        <v>68.809366297777331</v>
      </c>
      <c r="Q406" s="23">
        <f t="shared" si="94"/>
        <v>2.1609230375061146</v>
      </c>
      <c r="R406" s="7">
        <f t="shared" si="85"/>
        <v>70.970289335283439</v>
      </c>
      <c r="S406" s="34">
        <f t="shared" si="95"/>
        <v>1.252893278977383</v>
      </c>
    </row>
    <row r="407" spans="1:19" x14ac:dyDescent="0.35">
      <c r="A407" s="15">
        <v>43937</v>
      </c>
      <c r="B407" s="16">
        <v>109</v>
      </c>
      <c r="C407" s="22">
        <v>70.649039999999999</v>
      </c>
      <c r="D407" s="38">
        <f t="shared" si="86"/>
        <v>69.514875333999811</v>
      </c>
      <c r="E407" s="23">
        <f t="shared" si="87"/>
        <v>0.80315538151466559</v>
      </c>
      <c r="F407" s="7">
        <f t="shared" si="80"/>
        <v>70.318030715514482</v>
      </c>
      <c r="G407" s="34">
        <f t="shared" si="81"/>
        <v>0.46852623119226766</v>
      </c>
      <c r="H407" s="38">
        <f t="shared" si="88"/>
        <v>69.514875333999811</v>
      </c>
      <c r="I407" s="42">
        <f t="shared" si="89"/>
        <v>1.0756119822981098</v>
      </c>
      <c r="J407" s="7">
        <f t="shared" si="82"/>
        <v>70.590487316297924</v>
      </c>
      <c r="K407" s="34">
        <f t="shared" si="83"/>
        <v>8.2878243925289169E-2</v>
      </c>
      <c r="L407" s="38">
        <f t="shared" si="90"/>
        <v>69.514875333999811</v>
      </c>
      <c r="M407" s="23">
        <f t="shared" si="91"/>
        <v>1.2025832218854262</v>
      </c>
      <c r="N407" s="7">
        <f t="shared" si="84"/>
        <v>70.71745855588523</v>
      </c>
      <c r="O407" s="34">
        <f t="shared" si="92"/>
        <v>9.6842867058392582E-2</v>
      </c>
      <c r="P407" s="38">
        <f t="shared" si="93"/>
        <v>69.514875333999811</v>
      </c>
      <c r="Q407" s="23">
        <f t="shared" si="94"/>
        <v>0.9238211364150255</v>
      </c>
      <c r="R407" s="7">
        <f t="shared" si="85"/>
        <v>70.43869647041484</v>
      </c>
      <c r="S407" s="34">
        <f t="shared" si="95"/>
        <v>0.2977302021162066</v>
      </c>
    </row>
    <row r="408" spans="1:19" x14ac:dyDescent="0.35">
      <c r="A408" s="15">
        <v>43938</v>
      </c>
      <c r="B408" s="16">
        <v>110</v>
      </c>
      <c r="C408" s="22">
        <v>69.690421999999998</v>
      </c>
      <c r="D408" s="38">
        <f t="shared" si="86"/>
        <v>70.138665900299912</v>
      </c>
      <c r="E408" s="23">
        <f t="shared" si="87"/>
        <v>0.77625065923248093</v>
      </c>
      <c r="F408" s="7">
        <f t="shared" si="80"/>
        <v>70.914916559532386</v>
      </c>
      <c r="G408" s="34">
        <f t="shared" si="81"/>
        <v>1.7570485647688983</v>
      </c>
      <c r="H408" s="38">
        <f t="shared" si="88"/>
        <v>70.138665900299912</v>
      </c>
      <c r="I408" s="42">
        <f t="shared" si="89"/>
        <v>0.96265662829860776</v>
      </c>
      <c r="J408" s="7">
        <f t="shared" si="82"/>
        <v>71.101322528598516</v>
      </c>
      <c r="K408" s="34">
        <f t="shared" si="83"/>
        <v>2.0245257355429955</v>
      </c>
      <c r="L408" s="38">
        <f t="shared" si="90"/>
        <v>70.138665900299912</v>
      </c>
      <c r="M408" s="23">
        <f t="shared" si="91"/>
        <v>0.94212652687203025</v>
      </c>
      <c r="N408" s="7">
        <f t="shared" si="84"/>
        <v>71.080792427171943</v>
      </c>
      <c r="O408" s="34">
        <f t="shared" si="92"/>
        <v>1.9950667355292309</v>
      </c>
      <c r="P408" s="38">
        <f t="shared" si="93"/>
        <v>70.138665900299912</v>
      </c>
      <c r="Q408" s="23">
        <f t="shared" si="94"/>
        <v>0.66879515181734006</v>
      </c>
      <c r="R408" s="7">
        <f t="shared" si="85"/>
        <v>70.807461052117247</v>
      </c>
      <c r="S408" s="34">
        <f t="shared" si="95"/>
        <v>1.6028587861288159</v>
      </c>
    </row>
    <row r="409" spans="1:19" x14ac:dyDescent="0.35">
      <c r="A409" s="15">
        <v>43941</v>
      </c>
      <c r="B409" s="16">
        <v>111</v>
      </c>
      <c r="C409" s="22">
        <v>68.243881000000002</v>
      </c>
      <c r="D409" s="38">
        <f t="shared" si="86"/>
        <v>69.892131755134955</v>
      </c>
      <c r="E409" s="23">
        <f t="shared" si="87"/>
        <v>0.62283293857286515</v>
      </c>
      <c r="F409" s="7">
        <f t="shared" si="80"/>
        <v>70.514964693707824</v>
      </c>
      <c r="G409" s="34">
        <f t="shared" si="81"/>
        <v>3.3278935201645736</v>
      </c>
      <c r="H409" s="38">
        <f t="shared" si="88"/>
        <v>69.892131755134955</v>
      </c>
      <c r="I409" s="42">
        <f t="shared" si="89"/>
        <v>0.66035893493271636</v>
      </c>
      <c r="J409" s="7">
        <f t="shared" si="82"/>
        <v>70.552490690067671</v>
      </c>
      <c r="K409" s="34">
        <f t="shared" si="83"/>
        <v>3.3828815950072788</v>
      </c>
      <c r="L409" s="38">
        <f t="shared" si="90"/>
        <v>69.892131755134955</v>
      </c>
      <c r="M409" s="23">
        <f t="shared" si="91"/>
        <v>0.40722922445538567</v>
      </c>
      <c r="N409" s="7">
        <f t="shared" si="84"/>
        <v>70.299360979590347</v>
      </c>
      <c r="O409" s="34">
        <f t="shared" si="92"/>
        <v>3.0119623173106831</v>
      </c>
      <c r="P409" s="38">
        <f t="shared" si="93"/>
        <v>69.892131755134955</v>
      </c>
      <c r="Q409" s="23">
        <f t="shared" si="94"/>
        <v>-0.10923475061761315</v>
      </c>
      <c r="R409" s="7">
        <f t="shared" si="85"/>
        <v>69.782897004517338</v>
      </c>
      <c r="S409" s="34">
        <f t="shared" si="95"/>
        <v>2.255170693644073</v>
      </c>
    </row>
    <row r="410" spans="1:19" x14ac:dyDescent="0.35">
      <c r="A410" s="15">
        <v>43942</v>
      </c>
      <c r="B410" s="16">
        <v>112</v>
      </c>
      <c r="C410" s="22">
        <v>66.134438000000003</v>
      </c>
      <c r="D410" s="38">
        <f t="shared" si="86"/>
        <v>68.985593839810733</v>
      </c>
      <c r="E410" s="23">
        <f t="shared" si="87"/>
        <v>0.3934273104883021</v>
      </c>
      <c r="F410" s="7">
        <f t="shared" si="80"/>
        <v>69.379021150299039</v>
      </c>
      <c r="G410" s="34">
        <f t="shared" si="81"/>
        <v>4.9060417664682294</v>
      </c>
      <c r="H410" s="38">
        <f t="shared" si="88"/>
        <v>68.985593839810733</v>
      </c>
      <c r="I410" s="42">
        <f t="shared" si="89"/>
        <v>0.26863472236848179</v>
      </c>
      <c r="J410" s="7">
        <f t="shared" si="82"/>
        <v>69.254228562179208</v>
      </c>
      <c r="K410" s="34">
        <f t="shared" si="83"/>
        <v>4.7173464484255607</v>
      </c>
      <c r="L410" s="38">
        <f t="shared" si="90"/>
        <v>68.985593839810733</v>
      </c>
      <c r="M410" s="23">
        <f t="shared" si="91"/>
        <v>-0.18396598844543774</v>
      </c>
      <c r="N410" s="7">
        <f t="shared" si="84"/>
        <v>68.801627851365296</v>
      </c>
      <c r="O410" s="34">
        <f t="shared" si="92"/>
        <v>4.032981804979265</v>
      </c>
      <c r="P410" s="38">
        <f t="shared" si="93"/>
        <v>68.985593839810733</v>
      </c>
      <c r="Q410" s="23">
        <f t="shared" si="94"/>
        <v>-0.7869424406182306</v>
      </c>
      <c r="R410" s="7">
        <f t="shared" si="85"/>
        <v>68.198651399192499</v>
      </c>
      <c r="S410" s="34">
        <f t="shared" si="95"/>
        <v>3.12123828615962</v>
      </c>
    </row>
    <row r="411" spans="1:19" x14ac:dyDescent="0.35">
      <c r="A411" s="15">
        <v>43943</v>
      </c>
      <c r="B411" s="16">
        <v>113</v>
      </c>
      <c r="C411" s="22">
        <v>68.039351999999994</v>
      </c>
      <c r="D411" s="38">
        <f t="shared" si="86"/>
        <v>67.417458127914841</v>
      </c>
      <c r="E411" s="23">
        <f t="shared" si="87"/>
        <v>9.9192857130673107E-2</v>
      </c>
      <c r="F411" s="7">
        <f t="shared" si="80"/>
        <v>67.516650985045516</v>
      </c>
      <c r="G411" s="34">
        <f t="shared" si="81"/>
        <v>0.76823338199117219</v>
      </c>
      <c r="H411" s="38">
        <f t="shared" si="88"/>
        <v>67.417458127914841</v>
      </c>
      <c r="I411" s="42">
        <f t="shared" si="89"/>
        <v>-0.19055788619761149</v>
      </c>
      <c r="J411" s="7">
        <f t="shared" si="82"/>
        <v>67.226900241717232</v>
      </c>
      <c r="K411" s="34">
        <f t="shared" si="83"/>
        <v>1.1940909700062432</v>
      </c>
      <c r="L411" s="38">
        <f t="shared" si="90"/>
        <v>67.417458127914841</v>
      </c>
      <c r="M411" s="23">
        <f t="shared" si="91"/>
        <v>-0.80684236399814191</v>
      </c>
      <c r="N411" s="7">
        <f t="shared" si="84"/>
        <v>66.610615763916698</v>
      </c>
      <c r="O411" s="34">
        <f t="shared" si="92"/>
        <v>2.0998674944512929</v>
      </c>
      <c r="P411" s="38">
        <f t="shared" si="93"/>
        <v>67.417458127914841</v>
      </c>
      <c r="Q411" s="23">
        <f t="shared" si="94"/>
        <v>-1.4509567212042422</v>
      </c>
      <c r="R411" s="7">
        <f t="shared" si="85"/>
        <v>65.966501406710606</v>
      </c>
      <c r="S411" s="34">
        <f t="shared" si="95"/>
        <v>3.0465466415514779</v>
      </c>
    </row>
    <row r="412" spans="1:19" x14ac:dyDescent="0.35">
      <c r="A412" s="15">
        <v>43944</v>
      </c>
      <c r="B412" s="16">
        <v>114</v>
      </c>
      <c r="C412" s="22">
        <v>67.775672999999998</v>
      </c>
      <c r="D412" s="38">
        <f t="shared" si="86"/>
        <v>67.759499757561684</v>
      </c>
      <c r="E412" s="23">
        <f t="shared" si="87"/>
        <v>0.13562017300809862</v>
      </c>
      <c r="F412" s="7">
        <f t="shared" si="80"/>
        <v>67.895119930569777</v>
      </c>
      <c r="G412" s="34">
        <f t="shared" si="81"/>
        <v>0.17623864918284085</v>
      </c>
      <c r="H412" s="38">
        <f t="shared" si="88"/>
        <v>67.759499757561684</v>
      </c>
      <c r="I412" s="42">
        <f t="shared" si="89"/>
        <v>-5.7408007236497832E-2</v>
      </c>
      <c r="J412" s="7">
        <f t="shared" si="82"/>
        <v>67.702091750325181</v>
      </c>
      <c r="K412" s="34">
        <f t="shared" si="83"/>
        <v>0.10856587093545603</v>
      </c>
      <c r="L412" s="38">
        <f t="shared" si="90"/>
        <v>67.759499757561684</v>
      </c>
      <c r="M412" s="23">
        <f t="shared" si="91"/>
        <v>-0.28984456685789867</v>
      </c>
      <c r="N412" s="7">
        <f t="shared" si="84"/>
        <v>67.46965519070379</v>
      </c>
      <c r="O412" s="34">
        <f t="shared" si="92"/>
        <v>0.45151570726004836</v>
      </c>
      <c r="P412" s="38">
        <f t="shared" si="93"/>
        <v>67.759499757561684</v>
      </c>
      <c r="Q412" s="23">
        <f t="shared" si="94"/>
        <v>7.3091877019180296E-2</v>
      </c>
      <c r="R412" s="7">
        <f t="shared" si="85"/>
        <v>67.832591634580865</v>
      </c>
      <c r="S412" s="34">
        <f t="shared" si="95"/>
        <v>8.3980921267823389E-2</v>
      </c>
    </row>
    <row r="413" spans="1:19" x14ac:dyDescent="0.35">
      <c r="A413" s="15">
        <v>43945</v>
      </c>
      <c r="B413" s="16">
        <v>115</v>
      </c>
      <c r="C413" s="22">
        <v>69.732322999999994</v>
      </c>
      <c r="D413" s="38">
        <f t="shared" si="86"/>
        <v>67.76839504090276</v>
      </c>
      <c r="E413" s="23">
        <f t="shared" si="87"/>
        <v>0.11661143955804519</v>
      </c>
      <c r="F413" s="7">
        <f t="shared" si="80"/>
        <v>67.885006480460802</v>
      </c>
      <c r="G413" s="34">
        <f t="shared" si="81"/>
        <v>2.6491538501294318</v>
      </c>
      <c r="H413" s="38">
        <f t="shared" si="88"/>
        <v>67.76839504090276</v>
      </c>
      <c r="I413" s="42">
        <f t="shared" si="89"/>
        <v>-4.0832184592104422E-2</v>
      </c>
      <c r="J413" s="7">
        <f t="shared" si="82"/>
        <v>67.727562856310655</v>
      </c>
      <c r="K413" s="34">
        <f t="shared" si="83"/>
        <v>2.8749366971315999</v>
      </c>
      <c r="L413" s="38">
        <f t="shared" si="90"/>
        <v>67.76839504090276</v>
      </c>
      <c r="M413" s="23">
        <f t="shared" si="91"/>
        <v>-0.15541163426836019</v>
      </c>
      <c r="N413" s="7">
        <f t="shared" si="84"/>
        <v>67.612983406634399</v>
      </c>
      <c r="O413" s="34">
        <f t="shared" si="92"/>
        <v>3.0392499520854841</v>
      </c>
      <c r="P413" s="38">
        <f t="shared" si="93"/>
        <v>67.76839504090276</v>
      </c>
      <c r="Q413" s="23">
        <f t="shared" si="94"/>
        <v>1.8524772392791485E-2</v>
      </c>
      <c r="R413" s="7">
        <f t="shared" si="85"/>
        <v>67.786919813295555</v>
      </c>
      <c r="S413" s="34">
        <f t="shared" si="95"/>
        <v>2.7898155446570159</v>
      </c>
    </row>
    <row r="414" spans="1:19" x14ac:dyDescent="0.35">
      <c r="A414" s="15">
        <v>43948</v>
      </c>
      <c r="B414" s="16">
        <v>116</v>
      </c>
      <c r="C414" s="22">
        <v>69.781609000000003</v>
      </c>
      <c r="D414" s="38">
        <f t="shared" si="86"/>
        <v>68.848555418406235</v>
      </c>
      <c r="E414" s="23">
        <f t="shared" si="87"/>
        <v>0.26114378024985963</v>
      </c>
      <c r="F414" s="7">
        <f t="shared" si="80"/>
        <v>69.109699198656088</v>
      </c>
      <c r="G414" s="34">
        <f t="shared" si="81"/>
        <v>0.96287519157650125</v>
      </c>
      <c r="H414" s="38">
        <f t="shared" si="88"/>
        <v>68.848555418406235</v>
      </c>
      <c r="I414" s="42">
        <f t="shared" si="89"/>
        <v>0.23941595593179041</v>
      </c>
      <c r="J414" s="7">
        <f t="shared" si="82"/>
        <v>69.087971374338025</v>
      </c>
      <c r="K414" s="34">
        <f t="shared" si="83"/>
        <v>0.99401208370242367</v>
      </c>
      <c r="L414" s="38">
        <f t="shared" si="90"/>
        <v>68.848555418406235</v>
      </c>
      <c r="M414" s="23">
        <f t="shared" si="91"/>
        <v>0.4005957710289656</v>
      </c>
      <c r="N414" s="7">
        <f t="shared" si="84"/>
        <v>69.249151189435196</v>
      </c>
      <c r="O414" s="34">
        <f t="shared" si="92"/>
        <v>0.76303458489300124</v>
      </c>
      <c r="P414" s="38">
        <f t="shared" si="93"/>
        <v>68.848555418406235</v>
      </c>
      <c r="Q414" s="23">
        <f t="shared" si="94"/>
        <v>0.92091503673687247</v>
      </c>
      <c r="R414" s="7">
        <f t="shared" si="85"/>
        <v>69.769470455143107</v>
      </c>
      <c r="S414" s="34">
        <f t="shared" si="95"/>
        <v>1.7395048682376762E-2</v>
      </c>
    </row>
    <row r="415" spans="1:19" x14ac:dyDescent="0.35">
      <c r="A415" s="15">
        <v>43949</v>
      </c>
      <c r="B415" s="16">
        <v>117</v>
      </c>
      <c r="C415" s="22">
        <v>68.650490000000005</v>
      </c>
      <c r="D415" s="38">
        <f t="shared" si="86"/>
        <v>69.361734888282811</v>
      </c>
      <c r="E415" s="23">
        <f t="shared" si="87"/>
        <v>0.29894913369386705</v>
      </c>
      <c r="F415" s="7">
        <f t="shared" si="80"/>
        <v>69.660684021976678</v>
      </c>
      <c r="G415" s="34">
        <f t="shared" si="81"/>
        <v>1.4715030030764138</v>
      </c>
      <c r="H415" s="38">
        <f t="shared" si="88"/>
        <v>69.361734888282811</v>
      </c>
      <c r="I415" s="42">
        <f t="shared" si="89"/>
        <v>0.30785683441798678</v>
      </c>
      <c r="J415" s="7">
        <f t="shared" si="82"/>
        <v>69.669591722700801</v>
      </c>
      <c r="K415" s="34">
        <f t="shared" si="83"/>
        <v>1.4844784395578183</v>
      </c>
      <c r="L415" s="38">
        <f t="shared" si="90"/>
        <v>69.361734888282811</v>
      </c>
      <c r="M415" s="23">
        <f t="shared" si="91"/>
        <v>0.45125843551039024</v>
      </c>
      <c r="N415" s="7">
        <f t="shared" si="84"/>
        <v>69.812993323793208</v>
      </c>
      <c r="O415" s="34">
        <f t="shared" si="92"/>
        <v>1.6933649327094429</v>
      </c>
      <c r="P415" s="38">
        <f t="shared" si="93"/>
        <v>69.361734888282811</v>
      </c>
      <c r="Q415" s="23">
        <f t="shared" si="94"/>
        <v>0.57433980490562042</v>
      </c>
      <c r="R415" s="7">
        <f t="shared" si="85"/>
        <v>69.936074693188431</v>
      </c>
      <c r="S415" s="34">
        <f t="shared" si="95"/>
        <v>1.8726518822930847</v>
      </c>
    </row>
    <row r="416" spans="1:19" x14ac:dyDescent="0.35">
      <c r="A416" s="15">
        <v>43950</v>
      </c>
      <c r="B416" s="16">
        <v>118</v>
      </c>
      <c r="C416" s="22">
        <v>70.905333999999996</v>
      </c>
      <c r="D416" s="38">
        <f t="shared" si="86"/>
        <v>68.970550199727271</v>
      </c>
      <c r="E416" s="23">
        <f t="shared" si="87"/>
        <v>0.19542906035645594</v>
      </c>
      <c r="F416" s="7">
        <f t="shared" si="80"/>
        <v>69.165979260083731</v>
      </c>
      <c r="G416" s="34">
        <f t="shared" si="81"/>
        <v>2.4530661401528207</v>
      </c>
      <c r="H416" s="38">
        <f t="shared" si="88"/>
        <v>68.970550199727271</v>
      </c>
      <c r="I416" s="42">
        <f t="shared" si="89"/>
        <v>0.13309645367460493</v>
      </c>
      <c r="J416" s="7">
        <f t="shared" si="82"/>
        <v>69.103646653401881</v>
      </c>
      <c r="K416" s="34">
        <f t="shared" si="83"/>
        <v>2.5409757559256616</v>
      </c>
      <c r="L416" s="38">
        <f t="shared" si="90"/>
        <v>68.970550199727271</v>
      </c>
      <c r="M416" s="23">
        <f t="shared" si="91"/>
        <v>7.2159029680721382E-2</v>
      </c>
      <c r="N416" s="7">
        <f t="shared" si="84"/>
        <v>69.04270922940799</v>
      </c>
      <c r="O416" s="34">
        <f t="shared" si="92"/>
        <v>2.6269177021181602</v>
      </c>
      <c r="P416" s="38">
        <f t="shared" si="93"/>
        <v>68.970550199727271</v>
      </c>
      <c r="Q416" s="23">
        <f t="shared" si="94"/>
        <v>-0.24635601453636638</v>
      </c>
      <c r="R416" s="7">
        <f t="shared" si="85"/>
        <v>68.72419418519091</v>
      </c>
      <c r="S416" s="34">
        <f t="shared" si="95"/>
        <v>3.076129385144827</v>
      </c>
    </row>
    <row r="417" spans="1:19" x14ac:dyDescent="0.35">
      <c r="A417" s="15">
        <v>43951</v>
      </c>
      <c r="B417" s="16">
        <v>119</v>
      </c>
      <c r="C417" s="22">
        <v>72.401154000000005</v>
      </c>
      <c r="D417" s="38">
        <f t="shared" si="86"/>
        <v>70.03468128987727</v>
      </c>
      <c r="E417" s="23">
        <f t="shared" si="87"/>
        <v>0.3257343648254874</v>
      </c>
      <c r="F417" s="7">
        <f t="shared" si="80"/>
        <v>70.360415654702763</v>
      </c>
      <c r="G417" s="34">
        <f t="shared" si="81"/>
        <v>2.8186544447858419</v>
      </c>
      <c r="H417" s="38">
        <f t="shared" si="88"/>
        <v>70.03468128987727</v>
      </c>
      <c r="I417" s="42">
        <f t="shared" si="89"/>
        <v>0.36585511279345351</v>
      </c>
      <c r="J417" s="7">
        <f t="shared" si="82"/>
        <v>70.400536402670724</v>
      </c>
      <c r="K417" s="34">
        <f t="shared" si="83"/>
        <v>2.7632399303045379</v>
      </c>
      <c r="L417" s="38">
        <f t="shared" si="90"/>
        <v>70.03468128987727</v>
      </c>
      <c r="M417" s="23">
        <f t="shared" si="91"/>
        <v>0.51854645689189638</v>
      </c>
      <c r="N417" s="7">
        <f t="shared" si="84"/>
        <v>70.553227746769167</v>
      </c>
      <c r="O417" s="34">
        <f t="shared" si="92"/>
        <v>2.5523436452833859</v>
      </c>
      <c r="P417" s="38">
        <f t="shared" si="93"/>
        <v>70.03468128987727</v>
      </c>
      <c r="Q417" s="23">
        <f t="shared" si="94"/>
        <v>0.86755802444704433</v>
      </c>
      <c r="R417" s="7">
        <f t="shared" si="85"/>
        <v>70.902239314324319</v>
      </c>
      <c r="S417" s="34">
        <f t="shared" si="95"/>
        <v>2.070291152646111</v>
      </c>
    </row>
    <row r="418" spans="1:19" x14ac:dyDescent="0.35">
      <c r="A418" s="15">
        <v>43952</v>
      </c>
      <c r="B418" s="16">
        <v>120</v>
      </c>
      <c r="C418" s="22">
        <v>71.235541999999995</v>
      </c>
      <c r="D418" s="38">
        <f t="shared" si="86"/>
        <v>71.336241280444767</v>
      </c>
      <c r="E418" s="23">
        <f t="shared" si="87"/>
        <v>0.47210820868678893</v>
      </c>
      <c r="F418" s="7">
        <f t="shared" si="80"/>
        <v>71.808349489131558</v>
      </c>
      <c r="G418" s="34">
        <f t="shared" si="81"/>
        <v>0.80410350374194239</v>
      </c>
      <c r="H418" s="38">
        <f t="shared" si="88"/>
        <v>71.336241280444767</v>
      </c>
      <c r="I418" s="42">
        <f t="shared" si="89"/>
        <v>0.5997813322369645</v>
      </c>
      <c r="J418" s="7">
        <f t="shared" si="82"/>
        <v>71.936022612681725</v>
      </c>
      <c r="K418" s="34">
        <f t="shared" si="83"/>
        <v>0.98333022114400426</v>
      </c>
      <c r="L418" s="38">
        <f t="shared" si="90"/>
        <v>71.336241280444767</v>
      </c>
      <c r="M418" s="23">
        <f t="shared" si="91"/>
        <v>0.87090254704591685</v>
      </c>
      <c r="N418" s="7">
        <f t="shared" si="84"/>
        <v>72.207143827490682</v>
      </c>
      <c r="O418" s="34">
        <f t="shared" si="92"/>
        <v>1.3639284551111961</v>
      </c>
      <c r="P418" s="38">
        <f t="shared" si="93"/>
        <v>71.336241280444767</v>
      </c>
      <c r="Q418" s="23">
        <f t="shared" si="94"/>
        <v>1.2364596956494296</v>
      </c>
      <c r="R418" s="7">
        <f t="shared" si="85"/>
        <v>72.572700976094197</v>
      </c>
      <c r="S418" s="34">
        <f t="shared" si="95"/>
        <v>1.8770952512640413</v>
      </c>
    </row>
    <row r="419" spans="1:19" x14ac:dyDescent="0.35">
      <c r="A419" s="15">
        <v>43955</v>
      </c>
      <c r="B419" s="16">
        <v>121</v>
      </c>
      <c r="C419" s="22">
        <v>72.243446000000006</v>
      </c>
      <c r="D419" s="38">
        <f t="shared" si="86"/>
        <v>71.280856676200131</v>
      </c>
      <c r="E419" s="23">
        <f t="shared" si="87"/>
        <v>0.39298428674707508</v>
      </c>
      <c r="F419" s="7">
        <f t="shared" si="80"/>
        <v>71.67384096294721</v>
      </c>
      <c r="G419" s="34">
        <f t="shared" si="81"/>
        <v>0.78845219683013956</v>
      </c>
      <c r="H419" s="38">
        <f t="shared" si="88"/>
        <v>71.280856676200131</v>
      </c>
      <c r="I419" s="42">
        <f t="shared" si="89"/>
        <v>0.43598984811656422</v>
      </c>
      <c r="J419" s="7">
        <f t="shared" si="82"/>
        <v>71.716846524316693</v>
      </c>
      <c r="K419" s="34">
        <f t="shared" si="83"/>
        <v>0.72892352848632436</v>
      </c>
      <c r="L419" s="38">
        <f t="shared" si="90"/>
        <v>71.280856676200131</v>
      </c>
      <c r="M419" s="23">
        <f t="shared" si="91"/>
        <v>0.45407332896516783</v>
      </c>
      <c r="N419" s="7">
        <f t="shared" si="84"/>
        <v>71.734930005165296</v>
      </c>
      <c r="O419" s="34">
        <f t="shared" si="92"/>
        <v>0.70389221858922635</v>
      </c>
      <c r="P419" s="38">
        <f t="shared" si="93"/>
        <v>71.280856676200131</v>
      </c>
      <c r="Q419" s="23">
        <f t="shared" si="94"/>
        <v>0.13839204073947334</v>
      </c>
      <c r="R419" s="7">
        <f t="shared" si="85"/>
        <v>71.419248716939606</v>
      </c>
      <c r="S419" s="34">
        <f t="shared" si="95"/>
        <v>1.1408609759013983</v>
      </c>
    </row>
    <row r="420" spans="1:19" x14ac:dyDescent="0.35">
      <c r="A420" s="15">
        <v>43956</v>
      </c>
      <c r="B420" s="16">
        <v>122</v>
      </c>
      <c r="C420" s="22">
        <v>73.327736000000002</v>
      </c>
      <c r="D420" s="38">
        <f t="shared" si="86"/>
        <v>71.810280804290073</v>
      </c>
      <c r="E420" s="23">
        <f t="shared" si="87"/>
        <v>0.41345026294850518</v>
      </c>
      <c r="F420" s="7">
        <f t="shared" si="80"/>
        <v>72.223731067238575</v>
      </c>
      <c r="G420" s="34">
        <f t="shared" si="81"/>
        <v>1.5055761884717496</v>
      </c>
      <c r="H420" s="38">
        <f t="shared" si="88"/>
        <v>71.810280804290073</v>
      </c>
      <c r="I420" s="42">
        <f t="shared" si="89"/>
        <v>0.45934841810990884</v>
      </c>
      <c r="J420" s="7">
        <f t="shared" si="82"/>
        <v>72.269629222399985</v>
      </c>
      <c r="K420" s="34">
        <f t="shared" si="83"/>
        <v>1.4429830175037952</v>
      </c>
      <c r="L420" s="38">
        <f t="shared" si="90"/>
        <v>71.810280804290073</v>
      </c>
      <c r="M420" s="23">
        <f t="shared" si="91"/>
        <v>0.48798118857131656</v>
      </c>
      <c r="N420" s="7">
        <f t="shared" si="84"/>
        <v>72.298261992861384</v>
      </c>
      <c r="O420" s="34">
        <f t="shared" si="92"/>
        <v>1.403935350109019</v>
      </c>
      <c r="P420" s="38">
        <f t="shared" si="93"/>
        <v>71.810280804290073</v>
      </c>
      <c r="Q420" s="23">
        <f t="shared" si="94"/>
        <v>0.47076931498737234</v>
      </c>
      <c r="R420" s="7">
        <f t="shared" si="85"/>
        <v>72.281050119277452</v>
      </c>
      <c r="S420" s="34">
        <f t="shared" si="95"/>
        <v>1.4274078784084498</v>
      </c>
    </row>
    <row r="421" spans="1:19" x14ac:dyDescent="0.35">
      <c r="A421" s="15">
        <v>43957</v>
      </c>
      <c r="B421" s="16">
        <v>123</v>
      </c>
      <c r="C421" s="22">
        <v>74.084282000000002</v>
      </c>
      <c r="D421" s="38">
        <f t="shared" si="86"/>
        <v>72.644881161930527</v>
      </c>
      <c r="E421" s="23">
        <f t="shared" si="87"/>
        <v>0.47662277715229751</v>
      </c>
      <c r="F421" s="7">
        <f t="shared" si="80"/>
        <v>73.121503939082828</v>
      </c>
      <c r="G421" s="34">
        <f t="shared" si="81"/>
        <v>1.2995712922171179</v>
      </c>
      <c r="H421" s="38">
        <f t="shared" si="88"/>
        <v>72.644881161930527</v>
      </c>
      <c r="I421" s="42">
        <f t="shared" si="89"/>
        <v>0.55316140299254513</v>
      </c>
      <c r="J421" s="7">
        <f t="shared" si="82"/>
        <v>73.198042564923071</v>
      </c>
      <c r="K421" s="34">
        <f t="shared" si="83"/>
        <v>1.1962583845746535</v>
      </c>
      <c r="L421" s="38">
        <f t="shared" si="90"/>
        <v>72.644881161930527</v>
      </c>
      <c r="M421" s="23">
        <f t="shared" si="91"/>
        <v>0.64395981465242857</v>
      </c>
      <c r="N421" s="7">
        <f t="shared" si="84"/>
        <v>73.288840976582961</v>
      </c>
      <c r="O421" s="34">
        <f t="shared" si="92"/>
        <v>1.0736974185928414</v>
      </c>
      <c r="P421" s="38">
        <f t="shared" si="93"/>
        <v>72.644881161930527</v>
      </c>
      <c r="Q421" s="23">
        <f t="shared" si="94"/>
        <v>0.78002570124249182</v>
      </c>
      <c r="R421" s="7">
        <f t="shared" si="85"/>
        <v>73.424906863173021</v>
      </c>
      <c r="S421" s="34">
        <f t="shared" si="95"/>
        <v>0.89003378183105109</v>
      </c>
    </row>
    <row r="422" spans="1:19" x14ac:dyDescent="0.35">
      <c r="A422" s="15">
        <v>43958</v>
      </c>
      <c r="B422" s="16">
        <v>124</v>
      </c>
      <c r="C422" s="22">
        <v>74.850669999999994</v>
      </c>
      <c r="D422" s="38">
        <f t="shared" si="86"/>
        <v>73.436551622868734</v>
      </c>
      <c r="E422" s="23">
        <f t="shared" si="87"/>
        <v>0.52387992972018382</v>
      </c>
      <c r="F422" s="7">
        <f t="shared" si="80"/>
        <v>73.960431552588915</v>
      </c>
      <c r="G422" s="34">
        <f t="shared" si="81"/>
        <v>1.1893526770182272</v>
      </c>
      <c r="H422" s="38">
        <f t="shared" si="88"/>
        <v>73.436551622868734</v>
      </c>
      <c r="I422" s="42">
        <f t="shared" si="89"/>
        <v>0.61278866747896044</v>
      </c>
      <c r="J422" s="7">
        <f t="shared" si="82"/>
        <v>74.0493402903477</v>
      </c>
      <c r="K422" s="34">
        <f t="shared" si="83"/>
        <v>1.0705711914833806</v>
      </c>
      <c r="L422" s="38">
        <f t="shared" si="90"/>
        <v>73.436551622868734</v>
      </c>
      <c r="M422" s="23">
        <f t="shared" si="91"/>
        <v>0.71042960548102874</v>
      </c>
      <c r="N422" s="7">
        <f t="shared" si="84"/>
        <v>74.146981228349759</v>
      </c>
      <c r="O422" s="34">
        <f t="shared" si="92"/>
        <v>0.94012354418502186</v>
      </c>
      <c r="P422" s="38">
        <f t="shared" si="93"/>
        <v>73.436551622868734</v>
      </c>
      <c r="Q422" s="23">
        <f t="shared" si="94"/>
        <v>0.78992374698384937</v>
      </c>
      <c r="R422" s="7">
        <f t="shared" si="85"/>
        <v>74.226475369852579</v>
      </c>
      <c r="S422" s="34">
        <f t="shared" si="95"/>
        <v>0.83391989697275182</v>
      </c>
    </row>
    <row r="423" spans="1:19" x14ac:dyDescent="0.35">
      <c r="A423" s="15">
        <v>43959</v>
      </c>
      <c r="B423" s="16">
        <v>125</v>
      </c>
      <c r="C423" s="22">
        <v>77.259674000000004</v>
      </c>
      <c r="D423" s="38">
        <f t="shared" si="86"/>
        <v>74.214316730290932</v>
      </c>
      <c r="E423" s="23">
        <f t="shared" si="87"/>
        <v>0.56196270637548595</v>
      </c>
      <c r="F423" s="7">
        <f t="shared" si="80"/>
        <v>74.776279436666414</v>
      </c>
      <c r="G423" s="34">
        <f t="shared" si="81"/>
        <v>3.2143477117617532</v>
      </c>
      <c r="H423" s="38">
        <f t="shared" si="88"/>
        <v>74.214316730290932</v>
      </c>
      <c r="I423" s="42">
        <f t="shared" si="89"/>
        <v>0.65403277746476984</v>
      </c>
      <c r="J423" s="7">
        <f t="shared" si="82"/>
        <v>74.868349507755696</v>
      </c>
      <c r="K423" s="34">
        <f t="shared" si="83"/>
        <v>3.0951780773037023</v>
      </c>
      <c r="L423" s="38">
        <f t="shared" si="90"/>
        <v>74.214316730290932</v>
      </c>
      <c r="M423" s="23">
        <f t="shared" si="91"/>
        <v>0.74073058135455483</v>
      </c>
      <c r="N423" s="7">
        <f t="shared" si="84"/>
        <v>74.955047311645487</v>
      </c>
      <c r="O423" s="34">
        <f t="shared" si="92"/>
        <v>2.9829619632546174</v>
      </c>
      <c r="P423" s="38">
        <f t="shared" si="93"/>
        <v>74.214316730290932</v>
      </c>
      <c r="Q423" s="23">
        <f t="shared" si="94"/>
        <v>0.77958890335644559</v>
      </c>
      <c r="R423" s="7">
        <f t="shared" si="85"/>
        <v>74.993905633647373</v>
      </c>
      <c r="S423" s="34">
        <f t="shared" si="95"/>
        <v>2.932666226824399</v>
      </c>
    </row>
    <row r="424" spans="1:19" x14ac:dyDescent="0.35">
      <c r="A424" s="15">
        <v>43962</v>
      </c>
      <c r="B424" s="16">
        <v>126</v>
      </c>
      <c r="C424" s="22">
        <v>78.475371999999993</v>
      </c>
      <c r="D424" s="38">
        <f t="shared" si="86"/>
        <v>75.889263228630909</v>
      </c>
      <c r="E424" s="23">
        <f t="shared" si="87"/>
        <v>0.72891027517015972</v>
      </c>
      <c r="F424" s="7">
        <f t="shared" si="80"/>
        <v>76.618173503801074</v>
      </c>
      <c r="G424" s="34">
        <f t="shared" si="81"/>
        <v>2.3666004363750184</v>
      </c>
      <c r="H424" s="38">
        <f t="shared" si="88"/>
        <v>75.889263228630909</v>
      </c>
      <c r="I424" s="42">
        <f t="shared" si="89"/>
        <v>0.90926120768357177</v>
      </c>
      <c r="J424" s="7">
        <f t="shared" si="82"/>
        <v>76.79852443631448</v>
      </c>
      <c r="K424" s="34">
        <f t="shared" si="83"/>
        <v>2.1367819239971402</v>
      </c>
      <c r="L424" s="38">
        <f t="shared" si="90"/>
        <v>75.889263228630909</v>
      </c>
      <c r="M424" s="23">
        <f t="shared" si="91"/>
        <v>1.161127743997995</v>
      </c>
      <c r="N424" s="7">
        <f t="shared" si="84"/>
        <v>77.050390972628904</v>
      </c>
      <c r="O424" s="34">
        <f t="shared" si="92"/>
        <v>1.8158321407779874</v>
      </c>
      <c r="P424" s="38">
        <f t="shared" si="93"/>
        <v>75.889263228630909</v>
      </c>
      <c r="Q424" s="23">
        <f t="shared" si="94"/>
        <v>1.5406428590924477</v>
      </c>
      <c r="R424" s="7">
        <f t="shared" si="85"/>
        <v>77.429906087723353</v>
      </c>
      <c r="S424" s="34">
        <f t="shared" si="95"/>
        <v>1.3322216711207691</v>
      </c>
    </row>
    <row r="425" spans="1:19" x14ac:dyDescent="0.35">
      <c r="A425" s="15">
        <v>43963</v>
      </c>
      <c r="B425" s="16">
        <v>127</v>
      </c>
      <c r="C425" s="22">
        <v>77.578536999999997</v>
      </c>
      <c r="D425" s="38">
        <f t="shared" si="86"/>
        <v>77.311623052883903</v>
      </c>
      <c r="E425" s="23">
        <f t="shared" si="87"/>
        <v>0.83292770753258472</v>
      </c>
      <c r="F425" s="7">
        <f t="shared" si="80"/>
        <v>78.144550760416493</v>
      </c>
      <c r="G425" s="34">
        <f t="shared" si="81"/>
        <v>0.72960097251704537</v>
      </c>
      <c r="H425" s="38">
        <f t="shared" si="88"/>
        <v>77.311623052883903</v>
      </c>
      <c r="I425" s="42">
        <f t="shared" si="89"/>
        <v>1.0375358618259272</v>
      </c>
      <c r="J425" s="7">
        <f t="shared" si="82"/>
        <v>78.349158914709832</v>
      </c>
      <c r="K425" s="34">
        <f t="shared" si="83"/>
        <v>0.99334422188167226</v>
      </c>
      <c r="L425" s="38">
        <f t="shared" si="90"/>
        <v>77.311623052883903</v>
      </c>
      <c r="M425" s="23">
        <f t="shared" si="91"/>
        <v>1.2786821801127441</v>
      </c>
      <c r="N425" s="7">
        <f t="shared" si="84"/>
        <v>78.590305232996641</v>
      </c>
      <c r="O425" s="34">
        <f t="shared" si="92"/>
        <v>1.3041857608073277</v>
      </c>
      <c r="P425" s="38">
        <f t="shared" si="93"/>
        <v>77.311623052883903</v>
      </c>
      <c r="Q425" s="23">
        <f t="shared" si="94"/>
        <v>1.4401022794789113</v>
      </c>
      <c r="R425" s="7">
        <f t="shared" si="85"/>
        <v>78.75172533236281</v>
      </c>
      <c r="S425" s="34">
        <f t="shared" si="95"/>
        <v>1.5122589026947137</v>
      </c>
    </row>
    <row r="426" spans="1:19" x14ac:dyDescent="0.35">
      <c r="A426" s="15">
        <v>43964</v>
      </c>
      <c r="B426" s="16">
        <v>128</v>
      </c>
      <c r="C426" s="22">
        <v>76.641852999999998</v>
      </c>
      <c r="D426" s="38">
        <f t="shared" si="86"/>
        <v>77.45842572379776</v>
      </c>
      <c r="E426" s="23">
        <f t="shared" si="87"/>
        <v>0.73000895203977556</v>
      </c>
      <c r="F426" s="7">
        <f t="shared" si="80"/>
        <v>78.188434675837541</v>
      </c>
      <c r="G426" s="34">
        <f t="shared" si="81"/>
        <v>2.0179335641030809</v>
      </c>
      <c r="H426" s="38">
        <f t="shared" si="88"/>
        <v>77.45842572379776</v>
      </c>
      <c r="I426" s="42">
        <f t="shared" si="89"/>
        <v>0.81485256409790963</v>
      </c>
      <c r="J426" s="7">
        <f t="shared" si="82"/>
        <v>78.273278287895664</v>
      </c>
      <c r="K426" s="34">
        <f t="shared" si="83"/>
        <v>2.128634974281828</v>
      </c>
      <c r="L426" s="38">
        <f t="shared" si="90"/>
        <v>77.45842572379776</v>
      </c>
      <c r="M426" s="23">
        <f t="shared" si="91"/>
        <v>0.76933640097324496</v>
      </c>
      <c r="N426" s="7">
        <f t="shared" si="84"/>
        <v>78.227762124771004</v>
      </c>
      <c r="O426" s="34">
        <f t="shared" si="92"/>
        <v>2.0692468445028425</v>
      </c>
      <c r="P426" s="38">
        <f t="shared" si="93"/>
        <v>77.45842572379776</v>
      </c>
      <c r="Q426" s="23">
        <f t="shared" si="94"/>
        <v>0.34079761219861521</v>
      </c>
      <c r="R426" s="7">
        <f t="shared" si="85"/>
        <v>77.799223335996373</v>
      </c>
      <c r="S426" s="34">
        <f t="shared" si="95"/>
        <v>1.5101022361716332</v>
      </c>
    </row>
    <row r="427" spans="1:19" x14ac:dyDescent="0.35">
      <c r="A427" s="15">
        <v>43965</v>
      </c>
      <c r="B427" s="16">
        <v>129</v>
      </c>
      <c r="C427" s="22">
        <v>77.112685999999997</v>
      </c>
      <c r="D427" s="38">
        <f t="shared" si="86"/>
        <v>77.009310725708986</v>
      </c>
      <c r="E427" s="23">
        <f t="shared" si="87"/>
        <v>0.55314035952049312</v>
      </c>
      <c r="F427" s="7">
        <f t="shared" si="80"/>
        <v>77.562451085229483</v>
      </c>
      <c r="G427" s="34">
        <f t="shared" si="81"/>
        <v>0.5832569302922308</v>
      </c>
      <c r="H427" s="38">
        <f t="shared" si="88"/>
        <v>77.009310725708986</v>
      </c>
      <c r="I427" s="42">
        <f t="shared" si="89"/>
        <v>0.49886067355123864</v>
      </c>
      <c r="J427" s="7">
        <f t="shared" si="82"/>
        <v>77.50817139926022</v>
      </c>
      <c r="K427" s="34">
        <f t="shared" si="83"/>
        <v>0.51286684432211826</v>
      </c>
      <c r="L427" s="38">
        <f t="shared" si="90"/>
        <v>77.009310725708986</v>
      </c>
      <c r="M427" s="23">
        <f t="shared" si="91"/>
        <v>0.22103327139533643</v>
      </c>
      <c r="N427" s="7">
        <f t="shared" si="84"/>
        <v>77.230343997104328</v>
      </c>
      <c r="O427" s="34">
        <f t="shared" si="92"/>
        <v>0.15257930077073312</v>
      </c>
      <c r="P427" s="38">
        <f t="shared" si="93"/>
        <v>77.009310725708986</v>
      </c>
      <c r="Q427" s="23">
        <f t="shared" si="94"/>
        <v>-0.33062810654566566</v>
      </c>
      <c r="R427" s="7">
        <f t="shared" si="85"/>
        <v>76.678682619163325</v>
      </c>
      <c r="S427" s="34">
        <f t="shared" si="95"/>
        <v>0.56281709709433703</v>
      </c>
    </row>
    <row r="428" spans="1:19" x14ac:dyDescent="0.35">
      <c r="A428" s="15">
        <v>43966</v>
      </c>
      <c r="B428" s="16">
        <v>130</v>
      </c>
      <c r="C428" s="22">
        <v>76.656791999999996</v>
      </c>
      <c r="D428" s="38">
        <f t="shared" si="86"/>
        <v>77.066167126569042</v>
      </c>
      <c r="E428" s="23">
        <f t="shared" si="87"/>
        <v>0.47869776572142758</v>
      </c>
      <c r="F428" s="7">
        <f t="shared" ref="F428:F491" si="96">D428+E428</f>
        <v>77.544864892290462</v>
      </c>
      <c r="G428" s="34">
        <f t="shared" ref="G428:G491" si="97">(ABS(F428-C428)/C428)*100</f>
        <v>1.1585051619306828</v>
      </c>
      <c r="H428" s="38">
        <f t="shared" si="88"/>
        <v>77.066167126569042</v>
      </c>
      <c r="I428" s="42">
        <f t="shared" si="89"/>
        <v>0.388359605378443</v>
      </c>
      <c r="J428" s="7">
        <f t="shared" ref="J428:J491" si="98">H428+I428</f>
        <v>77.454526731947482</v>
      </c>
      <c r="K428" s="34">
        <f t="shared" ref="K428:K491" si="99">(ABS(J428-C428)/C428)*100</f>
        <v>1.0406576001086583</v>
      </c>
      <c r="L428" s="38">
        <f t="shared" si="90"/>
        <v>77.066167126569042</v>
      </c>
      <c r="M428" s="23">
        <f t="shared" si="91"/>
        <v>0.14715367965446027</v>
      </c>
      <c r="N428" s="7">
        <f t="shared" ref="N428:N491" si="100">L428+M428</f>
        <v>77.213320806223507</v>
      </c>
      <c r="O428" s="34">
        <f t="shared" si="92"/>
        <v>0.72600064743579573</v>
      </c>
      <c r="P428" s="38">
        <f t="shared" si="93"/>
        <v>77.066167126569042</v>
      </c>
      <c r="Q428" s="23">
        <f t="shared" si="94"/>
        <v>-1.2662752508022096E-3</v>
      </c>
      <c r="R428" s="7">
        <f t="shared" ref="R428:R491" si="101">P428+Q428</f>
        <v>77.064900851318242</v>
      </c>
      <c r="S428" s="34">
        <f t="shared" si="95"/>
        <v>0.5323844641427814</v>
      </c>
    </row>
    <row r="429" spans="1:19" x14ac:dyDescent="0.35">
      <c r="A429" s="15">
        <v>43969</v>
      </c>
      <c r="B429" s="16">
        <v>131</v>
      </c>
      <c r="C429" s="22">
        <v>78.462913999999998</v>
      </c>
      <c r="D429" s="38">
        <f t="shared" ref="D429:D492" si="102">0.55*C428+(1-0.55)*D428</f>
        <v>76.841010806956064</v>
      </c>
      <c r="E429" s="23">
        <f t="shared" ref="E429:E492" si="103">$E$297*(D429-D428)+(1-$E$297)*E428</f>
        <v>0.37311965292126675</v>
      </c>
      <c r="F429" s="7">
        <f t="shared" si="96"/>
        <v>77.214130459877325</v>
      </c>
      <c r="G429" s="34">
        <f t="shared" si="97"/>
        <v>1.5915589626491227</v>
      </c>
      <c r="H429" s="38">
        <f t="shared" ref="H429:H492" si="104">0.55*C428+(1-0.55)*H428</f>
        <v>76.841010806956064</v>
      </c>
      <c r="I429" s="42">
        <f t="shared" ref="I429:I492" si="105">$I$297*(H429-H428)+(1-$I$297)*I428</f>
        <v>0.23498062413058773</v>
      </c>
      <c r="J429" s="7">
        <f t="shared" si="98"/>
        <v>77.075991431086649</v>
      </c>
      <c r="K429" s="34">
        <f t="shared" si="99"/>
        <v>1.7676154226356526</v>
      </c>
      <c r="L429" s="38">
        <f t="shared" ref="L429:L492" si="106">0.55*C428+(1-0.55)*L428</f>
        <v>76.841010806956064</v>
      </c>
      <c r="M429" s="23">
        <f t="shared" ref="M429:M492" si="107">$M$297*(L429-L428)+(1-$M$297)*M428</f>
        <v>-2.0385820015886943E-2</v>
      </c>
      <c r="N429" s="7">
        <f t="shared" si="100"/>
        <v>76.820624986940174</v>
      </c>
      <c r="O429" s="34">
        <f t="shared" ref="O429:O492" si="108">(ABS(N429-C429)/C429)*100</f>
        <v>2.0930767535090826</v>
      </c>
      <c r="P429" s="38">
        <f t="shared" ref="P429:P492" si="109">0.55*C428+(1-0.55)*P428</f>
        <v>76.841010806956064</v>
      </c>
      <c r="Q429" s="23">
        <f t="shared" ref="Q429:Q492" si="110">$Q$297*(P429-P428)+(1-$Q$297)*Q428</f>
        <v>-0.19157281295865164</v>
      </c>
      <c r="R429" s="7">
        <f t="shared" si="101"/>
        <v>76.64943799399741</v>
      </c>
      <c r="S429" s="34">
        <f t="shared" ref="S429:S492" si="111">(ABS(R429-C429)/C429)*100</f>
        <v>2.3112524293994339</v>
      </c>
    </row>
    <row r="430" spans="1:19" x14ac:dyDescent="0.35">
      <c r="A430" s="15">
        <v>43970</v>
      </c>
      <c r="B430" s="16">
        <v>132</v>
      </c>
      <c r="C430" s="22">
        <v>78.009521000000007</v>
      </c>
      <c r="D430" s="38">
        <f t="shared" si="102"/>
        <v>77.733057563130231</v>
      </c>
      <c r="E430" s="23">
        <f t="shared" si="103"/>
        <v>0.45095871840920182</v>
      </c>
      <c r="F430" s="7">
        <f t="shared" si="96"/>
        <v>78.184016281539428</v>
      </c>
      <c r="G430" s="34">
        <f t="shared" si="97"/>
        <v>0.22368459555010137</v>
      </c>
      <c r="H430" s="38">
        <f t="shared" si="104"/>
        <v>77.733057563130231</v>
      </c>
      <c r="I430" s="42">
        <f t="shared" si="105"/>
        <v>0.39924715714148262</v>
      </c>
      <c r="J430" s="7">
        <f t="shared" si="98"/>
        <v>78.132304720271719</v>
      </c>
      <c r="K430" s="34">
        <f t="shared" si="99"/>
        <v>0.15739581361063937</v>
      </c>
      <c r="L430" s="38">
        <f t="shared" si="106"/>
        <v>77.733057563130231</v>
      </c>
      <c r="M430" s="23">
        <f t="shared" si="107"/>
        <v>0.39020883926963751</v>
      </c>
      <c r="N430" s="7">
        <f t="shared" si="100"/>
        <v>78.123266402399864</v>
      </c>
      <c r="O430" s="34">
        <f t="shared" si="108"/>
        <v>0.14580964085122017</v>
      </c>
      <c r="P430" s="38">
        <f t="shared" si="109"/>
        <v>77.733057563130231</v>
      </c>
      <c r="Q430" s="23">
        <f t="shared" si="110"/>
        <v>0.72950382080424458</v>
      </c>
      <c r="R430" s="7">
        <f t="shared" si="101"/>
        <v>78.462561383934471</v>
      </c>
      <c r="S430" s="34">
        <f t="shared" si="111"/>
        <v>0.58075011630242457</v>
      </c>
    </row>
    <row r="431" spans="1:19" x14ac:dyDescent="0.35">
      <c r="A431" s="15">
        <v>43971</v>
      </c>
      <c r="B431" s="16">
        <v>133</v>
      </c>
      <c r="C431" s="22">
        <v>79.526664999999994</v>
      </c>
      <c r="D431" s="38">
        <f t="shared" si="102"/>
        <v>77.885112453408595</v>
      </c>
      <c r="E431" s="23">
        <f t="shared" si="103"/>
        <v>0.40612314418957618</v>
      </c>
      <c r="F431" s="7">
        <f t="shared" si="96"/>
        <v>78.291235597598174</v>
      </c>
      <c r="G431" s="34">
        <f t="shared" si="97"/>
        <v>1.55347819803813</v>
      </c>
      <c r="H431" s="38">
        <f t="shared" si="104"/>
        <v>77.885112453408595</v>
      </c>
      <c r="I431" s="42">
        <f t="shared" si="105"/>
        <v>0.33744909042570309</v>
      </c>
      <c r="J431" s="7">
        <f t="shared" si="98"/>
        <v>78.222561543834303</v>
      </c>
      <c r="K431" s="34">
        <f t="shared" si="99"/>
        <v>1.639831691880568</v>
      </c>
      <c r="L431" s="38">
        <f t="shared" si="106"/>
        <v>77.885112453408595</v>
      </c>
      <c r="M431" s="23">
        <f t="shared" si="107"/>
        <v>0.28303956222356469</v>
      </c>
      <c r="N431" s="7">
        <f t="shared" si="100"/>
        <v>78.16815201563216</v>
      </c>
      <c r="O431" s="34">
        <f t="shared" si="108"/>
        <v>1.7082484024293421</v>
      </c>
      <c r="P431" s="38">
        <f t="shared" si="109"/>
        <v>77.885112453408595</v>
      </c>
      <c r="Q431" s="23">
        <f t="shared" si="110"/>
        <v>0.23867222985724651</v>
      </c>
      <c r="R431" s="7">
        <f t="shared" si="101"/>
        <v>78.123784683265839</v>
      </c>
      <c r="S431" s="34">
        <f t="shared" si="111"/>
        <v>1.764037655463303</v>
      </c>
    </row>
    <row r="432" spans="1:19" x14ac:dyDescent="0.35">
      <c r="A432" s="15">
        <v>43972</v>
      </c>
      <c r="B432" s="16">
        <v>134</v>
      </c>
      <c r="C432" s="22">
        <v>78.933753999999993</v>
      </c>
      <c r="D432" s="38">
        <f t="shared" si="102"/>
        <v>78.78796635403387</v>
      </c>
      <c r="E432" s="23">
        <f t="shared" si="103"/>
        <v>0.48063275765493085</v>
      </c>
      <c r="F432" s="7">
        <f t="shared" si="96"/>
        <v>79.2685991116888</v>
      </c>
      <c r="G432" s="34">
        <f t="shared" si="97"/>
        <v>0.42421029625527146</v>
      </c>
      <c r="H432" s="38">
        <f t="shared" si="104"/>
        <v>78.78796635403387</v>
      </c>
      <c r="I432" s="42">
        <f t="shared" si="105"/>
        <v>0.4788002929755959</v>
      </c>
      <c r="J432" s="7">
        <f t="shared" si="98"/>
        <v>79.266766647009462</v>
      </c>
      <c r="K432" s="34">
        <f t="shared" si="99"/>
        <v>0.42188877398314079</v>
      </c>
      <c r="L432" s="38">
        <f t="shared" si="106"/>
        <v>78.78796635403387</v>
      </c>
      <c r="M432" s="23">
        <f t="shared" si="107"/>
        <v>0.56195601450433397</v>
      </c>
      <c r="N432" s="7">
        <f t="shared" si="100"/>
        <v>79.349922368538202</v>
      </c>
      <c r="O432" s="34">
        <f t="shared" si="108"/>
        <v>0.52723752190755901</v>
      </c>
      <c r="P432" s="38">
        <f t="shared" si="109"/>
        <v>78.78796635403387</v>
      </c>
      <c r="Q432" s="23">
        <f t="shared" si="110"/>
        <v>0.8032266500100701</v>
      </c>
      <c r="R432" s="7">
        <f t="shared" si="101"/>
        <v>79.591193004043944</v>
      </c>
      <c r="S432" s="34">
        <f t="shared" si="111"/>
        <v>0.83289970478782893</v>
      </c>
    </row>
    <row r="433" spans="1:19" x14ac:dyDescent="0.35">
      <c r="A433" s="15">
        <v>43973</v>
      </c>
      <c r="B433" s="16">
        <v>135</v>
      </c>
      <c r="C433" s="22">
        <v>79.441963000000001</v>
      </c>
      <c r="D433" s="38">
        <f t="shared" si="102"/>
        <v>78.868149559315242</v>
      </c>
      <c r="E433" s="23">
        <f t="shared" si="103"/>
        <v>0.42056532479889708</v>
      </c>
      <c r="F433" s="7">
        <f t="shared" si="96"/>
        <v>79.288714884114142</v>
      </c>
      <c r="G433" s="34">
        <f t="shared" si="97"/>
        <v>0.19290575169430133</v>
      </c>
      <c r="H433" s="38">
        <f t="shared" si="104"/>
        <v>78.868149559315242</v>
      </c>
      <c r="I433" s="42">
        <f t="shared" si="105"/>
        <v>0.37914602105203998</v>
      </c>
      <c r="J433" s="7">
        <f t="shared" si="98"/>
        <v>79.247295580367279</v>
      </c>
      <c r="K433" s="34">
        <f t="shared" si="99"/>
        <v>0.24504356675164518</v>
      </c>
      <c r="L433" s="38">
        <f t="shared" si="106"/>
        <v>78.868149559315242</v>
      </c>
      <c r="M433" s="23">
        <f t="shared" si="107"/>
        <v>0.34515825035400122</v>
      </c>
      <c r="N433" s="7">
        <f t="shared" si="100"/>
        <v>79.213307809669246</v>
      </c>
      <c r="O433" s="34">
        <f t="shared" si="108"/>
        <v>0.28782671235195362</v>
      </c>
      <c r="P433" s="38">
        <f t="shared" si="109"/>
        <v>78.868149559315242</v>
      </c>
      <c r="Q433" s="23">
        <f t="shared" si="110"/>
        <v>0.18863972199067694</v>
      </c>
      <c r="R433" s="7">
        <f t="shared" si="101"/>
        <v>79.056789281305925</v>
      </c>
      <c r="S433" s="34">
        <f t="shared" si="111"/>
        <v>0.48484919575071006</v>
      </c>
    </row>
    <row r="434" spans="1:19" x14ac:dyDescent="0.35">
      <c r="A434" s="15">
        <v>43977</v>
      </c>
      <c r="B434" s="16">
        <v>136</v>
      </c>
      <c r="C434" s="22">
        <v>78.903862000000004</v>
      </c>
      <c r="D434" s="38">
        <f t="shared" si="102"/>
        <v>79.183746951691859</v>
      </c>
      <c r="E434" s="23">
        <f t="shared" si="103"/>
        <v>0.40482013493555502</v>
      </c>
      <c r="F434" s="7">
        <f t="shared" si="96"/>
        <v>79.588567086627407</v>
      </c>
      <c r="G434" s="34">
        <f t="shared" si="97"/>
        <v>0.86777132230536846</v>
      </c>
      <c r="H434" s="38">
        <f t="shared" si="104"/>
        <v>79.183746951691859</v>
      </c>
      <c r="I434" s="42">
        <f t="shared" si="105"/>
        <v>0.36325886388318418</v>
      </c>
      <c r="J434" s="7">
        <f t="shared" si="98"/>
        <v>79.547005815575048</v>
      </c>
      <c r="K434" s="34">
        <f t="shared" si="99"/>
        <v>0.81509801836448026</v>
      </c>
      <c r="L434" s="38">
        <f t="shared" si="106"/>
        <v>79.183746951691859</v>
      </c>
      <c r="M434" s="23">
        <f t="shared" si="107"/>
        <v>0.33185586426417824</v>
      </c>
      <c r="N434" s="7">
        <f t="shared" si="100"/>
        <v>79.515602815956044</v>
      </c>
      <c r="O434" s="34">
        <f t="shared" si="108"/>
        <v>0.77529895299173035</v>
      </c>
      <c r="P434" s="38">
        <f t="shared" si="109"/>
        <v>79.183746951691859</v>
      </c>
      <c r="Q434" s="23">
        <f t="shared" si="110"/>
        <v>0.2965537418187259</v>
      </c>
      <c r="R434" s="7">
        <f t="shared" si="101"/>
        <v>79.480300693510586</v>
      </c>
      <c r="S434" s="34">
        <f t="shared" si="111"/>
        <v>0.73055827547526364</v>
      </c>
    </row>
    <row r="435" spans="1:19" x14ac:dyDescent="0.35">
      <c r="A435" s="15">
        <v>43978</v>
      </c>
      <c r="B435" s="16">
        <v>137</v>
      </c>
      <c r="C435" s="22">
        <v>79.247642999999997</v>
      </c>
      <c r="D435" s="38">
        <f t="shared" si="102"/>
        <v>79.02981022826134</v>
      </c>
      <c r="E435" s="23">
        <f t="shared" si="103"/>
        <v>0.32100660618064392</v>
      </c>
      <c r="F435" s="7">
        <f t="shared" si="96"/>
        <v>79.350816834441986</v>
      </c>
      <c r="G435" s="34">
        <f t="shared" si="97"/>
        <v>0.13019167578522084</v>
      </c>
      <c r="H435" s="38">
        <f t="shared" si="104"/>
        <v>79.02981022826134</v>
      </c>
      <c r="I435" s="42">
        <f t="shared" si="105"/>
        <v>0.23395996705475841</v>
      </c>
      <c r="J435" s="7">
        <f t="shared" si="98"/>
        <v>79.263770195316098</v>
      </c>
      <c r="K435" s="34">
        <f t="shared" si="99"/>
        <v>2.0350378516749024E-2</v>
      </c>
      <c r="L435" s="38">
        <f t="shared" si="106"/>
        <v>79.02981022826134</v>
      </c>
      <c r="M435" s="23">
        <f t="shared" si="107"/>
        <v>0.11324919980156453</v>
      </c>
      <c r="N435" s="7">
        <f t="shared" si="100"/>
        <v>79.143059428062898</v>
      </c>
      <c r="O435" s="34">
        <f t="shared" si="108"/>
        <v>0.13197057726637806</v>
      </c>
      <c r="P435" s="38">
        <f t="shared" si="109"/>
        <v>79.02981022826134</v>
      </c>
      <c r="Q435" s="23">
        <f t="shared" si="110"/>
        <v>-8.6363153643132171E-2</v>
      </c>
      <c r="R435" s="7">
        <f t="shared" si="101"/>
        <v>78.943447074618206</v>
      </c>
      <c r="S435" s="34">
        <f t="shared" si="111"/>
        <v>0.38385485531953389</v>
      </c>
    </row>
    <row r="436" spans="1:19" x14ac:dyDescent="0.35">
      <c r="A436" s="15">
        <v>43979</v>
      </c>
      <c r="B436" s="16">
        <v>138</v>
      </c>
      <c r="C436" s="22">
        <v>79.282523999999995</v>
      </c>
      <c r="D436" s="38">
        <f t="shared" si="102"/>
        <v>79.149618252717602</v>
      </c>
      <c r="E436" s="23">
        <f t="shared" si="103"/>
        <v>0.29082681892198664</v>
      </c>
      <c r="F436" s="7">
        <f t="shared" si="96"/>
        <v>79.440445071639587</v>
      </c>
      <c r="G436" s="34">
        <f t="shared" si="97"/>
        <v>0.19918774488005961</v>
      </c>
      <c r="H436" s="38">
        <f t="shared" si="104"/>
        <v>79.149618252717602</v>
      </c>
      <c r="I436" s="42">
        <f t="shared" si="105"/>
        <v>0.20542198140513426</v>
      </c>
      <c r="J436" s="7">
        <f t="shared" si="98"/>
        <v>79.35504023412274</v>
      </c>
      <c r="K436" s="34">
        <f t="shared" si="99"/>
        <v>9.1465597289441189E-2</v>
      </c>
      <c r="L436" s="38">
        <f t="shared" si="106"/>
        <v>79.149618252717602</v>
      </c>
      <c r="M436" s="23">
        <f t="shared" si="107"/>
        <v>0.11620067089617832</v>
      </c>
      <c r="N436" s="7">
        <f t="shared" si="100"/>
        <v>79.265818923613779</v>
      </c>
      <c r="O436" s="34">
        <f t="shared" si="108"/>
        <v>2.1070313536204314E-2</v>
      </c>
      <c r="P436" s="38">
        <f t="shared" si="109"/>
        <v>79.149618252717602</v>
      </c>
      <c r="Q436" s="23">
        <f t="shared" si="110"/>
        <v>8.8882347741352716E-2</v>
      </c>
      <c r="R436" s="7">
        <f t="shared" si="101"/>
        <v>79.238500600458948</v>
      </c>
      <c r="S436" s="34">
        <f t="shared" si="111"/>
        <v>5.5527242726337286E-2</v>
      </c>
    </row>
    <row r="437" spans="1:19" x14ac:dyDescent="0.35">
      <c r="A437" s="15">
        <v>43980</v>
      </c>
      <c r="B437" s="16">
        <v>139</v>
      </c>
      <c r="C437" s="22">
        <v>79.205298999999997</v>
      </c>
      <c r="D437" s="38">
        <f t="shared" si="102"/>
        <v>79.222716413722921</v>
      </c>
      <c r="E437" s="23">
        <f t="shared" si="103"/>
        <v>0.25816752023448652</v>
      </c>
      <c r="F437" s="7">
        <f t="shared" si="96"/>
        <v>79.480883933957401</v>
      </c>
      <c r="G437" s="34">
        <f t="shared" si="97"/>
        <v>0.34793749589582906</v>
      </c>
      <c r="H437" s="38">
        <f t="shared" si="104"/>
        <v>79.222716413722921</v>
      </c>
      <c r="I437" s="42">
        <f t="shared" si="105"/>
        <v>0.1723410263051805</v>
      </c>
      <c r="J437" s="7">
        <f t="shared" si="98"/>
        <v>79.395057440028097</v>
      </c>
      <c r="K437" s="34">
        <f t="shared" si="99"/>
        <v>0.23957796059591985</v>
      </c>
      <c r="L437" s="38">
        <f t="shared" si="106"/>
        <v>79.222716413722921</v>
      </c>
      <c r="M437" s="23">
        <f t="shared" si="107"/>
        <v>9.6804541445291714E-2</v>
      </c>
      <c r="N437" s="7">
        <f t="shared" si="100"/>
        <v>79.319520955168215</v>
      </c>
      <c r="O437" s="34">
        <f t="shared" si="108"/>
        <v>0.14420999176863011</v>
      </c>
      <c r="P437" s="38">
        <f t="shared" si="109"/>
        <v>79.222716413722921</v>
      </c>
      <c r="Q437" s="23">
        <f t="shared" si="110"/>
        <v>7.5465789015724219E-2</v>
      </c>
      <c r="R437" s="7">
        <f t="shared" si="101"/>
        <v>79.298182202738644</v>
      </c>
      <c r="S437" s="34">
        <f t="shared" si="111"/>
        <v>0.11726892507362129</v>
      </c>
    </row>
    <row r="438" spans="1:19" x14ac:dyDescent="0.35">
      <c r="A438" s="15">
        <v>43983</v>
      </c>
      <c r="B438" s="16">
        <v>140</v>
      </c>
      <c r="C438" s="22">
        <v>80.179359000000005</v>
      </c>
      <c r="D438" s="38">
        <f t="shared" si="102"/>
        <v>79.213136836175309</v>
      </c>
      <c r="E438" s="23">
        <f t="shared" si="103"/>
        <v>0.21800545556717177</v>
      </c>
      <c r="F438" s="7">
        <f t="shared" si="96"/>
        <v>79.431142291742475</v>
      </c>
      <c r="G438" s="34">
        <f t="shared" si="97"/>
        <v>0.93317871031811328</v>
      </c>
      <c r="H438" s="38">
        <f t="shared" si="104"/>
        <v>79.213136836175309</v>
      </c>
      <c r="I438" s="42">
        <f t="shared" si="105"/>
        <v>0.12686087534198237</v>
      </c>
      <c r="J438" s="7">
        <f t="shared" si="98"/>
        <v>79.339997711517285</v>
      </c>
      <c r="K438" s="34">
        <f t="shared" si="99"/>
        <v>1.0468545757302956</v>
      </c>
      <c r="L438" s="38">
        <f t="shared" si="106"/>
        <v>79.213136836175309</v>
      </c>
      <c r="M438" s="23">
        <f t="shared" si="107"/>
        <v>4.8931687898485066E-2</v>
      </c>
      <c r="N438" s="7">
        <f t="shared" si="100"/>
        <v>79.262068524073797</v>
      </c>
      <c r="O438" s="34">
        <f t="shared" si="108"/>
        <v>1.1440481532487783</v>
      </c>
      <c r="P438" s="38">
        <f t="shared" si="109"/>
        <v>79.213136836175309</v>
      </c>
      <c r="Q438" s="23">
        <f t="shared" si="110"/>
        <v>3.1772274368884676E-3</v>
      </c>
      <c r="R438" s="7">
        <f t="shared" si="101"/>
        <v>79.216314063612202</v>
      </c>
      <c r="S438" s="34">
        <f t="shared" si="111"/>
        <v>1.2011132895036025</v>
      </c>
    </row>
    <row r="439" spans="1:19" x14ac:dyDescent="0.35">
      <c r="A439" s="15">
        <v>43984</v>
      </c>
      <c r="B439" s="16">
        <v>141</v>
      </c>
      <c r="C439" s="22">
        <v>80.550545</v>
      </c>
      <c r="D439" s="38">
        <f t="shared" si="102"/>
        <v>79.744559026278893</v>
      </c>
      <c r="E439" s="23">
        <f t="shared" si="103"/>
        <v>0.26501796574763353</v>
      </c>
      <c r="F439" s="7">
        <f t="shared" si="96"/>
        <v>80.009576992026524</v>
      </c>
      <c r="G439" s="34">
        <f t="shared" si="97"/>
        <v>0.67158826544683903</v>
      </c>
      <c r="H439" s="38">
        <f t="shared" si="104"/>
        <v>79.744559026278893</v>
      </c>
      <c r="I439" s="42">
        <f t="shared" si="105"/>
        <v>0.22800120403238266</v>
      </c>
      <c r="J439" s="7">
        <f t="shared" si="98"/>
        <v>79.972560230311274</v>
      </c>
      <c r="K439" s="34">
        <f t="shared" si="99"/>
        <v>0.71754296595848721</v>
      </c>
      <c r="L439" s="38">
        <f t="shared" si="106"/>
        <v>79.744559026278893</v>
      </c>
      <c r="M439" s="23">
        <f t="shared" si="107"/>
        <v>0.26605241389077938</v>
      </c>
      <c r="N439" s="7">
        <f t="shared" si="100"/>
        <v>80.010611440169669</v>
      </c>
      <c r="O439" s="34">
        <f t="shared" si="108"/>
        <v>0.67030404304568136</v>
      </c>
      <c r="P439" s="38">
        <f t="shared" si="109"/>
        <v>79.744559026278893</v>
      </c>
      <c r="Q439" s="23">
        <f t="shared" si="110"/>
        <v>0.45218544570357933</v>
      </c>
      <c r="R439" s="7">
        <f t="shared" si="101"/>
        <v>80.19674447198247</v>
      </c>
      <c r="S439" s="34">
        <f t="shared" si="111"/>
        <v>0.43922797545011005</v>
      </c>
    </row>
    <row r="440" spans="1:19" x14ac:dyDescent="0.35">
      <c r="A440" s="15">
        <v>43985</v>
      </c>
      <c r="B440" s="16">
        <v>142</v>
      </c>
      <c r="C440" s="22">
        <v>80.993979999999993</v>
      </c>
      <c r="D440" s="38">
        <f t="shared" si="102"/>
        <v>80.187851311825511</v>
      </c>
      <c r="E440" s="23">
        <f t="shared" si="103"/>
        <v>0.29175911371748131</v>
      </c>
      <c r="F440" s="7">
        <f t="shared" si="96"/>
        <v>80.479610425542987</v>
      </c>
      <c r="G440" s="34">
        <f t="shared" si="97"/>
        <v>0.63507136512739182</v>
      </c>
      <c r="H440" s="38">
        <f t="shared" si="104"/>
        <v>80.187851311825511</v>
      </c>
      <c r="I440" s="42">
        <f t="shared" si="105"/>
        <v>0.2818239744109417</v>
      </c>
      <c r="J440" s="7">
        <f t="shared" si="98"/>
        <v>80.469675286236452</v>
      </c>
      <c r="K440" s="34">
        <f t="shared" si="99"/>
        <v>0.6473378808690986</v>
      </c>
      <c r="L440" s="38">
        <f t="shared" si="106"/>
        <v>80.187851311825511</v>
      </c>
      <c r="M440" s="23">
        <f t="shared" si="107"/>
        <v>0.34581035613590716</v>
      </c>
      <c r="N440" s="7">
        <f t="shared" si="100"/>
        <v>80.533661667961425</v>
      </c>
      <c r="O440" s="34">
        <f t="shared" si="108"/>
        <v>0.56833647641289919</v>
      </c>
      <c r="P440" s="38">
        <f t="shared" si="109"/>
        <v>80.187851311825511</v>
      </c>
      <c r="Q440" s="23">
        <f t="shared" si="110"/>
        <v>0.44462625957016289</v>
      </c>
      <c r="R440" s="7">
        <f t="shared" si="101"/>
        <v>80.632477571395668</v>
      </c>
      <c r="S440" s="34">
        <f t="shared" si="111"/>
        <v>0.4463324664429692</v>
      </c>
    </row>
    <row r="441" spans="1:19" x14ac:dyDescent="0.35">
      <c r="A441" s="15">
        <v>43986</v>
      </c>
      <c r="B441" s="16">
        <v>143</v>
      </c>
      <c r="C441" s="22">
        <v>80.296447999999998</v>
      </c>
      <c r="D441" s="38">
        <f t="shared" si="102"/>
        <v>80.631222090321472</v>
      </c>
      <c r="E441" s="23">
        <f t="shared" si="103"/>
        <v>0.31450086343425321</v>
      </c>
      <c r="F441" s="7">
        <f t="shared" si="96"/>
        <v>80.94572295375572</v>
      </c>
      <c r="G441" s="34">
        <f t="shared" si="97"/>
        <v>0.80859735384026155</v>
      </c>
      <c r="H441" s="38">
        <f t="shared" si="104"/>
        <v>80.631222090321472</v>
      </c>
      <c r="I441" s="42">
        <f t="shared" si="105"/>
        <v>0.3222106754321965</v>
      </c>
      <c r="J441" s="7">
        <f t="shared" si="98"/>
        <v>80.953432765753675</v>
      </c>
      <c r="K441" s="34">
        <f t="shared" si="99"/>
        <v>0.81819903883379363</v>
      </c>
      <c r="L441" s="38">
        <f t="shared" si="106"/>
        <v>80.631222090321472</v>
      </c>
      <c r="M441" s="23">
        <f t="shared" si="107"/>
        <v>0.38971254619793139</v>
      </c>
      <c r="N441" s="7">
        <f t="shared" si="100"/>
        <v>81.020934636519399</v>
      </c>
      <c r="O441" s="34">
        <f t="shared" si="108"/>
        <v>0.90226486297301889</v>
      </c>
      <c r="P441" s="38">
        <f t="shared" si="109"/>
        <v>80.631222090321472</v>
      </c>
      <c r="Q441" s="23">
        <f t="shared" si="110"/>
        <v>0.44355910065709114</v>
      </c>
      <c r="R441" s="7">
        <f t="shared" si="101"/>
        <v>81.07478119097857</v>
      </c>
      <c r="S441" s="34">
        <f t="shared" si="111"/>
        <v>0.96932455963503095</v>
      </c>
    </row>
    <row r="442" spans="1:19" x14ac:dyDescent="0.35">
      <c r="A442" s="15">
        <v>43987</v>
      </c>
      <c r="B442" s="16">
        <v>144</v>
      </c>
      <c r="C442" s="22">
        <v>82.583374000000006</v>
      </c>
      <c r="D442" s="38">
        <f t="shared" si="102"/>
        <v>80.447096340644663</v>
      </c>
      <c r="E442" s="23">
        <f t="shared" si="103"/>
        <v>0.23970687146759384</v>
      </c>
      <c r="F442" s="7">
        <f t="shared" si="96"/>
        <v>80.686803212112252</v>
      </c>
      <c r="G442" s="34">
        <f t="shared" si="97"/>
        <v>2.2965527999470616</v>
      </c>
      <c r="H442" s="38">
        <f t="shared" si="104"/>
        <v>80.447096340644663</v>
      </c>
      <c r="I442" s="42">
        <f t="shared" si="105"/>
        <v>0.19562656915494503</v>
      </c>
      <c r="J442" s="7">
        <f t="shared" si="98"/>
        <v>80.642722909799602</v>
      </c>
      <c r="K442" s="34">
        <f t="shared" si="99"/>
        <v>2.3499295272198544</v>
      </c>
      <c r="L442" s="38">
        <f t="shared" si="106"/>
        <v>80.447096340644663</v>
      </c>
      <c r="M442" s="23">
        <f t="shared" si="107"/>
        <v>0.13148531305429806</v>
      </c>
      <c r="N442" s="7">
        <f t="shared" si="100"/>
        <v>80.578581653698961</v>
      </c>
      <c r="O442" s="34">
        <f t="shared" si="108"/>
        <v>2.4275980130105177</v>
      </c>
      <c r="P442" s="38">
        <f t="shared" si="109"/>
        <v>80.447096340644663</v>
      </c>
      <c r="Q442" s="23">
        <f t="shared" si="110"/>
        <v>-8.9973022126724284E-2</v>
      </c>
      <c r="R442" s="7">
        <f t="shared" si="101"/>
        <v>80.357123318517935</v>
      </c>
      <c r="S442" s="34">
        <f t="shared" si="111"/>
        <v>2.6957613544368759</v>
      </c>
    </row>
    <row r="443" spans="1:19" x14ac:dyDescent="0.35">
      <c r="A443" s="15">
        <v>43990</v>
      </c>
      <c r="B443" s="16">
        <v>145</v>
      </c>
      <c r="C443" s="22">
        <v>83.071640000000002</v>
      </c>
      <c r="D443" s="38">
        <f t="shared" si="102"/>
        <v>81.622049053290098</v>
      </c>
      <c r="E443" s="23">
        <f t="shared" si="103"/>
        <v>0.37999374764427007</v>
      </c>
      <c r="F443" s="7">
        <f t="shared" si="96"/>
        <v>82.002042800934362</v>
      </c>
      <c r="G443" s="34">
        <f t="shared" si="97"/>
        <v>1.2875599892642546</v>
      </c>
      <c r="H443" s="38">
        <f t="shared" si="104"/>
        <v>81.622049053290098</v>
      </c>
      <c r="I443" s="42">
        <f t="shared" si="105"/>
        <v>0.4404581050275676</v>
      </c>
      <c r="J443" s="7">
        <f t="shared" si="98"/>
        <v>82.062507158317672</v>
      </c>
      <c r="K443" s="34">
        <f t="shared" si="99"/>
        <v>1.2147741897022017</v>
      </c>
      <c r="L443" s="38">
        <f t="shared" si="106"/>
        <v>81.622049053290098</v>
      </c>
      <c r="M443" s="23">
        <f t="shared" si="107"/>
        <v>0.60104564287030993</v>
      </c>
      <c r="N443" s="7">
        <f t="shared" si="100"/>
        <v>82.223094696160402</v>
      </c>
      <c r="O443" s="34">
        <f t="shared" si="108"/>
        <v>1.0214620824141671</v>
      </c>
      <c r="P443" s="38">
        <f t="shared" si="109"/>
        <v>81.622049053290098</v>
      </c>
      <c r="Q443" s="23">
        <f t="shared" si="110"/>
        <v>0.98521385242961135</v>
      </c>
      <c r="R443" s="7">
        <f t="shared" si="101"/>
        <v>82.607262905719708</v>
      </c>
      <c r="S443" s="34">
        <f t="shared" si="111"/>
        <v>0.55900797706689609</v>
      </c>
    </row>
    <row r="444" spans="1:19" x14ac:dyDescent="0.35">
      <c r="A444" s="15">
        <v>43991</v>
      </c>
      <c r="B444" s="16">
        <v>146</v>
      </c>
      <c r="C444" s="22">
        <v>85.694878000000003</v>
      </c>
      <c r="D444" s="38">
        <f t="shared" si="102"/>
        <v>82.419324073980547</v>
      </c>
      <c r="E444" s="23">
        <f t="shared" si="103"/>
        <v>0.44258593860119694</v>
      </c>
      <c r="F444" s="7">
        <f t="shared" si="96"/>
        <v>82.861910012581745</v>
      </c>
      <c r="G444" s="34">
        <f t="shared" si="97"/>
        <v>3.3058778465362391</v>
      </c>
      <c r="H444" s="38">
        <f t="shared" si="104"/>
        <v>82.419324073980547</v>
      </c>
      <c r="I444" s="42">
        <f t="shared" si="105"/>
        <v>0.52966233394328799</v>
      </c>
      <c r="J444" s="7">
        <f t="shared" si="98"/>
        <v>82.94898640792384</v>
      </c>
      <c r="K444" s="34">
        <f t="shared" si="99"/>
        <v>3.2042657112787567</v>
      </c>
      <c r="L444" s="38">
        <f t="shared" si="106"/>
        <v>82.419324073980547</v>
      </c>
      <c r="M444" s="23">
        <f t="shared" si="107"/>
        <v>0.68934886288937269</v>
      </c>
      <c r="N444" s="7">
        <f t="shared" si="100"/>
        <v>83.108672936869922</v>
      </c>
      <c r="O444" s="34">
        <f t="shared" si="108"/>
        <v>3.0179225684061075</v>
      </c>
      <c r="P444" s="38">
        <f t="shared" si="109"/>
        <v>82.419324073980547</v>
      </c>
      <c r="Q444" s="23">
        <f t="shared" si="110"/>
        <v>0.82546584545132362</v>
      </c>
      <c r="R444" s="7">
        <f t="shared" si="101"/>
        <v>83.244789919431867</v>
      </c>
      <c r="S444" s="34">
        <f t="shared" si="111"/>
        <v>2.859083457202817</v>
      </c>
    </row>
    <row r="445" spans="1:19" x14ac:dyDescent="0.35">
      <c r="A445" s="15">
        <v>43992</v>
      </c>
      <c r="B445" s="16">
        <v>147</v>
      </c>
      <c r="C445" s="22">
        <v>87.899590000000003</v>
      </c>
      <c r="D445" s="38">
        <f t="shared" si="102"/>
        <v>84.220878733291244</v>
      </c>
      <c r="E445" s="23">
        <f t="shared" si="103"/>
        <v>0.64643124670762186</v>
      </c>
      <c r="F445" s="7">
        <f t="shared" si="96"/>
        <v>84.867309979998865</v>
      </c>
      <c r="G445" s="34">
        <f t="shared" si="97"/>
        <v>3.4497089463115111</v>
      </c>
      <c r="H445" s="38">
        <f t="shared" si="104"/>
        <v>84.220878733291244</v>
      </c>
      <c r="I445" s="42">
        <f t="shared" si="105"/>
        <v>0.84763541528513997</v>
      </c>
      <c r="J445" s="7">
        <f t="shared" si="98"/>
        <v>85.068514148576384</v>
      </c>
      <c r="K445" s="34">
        <f t="shared" si="99"/>
        <v>3.2208066629475973</v>
      </c>
      <c r="L445" s="38">
        <f t="shared" si="106"/>
        <v>84.220878733291244</v>
      </c>
      <c r="M445" s="23">
        <f t="shared" si="107"/>
        <v>1.1898414712789682</v>
      </c>
      <c r="N445" s="7">
        <f t="shared" si="100"/>
        <v>85.410720204570211</v>
      </c>
      <c r="O445" s="34">
        <f t="shared" si="108"/>
        <v>2.8314919278119413</v>
      </c>
      <c r="P445" s="38">
        <f t="shared" si="109"/>
        <v>84.220878733291244</v>
      </c>
      <c r="Q445" s="23">
        <f t="shared" si="110"/>
        <v>1.6551413372317902</v>
      </c>
      <c r="R445" s="7">
        <f t="shared" si="101"/>
        <v>85.87602007052304</v>
      </c>
      <c r="S445" s="34">
        <f t="shared" si="111"/>
        <v>2.302138075361857</v>
      </c>
    </row>
    <row r="446" spans="1:19" x14ac:dyDescent="0.35">
      <c r="A446" s="15">
        <v>43993</v>
      </c>
      <c r="B446" s="16">
        <v>148</v>
      </c>
      <c r="C446" s="22">
        <v>83.679496999999998</v>
      </c>
      <c r="D446" s="38">
        <f t="shared" si="102"/>
        <v>86.244169929981069</v>
      </c>
      <c r="E446" s="23">
        <f t="shared" si="103"/>
        <v>0.85296023920495245</v>
      </c>
      <c r="F446" s="7">
        <f t="shared" si="96"/>
        <v>87.097130169186016</v>
      </c>
      <c r="G446" s="34">
        <f t="shared" si="97"/>
        <v>4.0841942073170188</v>
      </c>
      <c r="H446" s="38">
        <f t="shared" si="104"/>
        <v>86.244169929981069</v>
      </c>
      <c r="I446" s="42">
        <f t="shared" si="105"/>
        <v>1.1415493606363114</v>
      </c>
      <c r="J446" s="7">
        <f t="shared" si="98"/>
        <v>87.385719290617374</v>
      </c>
      <c r="K446" s="34">
        <f t="shared" si="99"/>
        <v>4.42906855739988</v>
      </c>
      <c r="L446" s="38">
        <f t="shared" si="106"/>
        <v>86.244169929981069</v>
      </c>
      <c r="M446" s="23">
        <f t="shared" si="107"/>
        <v>1.5648938477138543</v>
      </c>
      <c r="N446" s="7">
        <f t="shared" si="100"/>
        <v>87.809063777694917</v>
      </c>
      <c r="O446" s="34">
        <f t="shared" si="108"/>
        <v>4.9349804023020347</v>
      </c>
      <c r="P446" s="38">
        <f t="shared" si="109"/>
        <v>86.244169929981069</v>
      </c>
      <c r="Q446" s="23">
        <f t="shared" si="110"/>
        <v>1.9680687177711202</v>
      </c>
      <c r="R446" s="7">
        <f t="shared" si="101"/>
        <v>88.212238647752187</v>
      </c>
      <c r="S446" s="34">
        <f t="shared" si="111"/>
        <v>5.4167888315009707</v>
      </c>
    </row>
    <row r="447" spans="1:19" x14ac:dyDescent="0.35">
      <c r="A447" s="15">
        <v>43994</v>
      </c>
      <c r="B447" s="16">
        <v>149</v>
      </c>
      <c r="C447" s="22">
        <v>84.401947000000007</v>
      </c>
      <c r="D447" s="38">
        <f t="shared" si="102"/>
        <v>84.833599818491479</v>
      </c>
      <c r="E447" s="23">
        <f t="shared" si="103"/>
        <v>0.51343068660077096</v>
      </c>
      <c r="F447" s="7">
        <f t="shared" si="96"/>
        <v>85.347030505092249</v>
      </c>
      <c r="G447" s="34">
        <f t="shared" si="97"/>
        <v>1.1197413551280304</v>
      </c>
      <c r="H447" s="38">
        <f t="shared" si="104"/>
        <v>84.833599818491479</v>
      </c>
      <c r="I447" s="42">
        <f t="shared" si="105"/>
        <v>0.50351949260483586</v>
      </c>
      <c r="J447" s="7">
        <f t="shared" si="98"/>
        <v>85.337119311096316</v>
      </c>
      <c r="K447" s="34">
        <f t="shared" si="99"/>
        <v>1.1079985051722909</v>
      </c>
      <c r="L447" s="38">
        <f t="shared" si="106"/>
        <v>84.833599818491479</v>
      </c>
      <c r="M447" s="23">
        <f t="shared" si="107"/>
        <v>0.22593506607230407</v>
      </c>
      <c r="N447" s="7">
        <f t="shared" si="100"/>
        <v>85.059534884563789</v>
      </c>
      <c r="O447" s="34">
        <f t="shared" si="108"/>
        <v>0.77911459147237638</v>
      </c>
      <c r="P447" s="38">
        <f t="shared" si="109"/>
        <v>84.833599818491479</v>
      </c>
      <c r="Q447" s="23">
        <f t="shared" si="110"/>
        <v>-0.90377428710048413</v>
      </c>
      <c r="R447" s="7">
        <f t="shared" si="101"/>
        <v>83.929825531390989</v>
      </c>
      <c r="S447" s="34">
        <f t="shared" si="111"/>
        <v>0.55937272230108359</v>
      </c>
    </row>
    <row r="448" spans="1:19" x14ac:dyDescent="0.35">
      <c r="A448" s="15">
        <v>43997</v>
      </c>
      <c r="B448" s="16">
        <v>150</v>
      </c>
      <c r="C448" s="22">
        <v>85.445755000000005</v>
      </c>
      <c r="D448" s="38">
        <f t="shared" si="102"/>
        <v>84.596190768321165</v>
      </c>
      <c r="E448" s="23">
        <f t="shared" si="103"/>
        <v>0.40080472608510825</v>
      </c>
      <c r="F448" s="7">
        <f t="shared" si="96"/>
        <v>84.996995494406278</v>
      </c>
      <c r="G448" s="34">
        <f t="shared" si="97"/>
        <v>0.52519812785752507</v>
      </c>
      <c r="H448" s="38">
        <f t="shared" si="104"/>
        <v>84.596190768321165</v>
      </c>
      <c r="I448" s="42">
        <f t="shared" si="105"/>
        <v>0.31828735691104848</v>
      </c>
      <c r="J448" s="7">
        <f t="shared" si="98"/>
        <v>84.914478125232208</v>
      </c>
      <c r="K448" s="34">
        <f t="shared" si="99"/>
        <v>0.62177094083585283</v>
      </c>
      <c r="L448" s="38">
        <f t="shared" si="106"/>
        <v>84.596190768321165</v>
      </c>
      <c r="M448" s="23">
        <f t="shared" si="107"/>
        <v>1.743021376312609E-2</v>
      </c>
      <c r="N448" s="7">
        <f t="shared" si="100"/>
        <v>84.613620982084285</v>
      </c>
      <c r="O448" s="34">
        <f t="shared" si="108"/>
        <v>0.97387403027303154</v>
      </c>
      <c r="P448" s="38">
        <f t="shared" si="109"/>
        <v>84.596190768321165</v>
      </c>
      <c r="Q448" s="23">
        <f t="shared" si="110"/>
        <v>-0.33736383570983924</v>
      </c>
      <c r="R448" s="7">
        <f t="shared" si="101"/>
        <v>84.258826932611328</v>
      </c>
      <c r="S448" s="34">
        <f t="shared" si="111"/>
        <v>1.3891012694412703</v>
      </c>
    </row>
    <row r="449" spans="1:19" x14ac:dyDescent="0.35">
      <c r="A449" s="15">
        <v>43998</v>
      </c>
      <c r="B449" s="16">
        <v>151</v>
      </c>
      <c r="C449" s="22">
        <v>87.710257999999996</v>
      </c>
      <c r="D449" s="38">
        <f t="shared" si="102"/>
        <v>85.063451095744526</v>
      </c>
      <c r="E449" s="23">
        <f t="shared" si="103"/>
        <v>0.41077306628584609</v>
      </c>
      <c r="F449" s="7">
        <f t="shared" si="96"/>
        <v>85.474224162030367</v>
      </c>
      <c r="G449" s="34">
        <f t="shared" si="97"/>
        <v>2.5493413073413018</v>
      </c>
      <c r="H449" s="38">
        <f t="shared" si="104"/>
        <v>85.063451095744526</v>
      </c>
      <c r="I449" s="42">
        <f t="shared" si="105"/>
        <v>0.35553059953912658</v>
      </c>
      <c r="J449" s="7">
        <f t="shared" si="98"/>
        <v>85.418981695283648</v>
      </c>
      <c r="K449" s="34">
        <f t="shared" si="99"/>
        <v>2.6123242103749691</v>
      </c>
      <c r="L449" s="38">
        <f t="shared" si="106"/>
        <v>85.063451095744526</v>
      </c>
      <c r="M449" s="23">
        <f t="shared" si="107"/>
        <v>0.21985376491023176</v>
      </c>
      <c r="N449" s="7">
        <f t="shared" si="100"/>
        <v>85.283304860654752</v>
      </c>
      <c r="O449" s="34">
        <f t="shared" si="108"/>
        <v>2.7670117437634763</v>
      </c>
      <c r="P449" s="38">
        <f t="shared" si="109"/>
        <v>85.063451095744526</v>
      </c>
      <c r="Q449" s="23">
        <f t="shared" si="110"/>
        <v>0.34656670295338082</v>
      </c>
      <c r="R449" s="7">
        <f t="shared" si="101"/>
        <v>85.410017798697908</v>
      </c>
      <c r="S449" s="34">
        <f t="shared" si="111"/>
        <v>2.6225441057328647</v>
      </c>
    </row>
    <row r="450" spans="1:19" x14ac:dyDescent="0.35">
      <c r="A450" s="15">
        <v>43999</v>
      </c>
      <c r="B450" s="16">
        <v>152</v>
      </c>
      <c r="C450" s="22">
        <v>87.588195999999996</v>
      </c>
      <c r="D450" s="38">
        <f t="shared" si="102"/>
        <v>86.519194893085029</v>
      </c>
      <c r="E450" s="23">
        <f t="shared" si="103"/>
        <v>0.56751867594404459</v>
      </c>
      <c r="F450" s="7">
        <f t="shared" si="96"/>
        <v>87.086713569029072</v>
      </c>
      <c r="G450" s="34">
        <f t="shared" si="97"/>
        <v>0.57254567838219206</v>
      </c>
      <c r="H450" s="38">
        <f t="shared" si="104"/>
        <v>86.519194893085029</v>
      </c>
      <c r="I450" s="42">
        <f t="shared" si="105"/>
        <v>0.63058389898947065</v>
      </c>
      <c r="J450" s="7">
        <f t="shared" si="98"/>
        <v>87.1497787920745</v>
      </c>
      <c r="K450" s="34">
        <f t="shared" si="99"/>
        <v>0.50054371244898876</v>
      </c>
      <c r="L450" s="38">
        <f t="shared" si="106"/>
        <v>86.519194893085029</v>
      </c>
      <c r="M450" s="23">
        <f t="shared" si="107"/>
        <v>0.77600427950385376</v>
      </c>
      <c r="N450" s="7">
        <f t="shared" si="100"/>
        <v>87.29519917258888</v>
      </c>
      <c r="O450" s="34">
        <f t="shared" si="108"/>
        <v>0.33451633986286933</v>
      </c>
      <c r="P450" s="38">
        <f t="shared" si="109"/>
        <v>86.519194893085029</v>
      </c>
      <c r="Q450" s="23">
        <f t="shared" si="110"/>
        <v>1.2893672331824346</v>
      </c>
      <c r="R450" s="7">
        <f t="shared" si="101"/>
        <v>87.808562126267461</v>
      </c>
      <c r="S450" s="34">
        <f t="shared" si="111"/>
        <v>0.25159340679589326</v>
      </c>
    </row>
    <row r="451" spans="1:19" x14ac:dyDescent="0.35">
      <c r="A451" s="15">
        <v>44000</v>
      </c>
      <c r="B451" s="16">
        <v>153</v>
      </c>
      <c r="C451" s="22">
        <v>87.623076999999995</v>
      </c>
      <c r="D451" s="38">
        <f t="shared" si="102"/>
        <v>87.107145501888255</v>
      </c>
      <c r="E451" s="23">
        <f t="shared" si="103"/>
        <v>0.57058346587292175</v>
      </c>
      <c r="F451" s="7">
        <f t="shared" si="96"/>
        <v>87.677728967761183</v>
      </c>
      <c r="G451" s="34">
        <f t="shared" si="97"/>
        <v>6.2371660106376209E-2</v>
      </c>
      <c r="H451" s="38">
        <f t="shared" si="104"/>
        <v>87.107145501888255</v>
      </c>
      <c r="I451" s="42">
        <f t="shared" si="105"/>
        <v>0.61992557644290947</v>
      </c>
      <c r="J451" s="7">
        <f t="shared" si="98"/>
        <v>87.727071078331164</v>
      </c>
      <c r="K451" s="34">
        <f t="shared" si="99"/>
        <v>0.11868343579302661</v>
      </c>
      <c r="L451" s="38">
        <f t="shared" si="106"/>
        <v>87.107145501888255</v>
      </c>
      <c r="M451" s="23">
        <f t="shared" si="107"/>
        <v>0.69138012768857116</v>
      </c>
      <c r="N451" s="7">
        <f t="shared" si="100"/>
        <v>87.798525629576829</v>
      </c>
      <c r="O451" s="34">
        <f t="shared" si="108"/>
        <v>0.20023107562957931</v>
      </c>
      <c r="P451" s="38">
        <f t="shared" si="109"/>
        <v>87.107145501888255</v>
      </c>
      <c r="Q451" s="23">
        <f t="shared" si="110"/>
        <v>0.69316310246010715</v>
      </c>
      <c r="R451" s="7">
        <f t="shared" si="101"/>
        <v>87.800308604348359</v>
      </c>
      <c r="S451" s="34">
        <f t="shared" si="111"/>
        <v>0.20226589891195462</v>
      </c>
    </row>
    <row r="452" spans="1:19" x14ac:dyDescent="0.35">
      <c r="A452" s="15">
        <v>44001</v>
      </c>
      <c r="B452" s="16">
        <v>154</v>
      </c>
      <c r="C452" s="22">
        <v>87.122337000000002</v>
      </c>
      <c r="D452" s="38">
        <f t="shared" si="102"/>
        <v>87.390907825849709</v>
      </c>
      <c r="E452" s="23">
        <f t="shared" si="103"/>
        <v>0.52756029458620168</v>
      </c>
      <c r="F452" s="7">
        <f t="shared" si="96"/>
        <v>87.918468120435904</v>
      </c>
      <c r="G452" s="34">
        <f t="shared" si="97"/>
        <v>0.9138082698997182</v>
      </c>
      <c r="H452" s="38">
        <f t="shared" si="104"/>
        <v>87.390907825849709</v>
      </c>
      <c r="I452" s="42">
        <f t="shared" si="105"/>
        <v>0.53588476332254564</v>
      </c>
      <c r="J452" s="7">
        <f t="shared" si="98"/>
        <v>87.926792589172251</v>
      </c>
      <c r="K452" s="34">
        <f t="shared" si="99"/>
        <v>0.92336318890556113</v>
      </c>
      <c r="L452" s="38">
        <f t="shared" si="106"/>
        <v>87.390907825849709</v>
      </c>
      <c r="M452" s="23">
        <f t="shared" si="107"/>
        <v>0.50795211601136869</v>
      </c>
      <c r="N452" s="7">
        <f t="shared" si="100"/>
        <v>87.898859941861076</v>
      </c>
      <c r="O452" s="34">
        <f t="shared" si="108"/>
        <v>0.89130178160977747</v>
      </c>
      <c r="P452" s="38">
        <f t="shared" si="109"/>
        <v>87.390907825849709</v>
      </c>
      <c r="Q452" s="23">
        <f t="shared" si="110"/>
        <v>0.34517244073625231</v>
      </c>
      <c r="R452" s="7">
        <f t="shared" si="101"/>
        <v>87.736080266585958</v>
      </c>
      <c r="S452" s="34">
        <f t="shared" si="111"/>
        <v>0.70446143632023595</v>
      </c>
    </row>
    <row r="453" spans="1:19" x14ac:dyDescent="0.35">
      <c r="A453" s="15">
        <v>44004</v>
      </c>
      <c r="B453" s="16">
        <v>155</v>
      </c>
      <c r="C453" s="22">
        <v>89.401786999999999</v>
      </c>
      <c r="D453" s="38">
        <f t="shared" si="102"/>
        <v>87.243193871632371</v>
      </c>
      <c r="E453" s="23">
        <f t="shared" si="103"/>
        <v>0.42626915726567083</v>
      </c>
      <c r="F453" s="7">
        <f t="shared" si="96"/>
        <v>87.669463028898036</v>
      </c>
      <c r="G453" s="34">
        <f t="shared" si="97"/>
        <v>1.9376838307515738</v>
      </c>
      <c r="H453" s="38">
        <f t="shared" si="104"/>
        <v>87.243193871632371</v>
      </c>
      <c r="I453" s="42">
        <f t="shared" si="105"/>
        <v>0.36498508393757484</v>
      </c>
      <c r="J453" s="7">
        <f t="shared" si="98"/>
        <v>87.60817895556994</v>
      </c>
      <c r="K453" s="34">
        <f t="shared" si="99"/>
        <v>2.0062328781303429</v>
      </c>
      <c r="L453" s="38">
        <f t="shared" si="106"/>
        <v>87.243193871632371</v>
      </c>
      <c r="M453" s="23">
        <f t="shared" si="107"/>
        <v>0.21290238440845088</v>
      </c>
      <c r="N453" s="7">
        <f t="shared" si="100"/>
        <v>87.456096256040823</v>
      </c>
      <c r="O453" s="34">
        <f t="shared" si="108"/>
        <v>2.1763443542344136</v>
      </c>
      <c r="P453" s="38">
        <f t="shared" si="109"/>
        <v>87.243193871632371</v>
      </c>
      <c r="Q453" s="23">
        <f t="shared" si="110"/>
        <v>-7.3780994974299074E-2</v>
      </c>
      <c r="R453" s="7">
        <f t="shared" si="101"/>
        <v>87.169412876658072</v>
      </c>
      <c r="S453" s="34">
        <f t="shared" si="111"/>
        <v>2.4970128654608739</v>
      </c>
    </row>
    <row r="454" spans="1:19" x14ac:dyDescent="0.35">
      <c r="A454" s="15">
        <v>44005</v>
      </c>
      <c r="B454" s="16">
        <v>156</v>
      </c>
      <c r="C454" s="22">
        <v>91.310051000000001</v>
      </c>
      <c r="D454" s="38">
        <f t="shared" si="102"/>
        <v>88.430420092234556</v>
      </c>
      <c r="E454" s="23">
        <f t="shared" si="103"/>
        <v>0.54041271676614788</v>
      </c>
      <c r="F454" s="7">
        <f t="shared" si="96"/>
        <v>88.970832809000697</v>
      </c>
      <c r="G454" s="34">
        <f t="shared" si="97"/>
        <v>2.5618408547371243</v>
      </c>
      <c r="H454" s="38">
        <f t="shared" si="104"/>
        <v>88.430420092234556</v>
      </c>
      <c r="I454" s="42">
        <f t="shared" si="105"/>
        <v>0.57054536810372725</v>
      </c>
      <c r="J454" s="7">
        <f t="shared" si="98"/>
        <v>89.000965460338278</v>
      </c>
      <c r="K454" s="34">
        <f t="shared" si="99"/>
        <v>2.528840488394561</v>
      </c>
      <c r="L454" s="38">
        <f t="shared" si="106"/>
        <v>88.430420092234556</v>
      </c>
      <c r="M454" s="23">
        <f t="shared" si="107"/>
        <v>0.65134811069563092</v>
      </c>
      <c r="N454" s="7">
        <f t="shared" si="100"/>
        <v>89.081768202930192</v>
      </c>
      <c r="O454" s="34">
        <f t="shared" si="108"/>
        <v>2.4403477740580928</v>
      </c>
      <c r="P454" s="38">
        <f t="shared" si="109"/>
        <v>88.430420092234556</v>
      </c>
      <c r="Q454" s="23">
        <f t="shared" si="110"/>
        <v>0.99807513826571193</v>
      </c>
      <c r="R454" s="7">
        <f t="shared" si="101"/>
        <v>89.428495230500275</v>
      </c>
      <c r="S454" s="34">
        <f t="shared" si="111"/>
        <v>2.0606228436995688</v>
      </c>
    </row>
    <row r="455" spans="1:19" x14ac:dyDescent="0.35">
      <c r="A455" s="15">
        <v>44006</v>
      </c>
      <c r="B455" s="16">
        <v>157</v>
      </c>
      <c r="C455" s="22">
        <v>89.698241999999993</v>
      </c>
      <c r="D455" s="38">
        <f t="shared" si="102"/>
        <v>90.014217091505543</v>
      </c>
      <c r="E455" s="23">
        <f t="shared" si="103"/>
        <v>0.69692035914187378</v>
      </c>
      <c r="F455" s="7">
        <f t="shared" si="96"/>
        <v>90.711137450647414</v>
      </c>
      <c r="G455" s="34">
        <f t="shared" si="97"/>
        <v>1.1292255322544897</v>
      </c>
      <c r="H455" s="38">
        <f t="shared" si="104"/>
        <v>90.014217091505543</v>
      </c>
      <c r="I455" s="42">
        <f t="shared" si="105"/>
        <v>0.82385827589554228</v>
      </c>
      <c r="J455" s="7">
        <f t="shared" si="98"/>
        <v>90.838075367401089</v>
      </c>
      <c r="K455" s="34">
        <f t="shared" si="99"/>
        <v>1.2707421483256001</v>
      </c>
      <c r="L455" s="38">
        <f t="shared" si="106"/>
        <v>90.014217091505543</v>
      </c>
      <c r="M455" s="23">
        <f t="shared" si="107"/>
        <v>1.0709501105545414</v>
      </c>
      <c r="N455" s="7">
        <f t="shared" si="100"/>
        <v>91.085167202060092</v>
      </c>
      <c r="O455" s="34">
        <f t="shared" si="108"/>
        <v>1.5462122457874907</v>
      </c>
      <c r="P455" s="38">
        <f t="shared" si="109"/>
        <v>90.014217091505543</v>
      </c>
      <c r="Q455" s="23">
        <f t="shared" si="110"/>
        <v>1.4959387201201961</v>
      </c>
      <c r="R455" s="7">
        <f t="shared" si="101"/>
        <v>91.510155811625737</v>
      </c>
      <c r="S455" s="34">
        <f t="shared" si="111"/>
        <v>2.0200103939893754</v>
      </c>
    </row>
    <row r="456" spans="1:19" x14ac:dyDescent="0.35">
      <c r="A456" s="15">
        <v>44007</v>
      </c>
      <c r="B456" s="16">
        <v>158</v>
      </c>
      <c r="C456" s="22">
        <v>90.889037999999999</v>
      </c>
      <c r="D456" s="38">
        <f t="shared" si="102"/>
        <v>89.840430791177482</v>
      </c>
      <c r="E456" s="23">
        <f t="shared" si="103"/>
        <v>0.56631436022138348</v>
      </c>
      <c r="F456" s="7">
        <f t="shared" si="96"/>
        <v>90.406745151398866</v>
      </c>
      <c r="G456" s="34">
        <f t="shared" si="97"/>
        <v>0.53063918291349232</v>
      </c>
      <c r="H456" s="38">
        <f t="shared" si="104"/>
        <v>89.840430791177482</v>
      </c>
      <c r="I456" s="42">
        <f t="shared" si="105"/>
        <v>0.57444713183964147</v>
      </c>
      <c r="J456" s="7">
        <f t="shared" si="98"/>
        <v>90.41487792301713</v>
      </c>
      <c r="K456" s="34">
        <f t="shared" si="99"/>
        <v>0.52169116036069096</v>
      </c>
      <c r="L456" s="38">
        <f t="shared" si="106"/>
        <v>89.840430791177482</v>
      </c>
      <c r="M456" s="23">
        <f t="shared" si="107"/>
        <v>0.51081872565737041</v>
      </c>
      <c r="N456" s="7">
        <f t="shared" si="100"/>
        <v>90.351249516834855</v>
      </c>
      <c r="O456" s="34">
        <f t="shared" si="108"/>
        <v>0.59169784937666992</v>
      </c>
      <c r="P456" s="38">
        <f t="shared" si="109"/>
        <v>89.840430791177482</v>
      </c>
      <c r="Q456" s="23">
        <f t="shared" si="110"/>
        <v>7.6672452739177749E-2</v>
      </c>
      <c r="R456" s="7">
        <f t="shared" si="101"/>
        <v>89.917103243916657</v>
      </c>
      <c r="S456" s="34">
        <f t="shared" si="111"/>
        <v>1.0693641141667081</v>
      </c>
    </row>
    <row r="457" spans="1:19" x14ac:dyDescent="0.35">
      <c r="A457" s="15">
        <v>44008</v>
      </c>
      <c r="B457" s="16">
        <v>159</v>
      </c>
      <c r="C457" s="22">
        <v>88.096405000000004</v>
      </c>
      <c r="D457" s="38">
        <f t="shared" si="102"/>
        <v>90.417164756029877</v>
      </c>
      <c r="E457" s="23">
        <f t="shared" si="103"/>
        <v>0.56787730091603517</v>
      </c>
      <c r="F457" s="7">
        <f t="shared" si="96"/>
        <v>90.985042056945915</v>
      </c>
      <c r="G457" s="34">
        <f t="shared" si="97"/>
        <v>3.2789499831984177</v>
      </c>
      <c r="H457" s="38">
        <f t="shared" si="104"/>
        <v>90.417164756029877</v>
      </c>
      <c r="I457" s="42">
        <f t="shared" si="105"/>
        <v>0.57501884009282966</v>
      </c>
      <c r="J457" s="7">
        <f t="shared" si="98"/>
        <v>90.9921835961227</v>
      </c>
      <c r="K457" s="34">
        <f t="shared" si="99"/>
        <v>3.2870564878586093</v>
      </c>
      <c r="L457" s="38">
        <f t="shared" si="106"/>
        <v>90.417164756029877</v>
      </c>
      <c r="M457" s="23">
        <f t="shared" si="107"/>
        <v>0.54048058329513116</v>
      </c>
      <c r="N457" s="7">
        <f t="shared" si="100"/>
        <v>90.957645339325012</v>
      </c>
      <c r="O457" s="34">
        <f t="shared" si="108"/>
        <v>3.2478514183694642</v>
      </c>
      <c r="P457" s="38">
        <f t="shared" si="109"/>
        <v>90.417164756029877</v>
      </c>
      <c r="Q457" s="23">
        <f t="shared" si="110"/>
        <v>0.50172473803541184</v>
      </c>
      <c r="R457" s="7">
        <f t="shared" si="101"/>
        <v>90.918889494065283</v>
      </c>
      <c r="S457" s="34">
        <f t="shared" si="111"/>
        <v>3.2038588794460781</v>
      </c>
    </row>
    <row r="458" spans="1:19" x14ac:dyDescent="0.35">
      <c r="A458" s="15">
        <v>44011</v>
      </c>
      <c r="B458" s="16">
        <v>160</v>
      </c>
      <c r="C458" s="22">
        <v>90.126732000000004</v>
      </c>
      <c r="D458" s="38">
        <f t="shared" si="102"/>
        <v>89.14074689021345</v>
      </c>
      <c r="E458" s="23">
        <f t="shared" si="103"/>
        <v>0.29123302590616584</v>
      </c>
      <c r="F458" s="7">
        <f t="shared" si="96"/>
        <v>89.431979916119616</v>
      </c>
      <c r="G458" s="34">
        <f t="shared" si="97"/>
        <v>0.77086128439716217</v>
      </c>
      <c r="H458" s="38">
        <f t="shared" si="104"/>
        <v>89.14074689021345</v>
      </c>
      <c r="I458" s="42">
        <f t="shared" si="105"/>
        <v>0.11215966361551555</v>
      </c>
      <c r="J458" s="7">
        <f t="shared" si="98"/>
        <v>89.252906553828964</v>
      </c>
      <c r="K458" s="34">
        <f t="shared" si="99"/>
        <v>0.9695519040577657</v>
      </c>
      <c r="L458" s="38">
        <f t="shared" si="106"/>
        <v>89.14074689021345</v>
      </c>
      <c r="M458" s="23">
        <f t="shared" si="107"/>
        <v>-0.27712371880506997</v>
      </c>
      <c r="N458" s="7">
        <f t="shared" si="100"/>
        <v>88.863623171408378</v>
      </c>
      <c r="O458" s="34">
        <f t="shared" si="108"/>
        <v>1.4014807821852746</v>
      </c>
      <c r="P458" s="38">
        <f t="shared" si="109"/>
        <v>89.14074689021345</v>
      </c>
      <c r="Q458" s="23">
        <f t="shared" si="110"/>
        <v>-1.009696475238651</v>
      </c>
      <c r="R458" s="7">
        <f t="shared" si="101"/>
        <v>88.131050414974794</v>
      </c>
      <c r="S458" s="34">
        <f t="shared" si="111"/>
        <v>2.2143059453494995</v>
      </c>
    </row>
    <row r="459" spans="1:19" x14ac:dyDescent="0.35">
      <c r="A459" s="15">
        <v>44012</v>
      </c>
      <c r="B459" s="16">
        <v>161</v>
      </c>
      <c r="C459" s="22">
        <v>90.879065999999995</v>
      </c>
      <c r="D459" s="38">
        <f t="shared" si="102"/>
        <v>89.683038700596057</v>
      </c>
      <c r="E459" s="23">
        <f t="shared" si="103"/>
        <v>0.32889184357763213</v>
      </c>
      <c r="F459" s="7">
        <f t="shared" si="96"/>
        <v>90.011930544173694</v>
      </c>
      <c r="G459" s="34">
        <f t="shared" si="97"/>
        <v>0.95416413701511904</v>
      </c>
      <c r="H459" s="38">
        <f t="shared" si="104"/>
        <v>89.683038700596057</v>
      </c>
      <c r="I459" s="42">
        <f t="shared" si="105"/>
        <v>0.2196927003072886</v>
      </c>
      <c r="J459" s="7">
        <f t="shared" si="98"/>
        <v>89.902731400903349</v>
      </c>
      <c r="K459" s="34">
        <f t="shared" si="99"/>
        <v>1.0743228799211535</v>
      </c>
      <c r="L459" s="38">
        <f t="shared" si="106"/>
        <v>89.683038700596057</v>
      </c>
      <c r="M459" s="23">
        <f t="shared" si="107"/>
        <v>9.1613269329385016E-2</v>
      </c>
      <c r="N459" s="7">
        <f t="shared" si="100"/>
        <v>89.774651969925443</v>
      </c>
      <c r="O459" s="34">
        <f t="shared" si="108"/>
        <v>1.215256800806636</v>
      </c>
      <c r="P459" s="38">
        <f t="shared" si="109"/>
        <v>89.683038700596057</v>
      </c>
      <c r="Q459" s="23">
        <f t="shared" si="110"/>
        <v>0.30949356753941892</v>
      </c>
      <c r="R459" s="7">
        <f t="shared" si="101"/>
        <v>89.992532268135477</v>
      </c>
      <c r="S459" s="34">
        <f t="shared" si="111"/>
        <v>0.97550929040634893</v>
      </c>
    </row>
    <row r="460" spans="1:19" x14ac:dyDescent="0.35">
      <c r="A460" s="15">
        <v>44013</v>
      </c>
      <c r="B460" s="16">
        <v>162</v>
      </c>
      <c r="C460" s="22">
        <v>90.707176000000004</v>
      </c>
      <c r="D460" s="38">
        <f t="shared" si="102"/>
        <v>90.340853715268224</v>
      </c>
      <c r="E460" s="23">
        <f t="shared" si="103"/>
        <v>0.37823031924181233</v>
      </c>
      <c r="F460" s="7">
        <f t="shared" si="96"/>
        <v>90.719084034510033</v>
      </c>
      <c r="G460" s="34">
        <f t="shared" si="97"/>
        <v>1.3127996080518085E-2</v>
      </c>
      <c r="H460" s="38">
        <f t="shared" si="104"/>
        <v>90.340853715268224</v>
      </c>
      <c r="I460" s="42">
        <f t="shared" si="105"/>
        <v>0.32922327889850816</v>
      </c>
      <c r="J460" s="7">
        <f t="shared" si="98"/>
        <v>90.670076994166735</v>
      </c>
      <c r="K460" s="34">
        <f t="shared" si="99"/>
        <v>4.0899747373095832E-2</v>
      </c>
      <c r="L460" s="38">
        <f t="shared" si="106"/>
        <v>90.340853715268224</v>
      </c>
      <c r="M460" s="23">
        <f t="shared" si="107"/>
        <v>0.34640405473363689</v>
      </c>
      <c r="N460" s="7">
        <f t="shared" si="100"/>
        <v>90.687257770001864</v>
      </c>
      <c r="O460" s="34">
        <f t="shared" si="108"/>
        <v>2.1958824953540821E-2</v>
      </c>
      <c r="P460" s="38">
        <f t="shared" si="109"/>
        <v>90.340853715268224</v>
      </c>
      <c r="Q460" s="23">
        <f t="shared" si="110"/>
        <v>0.60556679760225463</v>
      </c>
      <c r="R460" s="7">
        <f t="shared" si="101"/>
        <v>90.946420512870475</v>
      </c>
      <c r="S460" s="34">
        <f t="shared" si="111"/>
        <v>0.26375478040510353</v>
      </c>
    </row>
    <row r="461" spans="1:19" x14ac:dyDescent="0.35">
      <c r="A461" s="15">
        <v>44014</v>
      </c>
      <c r="B461" s="16">
        <v>163</v>
      </c>
      <c r="C461" s="22">
        <v>90.707176000000004</v>
      </c>
      <c r="D461" s="38">
        <f t="shared" si="102"/>
        <v>90.542330971870712</v>
      </c>
      <c r="E461" s="23">
        <f t="shared" si="103"/>
        <v>0.35171735984591357</v>
      </c>
      <c r="F461" s="7">
        <f t="shared" si="96"/>
        <v>90.894048331716618</v>
      </c>
      <c r="G461" s="34">
        <f t="shared" si="97"/>
        <v>0.2060171421460793</v>
      </c>
      <c r="H461" s="38">
        <f t="shared" si="104"/>
        <v>90.542330971870712</v>
      </c>
      <c r="I461" s="42">
        <f t="shared" si="105"/>
        <v>0.29728677332450298</v>
      </c>
      <c r="J461" s="7">
        <f t="shared" si="98"/>
        <v>90.839617745195213</v>
      </c>
      <c r="K461" s="34">
        <f t="shared" si="99"/>
        <v>0.14601021775301293</v>
      </c>
      <c r="L461" s="38">
        <f t="shared" si="106"/>
        <v>90.542330971870712</v>
      </c>
      <c r="M461" s="23">
        <f t="shared" si="107"/>
        <v>0.28118699557461962</v>
      </c>
      <c r="N461" s="7">
        <f t="shared" si="100"/>
        <v>90.823517967445326</v>
      </c>
      <c r="O461" s="34">
        <f t="shared" si="108"/>
        <v>0.12826104016877596</v>
      </c>
      <c r="P461" s="38">
        <f t="shared" si="109"/>
        <v>90.542330971870712</v>
      </c>
      <c r="Q461" s="23">
        <f t="shared" si="110"/>
        <v>0.26209068775245248</v>
      </c>
      <c r="R461" s="7">
        <f t="shared" si="101"/>
        <v>90.804421659623159</v>
      </c>
      <c r="S461" s="34">
        <f t="shared" si="111"/>
        <v>0.10720834217477482</v>
      </c>
    </row>
    <row r="462" spans="1:19" x14ac:dyDescent="0.35">
      <c r="A462" s="15">
        <v>44018</v>
      </c>
      <c r="B462" s="16">
        <v>164</v>
      </c>
      <c r="C462" s="22">
        <v>93.133613999999994</v>
      </c>
      <c r="D462" s="38">
        <f t="shared" si="102"/>
        <v>90.632995737341815</v>
      </c>
      <c r="E462" s="23">
        <f t="shared" si="103"/>
        <v>0.31255947068969209</v>
      </c>
      <c r="F462" s="7">
        <f t="shared" si="96"/>
        <v>90.945555208031507</v>
      </c>
      <c r="G462" s="34">
        <f t="shared" si="97"/>
        <v>2.3493760179525376</v>
      </c>
      <c r="H462" s="38">
        <f t="shared" si="104"/>
        <v>90.632995737341815</v>
      </c>
      <c r="I462" s="42">
        <f t="shared" si="105"/>
        <v>0.24563127136115315</v>
      </c>
      <c r="J462" s="7">
        <f t="shared" si="98"/>
        <v>90.878627008702964</v>
      </c>
      <c r="K462" s="34">
        <f t="shared" si="99"/>
        <v>2.4212385780466232</v>
      </c>
      <c r="L462" s="38">
        <f t="shared" si="106"/>
        <v>90.632995737341815</v>
      </c>
      <c r="M462" s="23">
        <f t="shared" si="107"/>
        <v>0.19545199202803748</v>
      </c>
      <c r="N462" s="7">
        <f t="shared" si="100"/>
        <v>90.828447729369856</v>
      </c>
      <c r="O462" s="34">
        <f t="shared" si="108"/>
        <v>2.4751173841811172</v>
      </c>
      <c r="P462" s="38">
        <f t="shared" si="109"/>
        <v>90.632995737341815</v>
      </c>
      <c r="Q462" s="23">
        <f t="shared" si="110"/>
        <v>0.116378653813306</v>
      </c>
      <c r="R462" s="7">
        <f t="shared" si="101"/>
        <v>90.749374391155115</v>
      </c>
      <c r="S462" s="34">
        <f t="shared" si="111"/>
        <v>2.5600204979105392</v>
      </c>
    </row>
    <row r="463" spans="1:19" x14ac:dyDescent="0.35">
      <c r="A463" s="15">
        <v>44019</v>
      </c>
      <c r="B463" s="16">
        <v>165</v>
      </c>
      <c r="C463" s="22">
        <v>92.844634999999997</v>
      </c>
      <c r="D463" s="38">
        <f t="shared" si="102"/>
        <v>92.008335781803822</v>
      </c>
      <c r="E463" s="23">
        <f t="shared" si="103"/>
        <v>0.47197655675553929</v>
      </c>
      <c r="F463" s="7">
        <f t="shared" si="96"/>
        <v>92.480312338559358</v>
      </c>
      <c r="G463" s="34">
        <f t="shared" si="97"/>
        <v>0.39240033787696915</v>
      </c>
      <c r="H463" s="38">
        <f t="shared" si="104"/>
        <v>92.008335781803822</v>
      </c>
      <c r="I463" s="42">
        <f t="shared" si="105"/>
        <v>0.52805846463636663</v>
      </c>
      <c r="J463" s="7">
        <f t="shared" si="98"/>
        <v>92.536394246440196</v>
      </c>
      <c r="K463" s="34">
        <f t="shared" si="99"/>
        <v>0.3319963006584073</v>
      </c>
      <c r="L463" s="38">
        <f t="shared" si="106"/>
        <v>92.008335781803822</v>
      </c>
      <c r="M463" s="23">
        <f t="shared" si="107"/>
        <v>0.72640161562332384</v>
      </c>
      <c r="N463" s="7">
        <f t="shared" si="100"/>
        <v>92.734737397427139</v>
      </c>
      <c r="O463" s="34">
        <f t="shared" si="108"/>
        <v>0.11836720837219891</v>
      </c>
      <c r="P463" s="38">
        <f t="shared" si="109"/>
        <v>92.008335781803822</v>
      </c>
      <c r="Q463" s="23">
        <f t="shared" si="110"/>
        <v>1.1864958358647018</v>
      </c>
      <c r="R463" s="7">
        <f t="shared" si="101"/>
        <v>93.194831617668527</v>
      </c>
      <c r="S463" s="34">
        <f t="shared" si="111"/>
        <v>0.37718562593146071</v>
      </c>
    </row>
    <row r="464" spans="1:19" x14ac:dyDescent="0.35">
      <c r="A464" s="15">
        <v>44020</v>
      </c>
      <c r="B464" s="16">
        <v>166</v>
      </c>
      <c r="C464" s="22">
        <v>95.006996000000001</v>
      </c>
      <c r="D464" s="38">
        <f t="shared" si="102"/>
        <v>92.468300351811706</v>
      </c>
      <c r="E464" s="23">
        <f t="shared" si="103"/>
        <v>0.47017475874339099</v>
      </c>
      <c r="F464" s="7">
        <f t="shared" si="96"/>
        <v>92.938475110555103</v>
      </c>
      <c r="G464" s="34">
        <f t="shared" si="97"/>
        <v>2.177230074135696</v>
      </c>
      <c r="H464" s="38">
        <f t="shared" si="104"/>
        <v>92.468300351811706</v>
      </c>
      <c r="I464" s="42">
        <f t="shared" si="105"/>
        <v>0.51103499097924598</v>
      </c>
      <c r="J464" s="7">
        <f t="shared" si="98"/>
        <v>92.979335342790947</v>
      </c>
      <c r="K464" s="34">
        <f t="shared" si="99"/>
        <v>2.1342224705315958</v>
      </c>
      <c r="L464" s="38">
        <f t="shared" si="106"/>
        <v>92.468300351811706</v>
      </c>
      <c r="M464" s="23">
        <f t="shared" si="107"/>
        <v>0.60650494509637587</v>
      </c>
      <c r="N464" s="7">
        <f t="shared" si="100"/>
        <v>93.074805296908082</v>
      </c>
      <c r="O464" s="34">
        <f t="shared" si="108"/>
        <v>2.0337351820827165</v>
      </c>
      <c r="P464" s="38">
        <f t="shared" si="109"/>
        <v>92.468300351811706</v>
      </c>
      <c r="Q464" s="23">
        <f t="shared" si="110"/>
        <v>0.56894425988640651</v>
      </c>
      <c r="R464" s="7">
        <f t="shared" si="101"/>
        <v>93.037244611698114</v>
      </c>
      <c r="S464" s="34">
        <f t="shared" si="111"/>
        <v>2.0732698340466289</v>
      </c>
    </row>
    <row r="465" spans="1:19" x14ac:dyDescent="0.35">
      <c r="A465" s="15">
        <v>44021</v>
      </c>
      <c r="B465" s="16">
        <v>167</v>
      </c>
      <c r="C465" s="22">
        <v>95.415558000000004</v>
      </c>
      <c r="D465" s="38">
        <f t="shared" si="102"/>
        <v>93.864582958315268</v>
      </c>
      <c r="E465" s="23">
        <f t="shared" si="103"/>
        <v>0.60909093590741659</v>
      </c>
      <c r="F465" s="7">
        <f t="shared" si="96"/>
        <v>94.473673894222685</v>
      </c>
      <c r="G465" s="34">
        <f t="shared" si="97"/>
        <v>0.98713891688116451</v>
      </c>
      <c r="H465" s="38">
        <f t="shared" si="104"/>
        <v>93.864582958315268</v>
      </c>
      <c r="I465" s="42">
        <f t="shared" si="105"/>
        <v>0.73234689486032489</v>
      </c>
      <c r="J465" s="7">
        <f t="shared" si="98"/>
        <v>94.596929853175595</v>
      </c>
      <c r="K465" s="34">
        <f t="shared" si="99"/>
        <v>0.85796086506606073</v>
      </c>
      <c r="L465" s="38">
        <f t="shared" si="106"/>
        <v>93.864582958315268</v>
      </c>
      <c r="M465" s="23">
        <f t="shared" si="107"/>
        <v>0.96190489272960944</v>
      </c>
      <c r="N465" s="7">
        <f t="shared" si="100"/>
        <v>94.826487851044874</v>
      </c>
      <c r="O465" s="34">
        <f t="shared" si="108"/>
        <v>0.61737326836691597</v>
      </c>
      <c r="P465" s="38">
        <f t="shared" si="109"/>
        <v>93.864582958315268</v>
      </c>
      <c r="Q465" s="23">
        <f t="shared" si="110"/>
        <v>1.272181854510988</v>
      </c>
      <c r="R465" s="7">
        <f t="shared" si="101"/>
        <v>95.136764812826257</v>
      </c>
      <c r="S465" s="34">
        <f t="shared" si="111"/>
        <v>0.29218839465755364</v>
      </c>
    </row>
    <row r="466" spans="1:19" x14ac:dyDescent="0.35">
      <c r="A466" s="15">
        <v>44022</v>
      </c>
      <c r="B466" s="16">
        <v>168</v>
      </c>
      <c r="C466" s="22">
        <v>95.582465999999997</v>
      </c>
      <c r="D466" s="38">
        <f t="shared" si="102"/>
        <v>94.717619231241883</v>
      </c>
      <c r="E466" s="23">
        <f t="shared" si="103"/>
        <v>0.64568273646029639</v>
      </c>
      <c r="F466" s="7">
        <f t="shared" si="96"/>
        <v>95.363301967702185</v>
      </c>
      <c r="G466" s="34">
        <f t="shared" si="97"/>
        <v>0.22929313447281394</v>
      </c>
      <c r="H466" s="38">
        <f t="shared" si="104"/>
        <v>94.717619231241883</v>
      </c>
      <c r="I466" s="42">
        <f t="shared" si="105"/>
        <v>0.76251923937689758</v>
      </c>
      <c r="J466" s="7">
        <f t="shared" si="98"/>
        <v>95.480138470618783</v>
      </c>
      <c r="K466" s="34">
        <f t="shared" si="99"/>
        <v>0.1070567999168523</v>
      </c>
      <c r="L466" s="38">
        <f t="shared" si="106"/>
        <v>94.717619231241883</v>
      </c>
      <c r="M466" s="23">
        <f t="shared" si="107"/>
        <v>0.91291401381826232</v>
      </c>
      <c r="N466" s="7">
        <f t="shared" si="100"/>
        <v>95.63053324506015</v>
      </c>
      <c r="O466" s="34">
        <f t="shared" si="108"/>
        <v>5.0288768507137219E-2</v>
      </c>
      <c r="P466" s="38">
        <f t="shared" si="109"/>
        <v>94.717619231241883</v>
      </c>
      <c r="Q466" s="23">
        <f t="shared" si="110"/>
        <v>0.91590811016427176</v>
      </c>
      <c r="R466" s="7">
        <f t="shared" si="101"/>
        <v>95.63352734140615</v>
      </c>
      <c r="S466" s="34">
        <f t="shared" si="111"/>
        <v>5.3421242977926324E-2</v>
      </c>
    </row>
    <row r="467" spans="1:19" x14ac:dyDescent="0.35">
      <c r="A467" s="15">
        <v>44025</v>
      </c>
      <c r="B467" s="16">
        <v>169</v>
      </c>
      <c r="C467" s="22">
        <v>95.141525000000001</v>
      </c>
      <c r="D467" s="38">
        <f t="shared" si="102"/>
        <v>95.193284954058839</v>
      </c>
      <c r="E467" s="23">
        <f t="shared" si="103"/>
        <v>0.6201801844137953</v>
      </c>
      <c r="F467" s="7">
        <f t="shared" si="96"/>
        <v>95.813465138472637</v>
      </c>
      <c r="G467" s="34">
        <f t="shared" si="97"/>
        <v>0.706253277391376</v>
      </c>
      <c r="H467" s="38">
        <f t="shared" si="104"/>
        <v>95.193284954058839</v>
      </c>
      <c r="I467" s="42">
        <f t="shared" si="105"/>
        <v>0.69080586023691215</v>
      </c>
      <c r="J467" s="7">
        <f t="shared" si="98"/>
        <v>95.884090814295746</v>
      </c>
      <c r="K467" s="34">
        <f t="shared" si="99"/>
        <v>0.78048550755912782</v>
      </c>
      <c r="L467" s="38">
        <f t="shared" si="106"/>
        <v>95.193284954058839</v>
      </c>
      <c r="M467" s="23">
        <f t="shared" si="107"/>
        <v>0.71615228286767441</v>
      </c>
      <c r="N467" s="7">
        <f t="shared" si="100"/>
        <v>95.909437236926507</v>
      </c>
      <c r="O467" s="34">
        <f t="shared" si="108"/>
        <v>0.80712626471617499</v>
      </c>
      <c r="P467" s="38">
        <f t="shared" si="109"/>
        <v>95.193284954058839</v>
      </c>
      <c r="Q467" s="23">
        <f t="shared" si="110"/>
        <v>0.54170208091905325</v>
      </c>
      <c r="R467" s="7">
        <f t="shared" si="101"/>
        <v>95.734987034977891</v>
      </c>
      <c r="S467" s="34">
        <f t="shared" si="111"/>
        <v>0.62376762930580487</v>
      </c>
    </row>
    <row r="468" spans="1:19" x14ac:dyDescent="0.35">
      <c r="A468" s="15">
        <v>44026</v>
      </c>
      <c r="B468" s="16">
        <v>170</v>
      </c>
      <c r="C468" s="22">
        <v>96.715964999999997</v>
      </c>
      <c r="D468" s="38">
        <f t="shared" si="102"/>
        <v>95.164816979326474</v>
      </c>
      <c r="E468" s="23">
        <f t="shared" si="103"/>
        <v>0.52288296054187122</v>
      </c>
      <c r="F468" s="7">
        <f t="shared" si="96"/>
        <v>95.687699939868352</v>
      </c>
      <c r="G468" s="34">
        <f t="shared" si="97"/>
        <v>1.0631802723900285</v>
      </c>
      <c r="H468" s="38">
        <f t="shared" si="104"/>
        <v>95.164816979326474</v>
      </c>
      <c r="I468" s="42">
        <f t="shared" si="105"/>
        <v>0.51098740149459287</v>
      </c>
      <c r="J468" s="7">
        <f t="shared" si="98"/>
        <v>95.675804380821063</v>
      </c>
      <c r="K468" s="34">
        <f t="shared" si="99"/>
        <v>1.0754797506067733</v>
      </c>
      <c r="L468" s="38">
        <f t="shared" si="106"/>
        <v>95.164816979326474</v>
      </c>
      <c r="M468" s="23">
        <f t="shared" si="107"/>
        <v>0.38107316694765664</v>
      </c>
      <c r="N468" s="7">
        <f t="shared" si="100"/>
        <v>95.545890146274132</v>
      </c>
      <c r="O468" s="34">
        <f t="shared" si="108"/>
        <v>1.2098052826395982</v>
      </c>
      <c r="P468" s="38">
        <f t="shared" si="109"/>
        <v>95.164816979326474</v>
      </c>
      <c r="Q468" s="23">
        <f t="shared" si="110"/>
        <v>5.7057533615347697E-2</v>
      </c>
      <c r="R468" s="7">
        <f t="shared" si="101"/>
        <v>95.221874512941824</v>
      </c>
      <c r="S468" s="34">
        <f t="shared" si="111"/>
        <v>1.5448230155778038</v>
      </c>
    </row>
    <row r="469" spans="1:19" x14ac:dyDescent="0.35">
      <c r="A469" s="15">
        <v>44027</v>
      </c>
      <c r="B469" s="16">
        <v>171</v>
      </c>
      <c r="C469" s="22">
        <v>97.381111000000004</v>
      </c>
      <c r="D469" s="38">
        <f t="shared" si="102"/>
        <v>96.017948390696915</v>
      </c>
      <c r="E469" s="23">
        <f t="shared" si="103"/>
        <v>0.57242022816615667</v>
      </c>
      <c r="F469" s="7">
        <f t="shared" si="96"/>
        <v>96.590368618863067</v>
      </c>
      <c r="G469" s="34">
        <f t="shared" si="97"/>
        <v>0.81200796850319046</v>
      </c>
      <c r="H469" s="38">
        <f t="shared" si="104"/>
        <v>96.017948390696915</v>
      </c>
      <c r="I469" s="42">
        <f t="shared" si="105"/>
        <v>0.59652340396355497</v>
      </c>
      <c r="J469" s="7">
        <f t="shared" si="98"/>
        <v>96.614471794660474</v>
      </c>
      <c r="K469" s="34">
        <f t="shared" si="99"/>
        <v>0.78725658135028864</v>
      </c>
      <c r="L469" s="38">
        <f t="shared" si="106"/>
        <v>96.017948390696915</v>
      </c>
      <c r="M469" s="23">
        <f t="shared" si="107"/>
        <v>0.59349937693790966</v>
      </c>
      <c r="N469" s="7">
        <f t="shared" si="100"/>
        <v>96.611447767634829</v>
      </c>
      <c r="O469" s="34">
        <f t="shared" si="108"/>
        <v>0.7903619341179785</v>
      </c>
      <c r="P469" s="38">
        <f t="shared" si="109"/>
        <v>96.017948390696915</v>
      </c>
      <c r="Q469" s="23">
        <f t="shared" si="110"/>
        <v>0.73372032970717715</v>
      </c>
      <c r="R469" s="7">
        <f t="shared" si="101"/>
        <v>96.751668720404098</v>
      </c>
      <c r="S469" s="34">
        <f t="shared" si="111"/>
        <v>0.64636999222149605</v>
      </c>
    </row>
    <row r="470" spans="1:19" x14ac:dyDescent="0.35">
      <c r="A470" s="15">
        <v>44028</v>
      </c>
      <c r="B470" s="16">
        <v>172</v>
      </c>
      <c r="C470" s="22">
        <v>96.182845999999998</v>
      </c>
      <c r="D470" s="38">
        <f t="shared" si="102"/>
        <v>96.767687825813624</v>
      </c>
      <c r="E470" s="23">
        <f t="shared" si="103"/>
        <v>0.59901810920873944</v>
      </c>
      <c r="F470" s="7">
        <f t="shared" si="96"/>
        <v>97.366705935022367</v>
      </c>
      <c r="G470" s="34">
        <f t="shared" si="97"/>
        <v>1.2308431121100003</v>
      </c>
      <c r="H470" s="38">
        <f t="shared" si="104"/>
        <v>96.767687825813624</v>
      </c>
      <c r="I470" s="42">
        <f t="shared" si="105"/>
        <v>0.63482741175184343</v>
      </c>
      <c r="J470" s="7">
        <f t="shared" si="98"/>
        <v>97.402515237565467</v>
      </c>
      <c r="K470" s="34">
        <f t="shared" si="99"/>
        <v>1.2680735581118792</v>
      </c>
      <c r="L470" s="38">
        <f t="shared" si="106"/>
        <v>96.767687825813624</v>
      </c>
      <c r="M470" s="23">
        <f t="shared" si="107"/>
        <v>0.66380740311836939</v>
      </c>
      <c r="N470" s="7">
        <f t="shared" si="100"/>
        <v>97.431495228931993</v>
      </c>
      <c r="O470" s="34">
        <f t="shared" si="108"/>
        <v>1.2982036619419595</v>
      </c>
      <c r="P470" s="38">
        <f t="shared" si="109"/>
        <v>96.767687825813624</v>
      </c>
      <c r="Q470" s="23">
        <f t="shared" si="110"/>
        <v>0.74733656930527903</v>
      </c>
      <c r="R470" s="7">
        <f t="shared" si="101"/>
        <v>97.5150243951189</v>
      </c>
      <c r="S470" s="34">
        <f t="shared" si="111"/>
        <v>1.3850478027224333</v>
      </c>
    </row>
    <row r="471" spans="1:19" x14ac:dyDescent="0.35">
      <c r="A471" s="15">
        <v>44029</v>
      </c>
      <c r="B471" s="16">
        <v>173</v>
      </c>
      <c r="C471" s="22">
        <v>95.988533000000004</v>
      </c>
      <c r="D471" s="38">
        <f t="shared" si="102"/>
        <v>96.446024821616135</v>
      </c>
      <c r="E471" s="23">
        <f t="shared" si="103"/>
        <v>0.46091594219780502</v>
      </c>
      <c r="F471" s="7">
        <f t="shared" si="96"/>
        <v>96.906940763813935</v>
      </c>
      <c r="G471" s="34">
        <f t="shared" si="97"/>
        <v>0.95678904043041413</v>
      </c>
      <c r="H471" s="38">
        <f t="shared" si="104"/>
        <v>96.446024821616135</v>
      </c>
      <c r="I471" s="42">
        <f t="shared" si="105"/>
        <v>0.39570480776451022</v>
      </c>
      <c r="J471" s="7">
        <f t="shared" si="98"/>
        <v>96.841729629380652</v>
      </c>
      <c r="K471" s="34">
        <f t="shared" si="99"/>
        <v>0.88885266053669931</v>
      </c>
      <c r="L471" s="38">
        <f t="shared" si="106"/>
        <v>96.446024821616135</v>
      </c>
      <c r="M471" s="23">
        <f t="shared" si="107"/>
        <v>0.22034571982623294</v>
      </c>
      <c r="N471" s="7">
        <f t="shared" si="100"/>
        <v>96.666370541442362</v>
      </c>
      <c r="O471" s="34">
        <f t="shared" si="108"/>
        <v>0.7061651222884695</v>
      </c>
      <c r="P471" s="38">
        <f t="shared" si="109"/>
        <v>96.446024821616135</v>
      </c>
      <c r="Q471" s="23">
        <f t="shared" si="110"/>
        <v>-0.16131306817207419</v>
      </c>
      <c r="R471" s="7">
        <f t="shared" si="101"/>
        <v>96.284711753444057</v>
      </c>
      <c r="S471" s="34">
        <f t="shared" si="111"/>
        <v>0.30855639125566509</v>
      </c>
    </row>
    <row r="472" spans="1:19" x14ac:dyDescent="0.35">
      <c r="A472" s="15">
        <v>44032</v>
      </c>
      <c r="B472" s="16">
        <v>174</v>
      </c>
      <c r="C472" s="22">
        <v>98.011391000000003</v>
      </c>
      <c r="D472" s="38">
        <f t="shared" si="102"/>
        <v>96.194404319727269</v>
      </c>
      <c r="E472" s="23">
        <f t="shared" si="103"/>
        <v>0.35403547558480442</v>
      </c>
      <c r="F472" s="7">
        <f t="shared" si="96"/>
        <v>96.548439795312078</v>
      </c>
      <c r="G472" s="34">
        <f t="shared" si="97"/>
        <v>1.4926338558830632</v>
      </c>
      <c r="H472" s="38">
        <f t="shared" si="104"/>
        <v>96.194404319727269</v>
      </c>
      <c r="I472" s="42">
        <f t="shared" si="105"/>
        <v>0.23387348035116629</v>
      </c>
      <c r="J472" s="7">
        <f t="shared" si="98"/>
        <v>96.428277800078433</v>
      </c>
      <c r="K472" s="34">
        <f t="shared" si="99"/>
        <v>1.6152338863567091</v>
      </c>
      <c r="L472" s="38">
        <f t="shared" si="106"/>
        <v>96.194404319727269</v>
      </c>
      <c r="M472" s="23">
        <f t="shared" si="107"/>
        <v>7.9609200544386305E-3</v>
      </c>
      <c r="N472" s="7">
        <f t="shared" si="100"/>
        <v>96.202365239781713</v>
      </c>
      <c r="O472" s="34">
        <f t="shared" si="108"/>
        <v>1.8457301154090242</v>
      </c>
      <c r="P472" s="38">
        <f t="shared" si="109"/>
        <v>96.194404319727269</v>
      </c>
      <c r="Q472" s="23">
        <f t="shared" si="110"/>
        <v>-0.23807438683134682</v>
      </c>
      <c r="R472" s="7">
        <f t="shared" si="101"/>
        <v>95.956329932895926</v>
      </c>
      <c r="S472" s="34">
        <f t="shared" si="111"/>
        <v>2.0967573729303335</v>
      </c>
    </row>
    <row r="473" spans="1:19" x14ac:dyDescent="0.35">
      <c r="A473" s="15">
        <v>44033</v>
      </c>
      <c r="B473" s="16">
        <v>175</v>
      </c>
      <c r="C473" s="22">
        <v>96.658660999999995</v>
      </c>
      <c r="D473" s="38">
        <f t="shared" si="102"/>
        <v>97.193746993877284</v>
      </c>
      <c r="E473" s="23">
        <f t="shared" si="103"/>
        <v>0.45083155536958591</v>
      </c>
      <c r="F473" s="7">
        <f t="shared" si="96"/>
        <v>97.644578549246873</v>
      </c>
      <c r="G473" s="34">
        <f t="shared" si="97"/>
        <v>1.0199991796357266</v>
      </c>
      <c r="H473" s="38">
        <f t="shared" si="104"/>
        <v>97.193746993877284</v>
      </c>
      <c r="I473" s="42">
        <f t="shared" si="105"/>
        <v>0.42524077880087829</v>
      </c>
      <c r="J473" s="7">
        <f t="shared" si="98"/>
        <v>97.618987772678167</v>
      </c>
      <c r="K473" s="34">
        <f t="shared" si="99"/>
        <v>0.99352376987528557</v>
      </c>
      <c r="L473" s="38">
        <f t="shared" si="106"/>
        <v>97.193746993877284</v>
      </c>
      <c r="M473" s="23">
        <f t="shared" si="107"/>
        <v>0.45408270939744771</v>
      </c>
      <c r="N473" s="7">
        <f t="shared" si="100"/>
        <v>97.647829703274738</v>
      </c>
      <c r="O473" s="34">
        <f t="shared" si="108"/>
        <v>1.0233627209823883</v>
      </c>
      <c r="P473" s="38">
        <f t="shared" si="109"/>
        <v>97.193746993877284</v>
      </c>
      <c r="Q473" s="23">
        <f t="shared" si="110"/>
        <v>0.81373011500281023</v>
      </c>
      <c r="R473" s="7">
        <f t="shared" si="101"/>
        <v>98.007477108880096</v>
      </c>
      <c r="S473" s="34">
        <f t="shared" si="111"/>
        <v>1.3954425758909497</v>
      </c>
    </row>
    <row r="474" spans="1:19" x14ac:dyDescent="0.35">
      <c r="A474" s="15">
        <v>44034</v>
      </c>
      <c r="B474" s="16">
        <v>176</v>
      </c>
      <c r="C474" s="22">
        <v>96.930199000000002</v>
      </c>
      <c r="D474" s="38">
        <f t="shared" si="102"/>
        <v>96.899449697244762</v>
      </c>
      <c r="E474" s="23">
        <f t="shared" si="103"/>
        <v>0.33906222756926979</v>
      </c>
      <c r="F474" s="7">
        <f t="shared" si="96"/>
        <v>97.238511924814034</v>
      </c>
      <c r="G474" s="34">
        <f t="shared" si="97"/>
        <v>0.3180772638401706</v>
      </c>
      <c r="H474" s="38">
        <f t="shared" si="104"/>
        <v>96.899449697244762</v>
      </c>
      <c r="I474" s="42">
        <f t="shared" si="105"/>
        <v>0.24535625994252835</v>
      </c>
      <c r="J474" s="7">
        <f t="shared" si="98"/>
        <v>97.144805957187288</v>
      </c>
      <c r="K474" s="34">
        <f t="shared" si="99"/>
        <v>0.22140360733942754</v>
      </c>
      <c r="L474" s="38">
        <f t="shared" si="106"/>
        <v>96.899449697244762</v>
      </c>
      <c r="M474" s="23">
        <f t="shared" si="107"/>
        <v>0.1173117066839616</v>
      </c>
      <c r="N474" s="7">
        <f t="shared" si="100"/>
        <v>97.016761403928726</v>
      </c>
      <c r="O474" s="34">
        <f t="shared" si="108"/>
        <v>8.9303854548698547E-2</v>
      </c>
      <c r="P474" s="38">
        <f t="shared" si="109"/>
        <v>96.899449697244762</v>
      </c>
      <c r="Q474" s="23">
        <f t="shared" si="110"/>
        <v>-0.12809318488722168</v>
      </c>
      <c r="R474" s="7">
        <f t="shared" si="101"/>
        <v>96.771356512357542</v>
      </c>
      <c r="S474" s="34">
        <f t="shared" si="111"/>
        <v>0.16387306461886009</v>
      </c>
    </row>
    <row r="475" spans="1:19" x14ac:dyDescent="0.35">
      <c r="A475" s="15">
        <v>44035</v>
      </c>
      <c r="B475" s="16">
        <v>177</v>
      </c>
      <c r="C475" s="22">
        <v>92.518287999999998</v>
      </c>
      <c r="D475" s="38">
        <f t="shared" si="102"/>
        <v>96.916361813760147</v>
      </c>
      <c r="E475" s="23">
        <f t="shared" si="103"/>
        <v>0.29073971091118717</v>
      </c>
      <c r="F475" s="7">
        <f t="shared" si="96"/>
        <v>97.20710152467133</v>
      </c>
      <c r="G475" s="34">
        <f t="shared" si="97"/>
        <v>5.0679856123919329</v>
      </c>
      <c r="H475" s="38">
        <f t="shared" si="104"/>
        <v>96.916361813760147</v>
      </c>
      <c r="I475" s="42">
        <f t="shared" si="105"/>
        <v>0.18824522408574262</v>
      </c>
      <c r="J475" s="7">
        <f t="shared" si="98"/>
        <v>97.104607037845895</v>
      </c>
      <c r="K475" s="34">
        <f t="shared" si="99"/>
        <v>4.9572026644568874</v>
      </c>
      <c r="L475" s="38">
        <f t="shared" si="106"/>
        <v>96.916361813760147</v>
      </c>
      <c r="M475" s="23">
        <f t="shared" si="107"/>
        <v>7.2131891108102295E-2</v>
      </c>
      <c r="N475" s="7">
        <f t="shared" si="100"/>
        <v>96.988493704868247</v>
      </c>
      <c r="O475" s="34">
        <f t="shared" si="108"/>
        <v>4.8316995498968254</v>
      </c>
      <c r="P475" s="38">
        <f t="shared" si="109"/>
        <v>96.916361813760147</v>
      </c>
      <c r="Q475" s="23">
        <f t="shared" si="110"/>
        <v>-4.8386786950056822E-3</v>
      </c>
      <c r="R475" s="7">
        <f t="shared" si="101"/>
        <v>96.911523135065138</v>
      </c>
      <c r="S475" s="34">
        <f t="shared" si="111"/>
        <v>4.7485045714044567</v>
      </c>
    </row>
    <row r="476" spans="1:19" x14ac:dyDescent="0.35">
      <c r="A476" s="15">
        <v>44036</v>
      </c>
      <c r="B476" s="16">
        <v>178</v>
      </c>
      <c r="C476" s="22">
        <v>92.289092999999994</v>
      </c>
      <c r="D476" s="38">
        <f t="shared" si="102"/>
        <v>94.497421216192066</v>
      </c>
      <c r="E476" s="23">
        <f t="shared" si="103"/>
        <v>-0.11571233536070308</v>
      </c>
      <c r="F476" s="7">
        <f t="shared" si="96"/>
        <v>94.381708880831368</v>
      </c>
      <c r="G476" s="34">
        <f t="shared" si="97"/>
        <v>2.2674574132301575</v>
      </c>
      <c r="H476" s="38">
        <f t="shared" si="104"/>
        <v>94.497421216192066</v>
      </c>
      <c r="I476" s="42">
        <f t="shared" si="105"/>
        <v>-0.46355123132771336</v>
      </c>
      <c r="J476" s="7">
        <f t="shared" si="98"/>
        <v>94.033869984864353</v>
      </c>
      <c r="K476" s="34">
        <f t="shared" si="99"/>
        <v>1.8905559997911769</v>
      </c>
      <c r="L476" s="38">
        <f t="shared" si="106"/>
        <v>94.497421216192066</v>
      </c>
      <c r="M476" s="23">
        <f t="shared" si="107"/>
        <v>-1.0488507287961804</v>
      </c>
      <c r="N476" s="7">
        <f t="shared" si="100"/>
        <v>93.448570487395884</v>
      </c>
      <c r="O476" s="34">
        <f t="shared" si="108"/>
        <v>1.256353757204971</v>
      </c>
      <c r="P476" s="38">
        <f t="shared" si="109"/>
        <v>94.497421216192066</v>
      </c>
      <c r="Q476" s="23">
        <f t="shared" si="110"/>
        <v>-2.0568253097371199</v>
      </c>
      <c r="R476" s="7">
        <f t="shared" si="101"/>
        <v>92.440595906454945</v>
      </c>
      <c r="S476" s="34">
        <f t="shared" si="111"/>
        <v>0.16416122591534291</v>
      </c>
    </row>
    <row r="477" spans="1:19" x14ac:dyDescent="0.35">
      <c r="A477" s="15">
        <v>44039</v>
      </c>
      <c r="B477" s="16">
        <v>179</v>
      </c>
      <c r="C477" s="22">
        <v>94.476364000000004</v>
      </c>
      <c r="D477" s="38">
        <f t="shared" si="102"/>
        <v>93.282840697286431</v>
      </c>
      <c r="E477" s="23">
        <f t="shared" si="103"/>
        <v>-0.28054256289244284</v>
      </c>
      <c r="F477" s="7">
        <f t="shared" si="96"/>
        <v>93.002298134393982</v>
      </c>
      <c r="G477" s="34">
        <f t="shared" si="97"/>
        <v>1.5602483025341891</v>
      </c>
      <c r="H477" s="38">
        <f t="shared" si="104"/>
        <v>93.282840697286431</v>
      </c>
      <c r="I477" s="42">
        <f t="shared" si="105"/>
        <v>-0.65130855322219372</v>
      </c>
      <c r="J477" s="7">
        <f t="shared" si="98"/>
        <v>92.631532144064238</v>
      </c>
      <c r="K477" s="34">
        <f t="shared" si="99"/>
        <v>1.9526914223072407</v>
      </c>
      <c r="L477" s="38">
        <f t="shared" si="106"/>
        <v>93.282840697286431</v>
      </c>
      <c r="M477" s="23">
        <f t="shared" si="107"/>
        <v>-1.123429134345435</v>
      </c>
      <c r="N477" s="7">
        <f t="shared" si="100"/>
        <v>92.159411562941003</v>
      </c>
      <c r="O477" s="34">
        <f t="shared" si="108"/>
        <v>2.4524149098911141</v>
      </c>
      <c r="P477" s="38">
        <f t="shared" si="109"/>
        <v>93.282840697286431</v>
      </c>
      <c r="Q477" s="23">
        <f t="shared" si="110"/>
        <v>-1.3409172375303575</v>
      </c>
      <c r="R477" s="7">
        <f t="shared" si="101"/>
        <v>91.941923459756069</v>
      </c>
      <c r="S477" s="34">
        <f t="shared" si="111"/>
        <v>2.6826186285534179</v>
      </c>
    </row>
    <row r="478" spans="1:19" x14ac:dyDescent="0.35">
      <c r="A478" s="15">
        <v>44040</v>
      </c>
      <c r="B478" s="16">
        <v>180</v>
      </c>
      <c r="C478" s="22">
        <v>92.924355000000006</v>
      </c>
      <c r="D478" s="38">
        <f t="shared" si="102"/>
        <v>93.939278513778902</v>
      </c>
      <c r="E478" s="23">
        <f t="shared" si="103"/>
        <v>-0.13999550598470584</v>
      </c>
      <c r="F478" s="7">
        <f t="shared" si="96"/>
        <v>93.799283007794202</v>
      </c>
      <c r="G478" s="34">
        <f t="shared" si="97"/>
        <v>0.94154864760072432</v>
      </c>
      <c r="H478" s="38">
        <f t="shared" si="104"/>
        <v>93.939278513778902</v>
      </c>
      <c r="I478" s="42">
        <f t="shared" si="105"/>
        <v>-0.3243719607935277</v>
      </c>
      <c r="J478" s="7">
        <f t="shared" si="98"/>
        <v>93.614906552985374</v>
      </c>
      <c r="K478" s="34">
        <f t="shared" si="99"/>
        <v>0.74313300639575997</v>
      </c>
      <c r="L478" s="38">
        <f t="shared" si="106"/>
        <v>93.939278513778902</v>
      </c>
      <c r="M478" s="23">
        <f t="shared" si="107"/>
        <v>-0.32248900646837753</v>
      </c>
      <c r="N478" s="7">
        <f t="shared" si="100"/>
        <v>93.616789507310529</v>
      </c>
      <c r="O478" s="34">
        <f t="shared" si="108"/>
        <v>0.74515933665670631</v>
      </c>
      <c r="P478" s="38">
        <f t="shared" si="109"/>
        <v>93.939278513778902</v>
      </c>
      <c r="Q478" s="23">
        <f t="shared" si="110"/>
        <v>0.35683455838904621</v>
      </c>
      <c r="R478" s="7">
        <f t="shared" si="101"/>
        <v>94.296113072167941</v>
      </c>
      <c r="S478" s="34">
        <f t="shared" si="111"/>
        <v>1.4762094094362401</v>
      </c>
    </row>
    <row r="479" spans="1:19" x14ac:dyDescent="0.35">
      <c r="A479" s="15">
        <v>44041</v>
      </c>
      <c r="B479" s="16">
        <v>181</v>
      </c>
      <c r="C479" s="22">
        <v>94.705558999999994</v>
      </c>
      <c r="D479" s="38">
        <f t="shared" si="102"/>
        <v>93.381070581200504</v>
      </c>
      <c r="E479" s="23">
        <f t="shared" si="103"/>
        <v>-0.20272736997375965</v>
      </c>
      <c r="F479" s="7">
        <f t="shared" si="96"/>
        <v>93.178343211226746</v>
      </c>
      <c r="G479" s="34">
        <f t="shared" si="97"/>
        <v>1.6125936058022188</v>
      </c>
      <c r="H479" s="38">
        <f t="shared" si="104"/>
        <v>93.381070581200504</v>
      </c>
      <c r="I479" s="42">
        <f t="shared" si="105"/>
        <v>-0.38283095373974529</v>
      </c>
      <c r="J479" s="7">
        <f t="shared" si="98"/>
        <v>92.998239627460762</v>
      </c>
      <c r="K479" s="34">
        <f t="shared" si="99"/>
        <v>1.802765741068306</v>
      </c>
      <c r="L479" s="38">
        <f t="shared" si="106"/>
        <v>93.381070581200504</v>
      </c>
      <c r="M479" s="23">
        <f t="shared" si="107"/>
        <v>-0.42856252321788679</v>
      </c>
      <c r="N479" s="7">
        <f t="shared" si="100"/>
        <v>92.952508057982612</v>
      </c>
      <c r="O479" s="34">
        <f t="shared" si="108"/>
        <v>1.8510538985545519</v>
      </c>
      <c r="P479" s="38">
        <f t="shared" si="109"/>
        <v>93.381070581200504</v>
      </c>
      <c r="Q479" s="23">
        <f t="shared" si="110"/>
        <v>-0.42095155893328129</v>
      </c>
      <c r="R479" s="7">
        <f t="shared" si="101"/>
        <v>92.960119022267222</v>
      </c>
      <c r="S479" s="34">
        <f t="shared" si="111"/>
        <v>1.8430174492003921</v>
      </c>
    </row>
    <row r="480" spans="1:19" x14ac:dyDescent="0.35">
      <c r="A480" s="15">
        <v>44042</v>
      </c>
      <c r="B480" s="16">
        <v>182</v>
      </c>
      <c r="C480" s="22">
        <v>95.851517000000001</v>
      </c>
      <c r="D480" s="38">
        <f t="shared" si="102"/>
        <v>94.109539211540223</v>
      </c>
      <c r="E480" s="23">
        <f t="shared" si="103"/>
        <v>-6.3047969926737779E-2</v>
      </c>
      <c r="F480" s="7">
        <f t="shared" si="96"/>
        <v>94.046491241613481</v>
      </c>
      <c r="G480" s="34">
        <f t="shared" si="97"/>
        <v>1.8831478258049064</v>
      </c>
      <c r="H480" s="38">
        <f t="shared" si="104"/>
        <v>94.109539211540223</v>
      </c>
      <c r="I480" s="42">
        <f t="shared" si="105"/>
        <v>-0.10500605771987914</v>
      </c>
      <c r="J480" s="7">
        <f t="shared" si="98"/>
        <v>94.004533153820347</v>
      </c>
      <c r="K480" s="34">
        <f t="shared" si="99"/>
        <v>1.9269218724828885</v>
      </c>
      <c r="L480" s="38">
        <f t="shared" si="106"/>
        <v>94.109539211540223</v>
      </c>
      <c r="M480" s="23">
        <f t="shared" si="107"/>
        <v>9.2101495883036011E-2</v>
      </c>
      <c r="N480" s="7">
        <f t="shared" si="100"/>
        <v>94.201640707423266</v>
      </c>
      <c r="O480" s="34">
        <f t="shared" si="108"/>
        <v>1.721283443617001</v>
      </c>
      <c r="P480" s="38">
        <f t="shared" si="109"/>
        <v>94.109539211540223</v>
      </c>
      <c r="Q480" s="23">
        <f t="shared" si="110"/>
        <v>0.55605560194876924</v>
      </c>
      <c r="R480" s="7">
        <f t="shared" si="101"/>
        <v>94.665594813488994</v>
      </c>
      <c r="S480" s="34">
        <f t="shared" si="111"/>
        <v>1.2372492618045965</v>
      </c>
    </row>
    <row r="481" spans="1:19" x14ac:dyDescent="0.35">
      <c r="A481" s="15">
        <v>44043</v>
      </c>
      <c r="B481" s="16">
        <v>183</v>
      </c>
      <c r="C481" s="22">
        <v>105.88608600000001</v>
      </c>
      <c r="D481" s="38">
        <f t="shared" si="102"/>
        <v>95.067626995193109</v>
      </c>
      <c r="E481" s="23">
        <f t="shared" si="103"/>
        <v>9.0122393110205729E-2</v>
      </c>
      <c r="F481" s="7">
        <f t="shared" si="96"/>
        <v>95.157749388303316</v>
      </c>
      <c r="G481" s="34">
        <f t="shared" si="97"/>
        <v>10.13196069188608</v>
      </c>
      <c r="H481" s="38">
        <f t="shared" si="104"/>
        <v>95.067626995193109</v>
      </c>
      <c r="I481" s="42">
        <f t="shared" si="105"/>
        <v>0.16076740262331204</v>
      </c>
      <c r="J481" s="7">
        <f t="shared" si="98"/>
        <v>95.228394397816416</v>
      </c>
      <c r="K481" s="34">
        <f t="shared" si="99"/>
        <v>10.065242757375685</v>
      </c>
      <c r="L481" s="38">
        <f t="shared" si="106"/>
        <v>95.067626995193109</v>
      </c>
      <c r="M481" s="23">
        <f t="shared" si="107"/>
        <v>0.48179532537946834</v>
      </c>
      <c r="N481" s="7">
        <f t="shared" si="100"/>
        <v>95.549422320572575</v>
      </c>
      <c r="O481" s="34">
        <f t="shared" si="108"/>
        <v>9.762060408416108</v>
      </c>
      <c r="P481" s="38">
        <f t="shared" si="109"/>
        <v>95.067626995193109</v>
      </c>
      <c r="Q481" s="23">
        <f t="shared" si="110"/>
        <v>0.89778295639726813</v>
      </c>
      <c r="R481" s="7">
        <f t="shared" si="101"/>
        <v>95.965409951590374</v>
      </c>
      <c r="S481" s="34">
        <f t="shared" si="111"/>
        <v>9.3691970523961299</v>
      </c>
    </row>
    <row r="482" spans="1:19" x14ac:dyDescent="0.35">
      <c r="A482" s="15">
        <v>44046</v>
      </c>
      <c r="B482" s="16">
        <v>184</v>
      </c>
      <c r="C482" s="22">
        <v>108.554153</v>
      </c>
      <c r="D482" s="38">
        <f t="shared" si="102"/>
        <v>101.01777944783692</v>
      </c>
      <c r="E482" s="23">
        <f t="shared" si="103"/>
        <v>0.96912690204024576</v>
      </c>
      <c r="F482" s="7">
        <f t="shared" si="96"/>
        <v>101.98690634987716</v>
      </c>
      <c r="G482" s="34">
        <f t="shared" si="97"/>
        <v>6.0497424268262128</v>
      </c>
      <c r="H482" s="38">
        <f t="shared" si="104"/>
        <v>101.01777944783692</v>
      </c>
      <c r="I482" s="42">
        <f t="shared" si="105"/>
        <v>1.6081136651284356</v>
      </c>
      <c r="J482" s="7">
        <f t="shared" si="98"/>
        <v>102.62589311296536</v>
      </c>
      <c r="K482" s="34">
        <f t="shared" si="99"/>
        <v>5.4611083253854336</v>
      </c>
      <c r="L482" s="38">
        <f t="shared" si="106"/>
        <v>101.01777944783692</v>
      </c>
      <c r="M482" s="23">
        <f t="shared" si="107"/>
        <v>2.9425560326484206</v>
      </c>
      <c r="N482" s="7">
        <f t="shared" si="100"/>
        <v>103.96033548048534</v>
      </c>
      <c r="O482" s="34">
        <f t="shared" si="108"/>
        <v>4.2318210704611721</v>
      </c>
      <c r="P482" s="38">
        <f t="shared" si="109"/>
        <v>101.01777944783692</v>
      </c>
      <c r="Q482" s="23">
        <f t="shared" si="110"/>
        <v>5.1922970282068253</v>
      </c>
      <c r="R482" s="7">
        <f t="shared" si="101"/>
        <v>106.21007647604374</v>
      </c>
      <c r="S482" s="34">
        <f t="shared" si="111"/>
        <v>2.1593614423542697</v>
      </c>
    </row>
    <row r="483" spans="1:19" x14ac:dyDescent="0.35">
      <c r="A483" s="15">
        <v>44047</v>
      </c>
      <c r="B483" s="16">
        <v>185</v>
      </c>
      <c r="C483" s="22">
        <v>109.279099</v>
      </c>
      <c r="D483" s="38">
        <f t="shared" si="102"/>
        <v>105.16278490152661</v>
      </c>
      <c r="E483" s="23">
        <f t="shared" si="103"/>
        <v>1.4455086847876626</v>
      </c>
      <c r="F483" s="7">
        <f t="shared" si="96"/>
        <v>106.60829358631428</v>
      </c>
      <c r="G483" s="34">
        <f t="shared" si="97"/>
        <v>2.4440221763593848</v>
      </c>
      <c r="H483" s="38">
        <f t="shared" si="104"/>
        <v>105.16278490152661</v>
      </c>
      <c r="I483" s="42">
        <f t="shared" si="105"/>
        <v>2.2423366122687494</v>
      </c>
      <c r="J483" s="7">
        <f t="shared" si="98"/>
        <v>107.40512151379535</v>
      </c>
      <c r="K483" s="34">
        <f t="shared" si="99"/>
        <v>1.7148544445856493</v>
      </c>
      <c r="L483" s="38">
        <f t="shared" si="106"/>
        <v>105.16278490152661</v>
      </c>
      <c r="M483" s="23">
        <f t="shared" si="107"/>
        <v>3.4836582721169926</v>
      </c>
      <c r="N483" s="7">
        <f t="shared" si="100"/>
        <v>108.6464431736436</v>
      </c>
      <c r="O483" s="34">
        <f t="shared" si="108"/>
        <v>0.57893580030010883</v>
      </c>
      <c r="P483" s="38">
        <f t="shared" si="109"/>
        <v>105.16278490152661</v>
      </c>
      <c r="Q483" s="23">
        <f t="shared" si="110"/>
        <v>4.3020991898672616</v>
      </c>
      <c r="R483" s="7">
        <f t="shared" si="101"/>
        <v>109.46488409139387</v>
      </c>
      <c r="S483" s="34">
        <f t="shared" si="111"/>
        <v>0.17000972106648468</v>
      </c>
    </row>
    <row r="484" spans="1:19" x14ac:dyDescent="0.35">
      <c r="A484" s="15">
        <v>44048</v>
      </c>
      <c r="B484" s="16">
        <v>186</v>
      </c>
      <c r="C484" s="22">
        <v>109.675194</v>
      </c>
      <c r="D484" s="38">
        <f t="shared" si="102"/>
        <v>107.42675765568697</v>
      </c>
      <c r="E484" s="23">
        <f t="shared" si="103"/>
        <v>1.5682782951935677</v>
      </c>
      <c r="F484" s="7">
        <f t="shared" si="96"/>
        <v>108.99503595088053</v>
      </c>
      <c r="G484" s="34">
        <f t="shared" si="97"/>
        <v>0.62015668658809919</v>
      </c>
      <c r="H484" s="38">
        <f t="shared" si="104"/>
        <v>107.42675765568697</v>
      </c>
      <c r="I484" s="42">
        <f t="shared" si="105"/>
        <v>2.2477456477416529</v>
      </c>
      <c r="J484" s="7">
        <f t="shared" si="98"/>
        <v>109.67450330342862</v>
      </c>
      <c r="K484" s="34">
        <f t="shared" si="99"/>
        <v>6.2976553420314159E-4</v>
      </c>
      <c r="L484" s="38">
        <f t="shared" si="106"/>
        <v>107.42675765568697</v>
      </c>
      <c r="M484" s="23">
        <f t="shared" si="107"/>
        <v>2.9347997890365098</v>
      </c>
      <c r="N484" s="7">
        <f t="shared" si="100"/>
        <v>110.36155744472347</v>
      </c>
      <c r="O484" s="34">
        <f t="shared" si="108"/>
        <v>0.62581466208618586</v>
      </c>
      <c r="P484" s="38">
        <f t="shared" si="109"/>
        <v>107.42675765568697</v>
      </c>
      <c r="Q484" s="23">
        <f t="shared" si="110"/>
        <v>2.5696917195163982</v>
      </c>
      <c r="R484" s="7">
        <f t="shared" si="101"/>
        <v>109.99644937520337</v>
      </c>
      <c r="S484" s="34">
        <f t="shared" si="111"/>
        <v>0.29291525593596324</v>
      </c>
    </row>
    <row r="485" spans="1:19" x14ac:dyDescent="0.35">
      <c r="A485" s="15">
        <v>44049</v>
      </c>
      <c r="B485" s="16">
        <v>187</v>
      </c>
      <c r="C485" s="22">
        <v>113.501678</v>
      </c>
      <c r="D485" s="38">
        <f t="shared" si="102"/>
        <v>108.66339764505915</v>
      </c>
      <c r="E485" s="23">
        <f t="shared" si="103"/>
        <v>1.5185325493203594</v>
      </c>
      <c r="F485" s="7">
        <f t="shared" si="96"/>
        <v>110.1819301943795</v>
      </c>
      <c r="G485" s="34">
        <f t="shared" si="97"/>
        <v>2.9248446931511394</v>
      </c>
      <c r="H485" s="38">
        <f t="shared" si="104"/>
        <v>108.66339764505915</v>
      </c>
      <c r="I485" s="42">
        <f t="shared" si="105"/>
        <v>1.9949692331492845</v>
      </c>
      <c r="J485" s="7">
        <f t="shared" si="98"/>
        <v>110.65836687820844</v>
      </c>
      <c r="K485" s="34">
        <f t="shared" si="99"/>
        <v>2.505082895595216</v>
      </c>
      <c r="L485" s="38">
        <f t="shared" si="106"/>
        <v>108.66339764505915</v>
      </c>
      <c r="M485" s="23">
        <f t="shared" si="107"/>
        <v>2.1706278791875611</v>
      </c>
      <c r="N485" s="7">
        <f t="shared" si="100"/>
        <v>110.83402552424671</v>
      </c>
      <c r="O485" s="34">
        <f t="shared" si="108"/>
        <v>2.3503198567278329</v>
      </c>
      <c r="P485" s="38">
        <f t="shared" si="109"/>
        <v>108.66339764505915</v>
      </c>
      <c r="Q485" s="23">
        <f t="shared" si="110"/>
        <v>1.436597748893812</v>
      </c>
      <c r="R485" s="7">
        <f t="shared" si="101"/>
        <v>110.09999539395297</v>
      </c>
      <c r="S485" s="34">
        <f t="shared" si="111"/>
        <v>2.9970328773879733</v>
      </c>
    </row>
    <row r="486" spans="1:19" x14ac:dyDescent="0.35">
      <c r="A486" s="15">
        <v>44050</v>
      </c>
      <c r="B486" s="16">
        <v>188</v>
      </c>
      <c r="C486" s="22">
        <v>110.92113500000001</v>
      </c>
      <c r="D486" s="38">
        <f t="shared" si="102"/>
        <v>111.32445184027662</v>
      </c>
      <c r="E486" s="23">
        <f t="shared" si="103"/>
        <v>1.6899107962049267</v>
      </c>
      <c r="F486" s="7">
        <f t="shared" si="96"/>
        <v>113.01436263648155</v>
      </c>
      <c r="G486" s="34">
        <f t="shared" si="97"/>
        <v>1.8871314618999737</v>
      </c>
      <c r="H486" s="38">
        <f t="shared" si="104"/>
        <v>111.32445184027662</v>
      </c>
      <c r="I486" s="42">
        <f t="shared" si="105"/>
        <v>2.1614904736663321</v>
      </c>
      <c r="J486" s="7">
        <f t="shared" si="98"/>
        <v>113.48594231394296</v>
      </c>
      <c r="K486" s="34">
        <f t="shared" si="99"/>
        <v>2.3122800843526794</v>
      </c>
      <c r="L486" s="38">
        <f t="shared" si="106"/>
        <v>111.32445184027662</v>
      </c>
      <c r="M486" s="23">
        <f t="shared" si="107"/>
        <v>2.3913197214010222</v>
      </c>
      <c r="N486" s="7">
        <f t="shared" si="100"/>
        <v>113.71577156167764</v>
      </c>
      <c r="O486" s="34">
        <f t="shared" si="108"/>
        <v>2.5194806757771047</v>
      </c>
      <c r="P486" s="38">
        <f t="shared" si="109"/>
        <v>111.32445184027662</v>
      </c>
      <c r="Q486" s="23">
        <f t="shared" si="110"/>
        <v>2.4773857282689247</v>
      </c>
      <c r="R486" s="7">
        <f t="shared" si="101"/>
        <v>113.80183756854555</v>
      </c>
      <c r="S486" s="34">
        <f t="shared" si="111"/>
        <v>2.5970727477189484</v>
      </c>
    </row>
    <row r="487" spans="1:19" x14ac:dyDescent="0.35">
      <c r="A487" s="15">
        <v>44053</v>
      </c>
      <c r="B487" s="16">
        <v>189</v>
      </c>
      <c r="C487" s="22">
        <v>112.533356</v>
      </c>
      <c r="D487" s="38">
        <f t="shared" si="102"/>
        <v>111.10262757812448</v>
      </c>
      <c r="E487" s="23">
        <f t="shared" si="103"/>
        <v>1.4031505374513666</v>
      </c>
      <c r="F487" s="7">
        <f t="shared" si="96"/>
        <v>112.50577811557585</v>
      </c>
      <c r="G487" s="34">
        <f t="shared" si="97"/>
        <v>2.450640894789205E-2</v>
      </c>
      <c r="H487" s="38">
        <f t="shared" si="104"/>
        <v>111.10262757812448</v>
      </c>
      <c r="I487" s="42">
        <f t="shared" si="105"/>
        <v>1.5656617897117142</v>
      </c>
      <c r="J487" s="7">
        <f t="shared" si="98"/>
        <v>112.66828936783619</v>
      </c>
      <c r="K487" s="34">
        <f t="shared" si="99"/>
        <v>0.11990521977874476</v>
      </c>
      <c r="L487" s="38">
        <f t="shared" si="106"/>
        <v>111.10262757812448</v>
      </c>
      <c r="M487" s="23">
        <f t="shared" si="107"/>
        <v>1.2154049288020996</v>
      </c>
      <c r="N487" s="7">
        <f t="shared" si="100"/>
        <v>112.31803250692658</v>
      </c>
      <c r="O487" s="34">
        <f t="shared" si="108"/>
        <v>0.19134192805323688</v>
      </c>
      <c r="P487" s="38">
        <f t="shared" si="109"/>
        <v>111.10262757812448</v>
      </c>
      <c r="Q487" s="23">
        <f t="shared" si="110"/>
        <v>0.18305723641101992</v>
      </c>
      <c r="R487" s="7">
        <f t="shared" si="101"/>
        <v>111.2856848145355</v>
      </c>
      <c r="S487" s="34">
        <f t="shared" si="111"/>
        <v>1.1087123230062539</v>
      </c>
    </row>
    <row r="488" spans="1:19" x14ac:dyDescent="0.35">
      <c r="A488" s="15">
        <v>44054</v>
      </c>
      <c r="B488" s="16">
        <v>190</v>
      </c>
      <c r="C488" s="22">
        <v>109.186623</v>
      </c>
      <c r="D488" s="38">
        <f t="shared" si="102"/>
        <v>111.88952821015602</v>
      </c>
      <c r="E488" s="23">
        <f t="shared" si="103"/>
        <v>1.3107130516383914</v>
      </c>
      <c r="F488" s="7">
        <f t="shared" si="96"/>
        <v>113.2002412617944</v>
      </c>
      <c r="G488" s="34">
        <f t="shared" si="97"/>
        <v>3.6759248995130158</v>
      </c>
      <c r="H488" s="38">
        <f t="shared" si="104"/>
        <v>111.88952821015602</v>
      </c>
      <c r="I488" s="42">
        <f t="shared" si="105"/>
        <v>1.3709715002916687</v>
      </c>
      <c r="J488" s="7">
        <f t="shared" si="98"/>
        <v>113.26049971044769</v>
      </c>
      <c r="K488" s="34">
        <f t="shared" si="99"/>
        <v>3.7311133896390332</v>
      </c>
      <c r="L488" s="38">
        <f t="shared" si="106"/>
        <v>111.88952821015602</v>
      </c>
      <c r="M488" s="23">
        <f t="shared" si="107"/>
        <v>1.0225779952553442</v>
      </c>
      <c r="N488" s="7">
        <f t="shared" si="100"/>
        <v>112.91210620541136</v>
      </c>
      <c r="O488" s="34">
        <f t="shared" si="108"/>
        <v>3.4120326309674076</v>
      </c>
      <c r="P488" s="38">
        <f t="shared" si="109"/>
        <v>111.88952821015602</v>
      </c>
      <c r="Q488" s="23">
        <f t="shared" si="110"/>
        <v>0.69632412268845534</v>
      </c>
      <c r="R488" s="7">
        <f t="shared" si="101"/>
        <v>112.58585233284447</v>
      </c>
      <c r="S488" s="34">
        <f t="shared" si="111"/>
        <v>3.1132287449209506</v>
      </c>
    </row>
    <row r="489" spans="1:19" x14ac:dyDescent="0.35">
      <c r="A489" s="15">
        <v>44055</v>
      </c>
      <c r="B489" s="16">
        <v>191</v>
      </c>
      <c r="C489" s="22">
        <v>112.815369</v>
      </c>
      <c r="D489" s="38">
        <f t="shared" si="102"/>
        <v>110.40293034457021</v>
      </c>
      <c r="E489" s="23">
        <f t="shared" si="103"/>
        <v>0.8911164140547615</v>
      </c>
      <c r="F489" s="7">
        <f t="shared" si="96"/>
        <v>111.29404675862497</v>
      </c>
      <c r="G489" s="34">
        <f t="shared" si="97"/>
        <v>1.348506196327764</v>
      </c>
      <c r="H489" s="38">
        <f t="shared" si="104"/>
        <v>110.40293034457021</v>
      </c>
      <c r="I489" s="42">
        <f t="shared" si="105"/>
        <v>0.65657915882229978</v>
      </c>
      <c r="J489" s="7">
        <f t="shared" si="98"/>
        <v>111.0595095033925</v>
      </c>
      <c r="K489" s="34">
        <f t="shared" si="99"/>
        <v>1.5564009692752936</v>
      </c>
      <c r="L489" s="38">
        <f t="shared" si="106"/>
        <v>110.40293034457021</v>
      </c>
      <c r="M489" s="23">
        <f t="shared" si="107"/>
        <v>-0.10655114212317396</v>
      </c>
      <c r="N489" s="7">
        <f t="shared" si="100"/>
        <v>110.29637920244703</v>
      </c>
      <c r="O489" s="34">
        <f t="shared" si="108"/>
        <v>2.2328427588203659</v>
      </c>
      <c r="P489" s="38">
        <f t="shared" si="109"/>
        <v>110.40293034457021</v>
      </c>
      <c r="Q489" s="23">
        <f t="shared" si="110"/>
        <v>-1.1591595673446677</v>
      </c>
      <c r="R489" s="7">
        <f t="shared" si="101"/>
        <v>109.24377077722554</v>
      </c>
      <c r="S489" s="34">
        <f t="shared" si="111"/>
        <v>3.165879130151557</v>
      </c>
    </row>
    <row r="490" spans="1:19" x14ac:dyDescent="0.35">
      <c r="A490" s="15">
        <v>44056</v>
      </c>
      <c r="B490" s="16">
        <v>192</v>
      </c>
      <c r="C490" s="22">
        <v>114.81192</v>
      </c>
      <c r="D490" s="38">
        <f t="shared" si="102"/>
        <v>111.72977160505658</v>
      </c>
      <c r="E490" s="23">
        <f t="shared" si="103"/>
        <v>0.95647514101950359</v>
      </c>
      <c r="F490" s="7">
        <f t="shared" si="96"/>
        <v>112.68624674607609</v>
      </c>
      <c r="G490" s="34">
        <f t="shared" si="97"/>
        <v>1.8514395142280582</v>
      </c>
      <c r="H490" s="38">
        <f t="shared" si="104"/>
        <v>111.72977160505658</v>
      </c>
      <c r="I490" s="42">
        <f t="shared" si="105"/>
        <v>0.82414468423831866</v>
      </c>
      <c r="J490" s="7">
        <f t="shared" si="98"/>
        <v>112.5539162892949</v>
      </c>
      <c r="K490" s="34">
        <f t="shared" si="99"/>
        <v>1.9666979793605897</v>
      </c>
      <c r="L490" s="38">
        <f t="shared" si="106"/>
        <v>111.72977160505658</v>
      </c>
      <c r="M490" s="23">
        <f t="shared" si="107"/>
        <v>0.53847543905112327</v>
      </c>
      <c r="N490" s="7">
        <f t="shared" si="100"/>
        <v>112.26824704410771</v>
      </c>
      <c r="O490" s="34">
        <f t="shared" si="108"/>
        <v>2.2155129501294732</v>
      </c>
      <c r="P490" s="38">
        <f t="shared" si="109"/>
        <v>111.72977160505658</v>
      </c>
      <c r="Q490" s="23">
        <f t="shared" si="110"/>
        <v>0.95394113631171895</v>
      </c>
      <c r="R490" s="7">
        <f t="shared" si="101"/>
        <v>112.6837127413683</v>
      </c>
      <c r="S490" s="34">
        <f t="shared" si="111"/>
        <v>1.8536466062336596</v>
      </c>
    </row>
    <row r="491" spans="1:19" x14ac:dyDescent="0.35">
      <c r="A491" s="15">
        <v>44057</v>
      </c>
      <c r="B491" s="16">
        <v>193</v>
      </c>
      <c r="C491" s="22">
        <v>114.709602</v>
      </c>
      <c r="D491" s="38">
        <f t="shared" si="102"/>
        <v>113.42495322227546</v>
      </c>
      <c r="E491" s="23">
        <f t="shared" si="103"/>
        <v>1.0672811124494097</v>
      </c>
      <c r="F491" s="7">
        <f t="shared" si="96"/>
        <v>114.49223433472487</v>
      </c>
      <c r="G491" s="34">
        <f t="shared" si="97"/>
        <v>0.18949387103194199</v>
      </c>
      <c r="H491" s="38">
        <f t="shared" si="104"/>
        <v>113.42495322227546</v>
      </c>
      <c r="I491" s="42">
        <f t="shared" si="105"/>
        <v>1.0419039174834586</v>
      </c>
      <c r="J491" s="7">
        <f t="shared" si="98"/>
        <v>114.46685713975891</v>
      </c>
      <c r="K491" s="34">
        <f t="shared" si="99"/>
        <v>0.21161686206625413</v>
      </c>
      <c r="L491" s="38">
        <f t="shared" si="106"/>
        <v>113.42495322227546</v>
      </c>
      <c r="M491" s="23">
        <f t="shared" si="107"/>
        <v>1.0589932192266132</v>
      </c>
      <c r="N491" s="7">
        <f t="shared" si="100"/>
        <v>114.48394644150207</v>
      </c>
      <c r="O491" s="34">
        <f t="shared" si="108"/>
        <v>0.19671897954796655</v>
      </c>
      <c r="P491" s="38">
        <f t="shared" si="109"/>
        <v>113.42495322227546</v>
      </c>
      <c r="Q491" s="23">
        <f t="shared" si="110"/>
        <v>1.5839955450828045</v>
      </c>
      <c r="R491" s="7">
        <f t="shared" si="101"/>
        <v>115.00894876735826</v>
      </c>
      <c r="S491" s="34">
        <f t="shared" si="111"/>
        <v>0.26096051432403938</v>
      </c>
    </row>
    <row r="492" spans="1:19" x14ac:dyDescent="0.35">
      <c r="A492" s="15">
        <v>44060</v>
      </c>
      <c r="B492" s="16">
        <v>194</v>
      </c>
      <c r="C492" s="22">
        <v>114.41011</v>
      </c>
      <c r="D492" s="38">
        <f t="shared" si="102"/>
        <v>114.13151005002396</v>
      </c>
      <c r="E492" s="23">
        <f t="shared" si="103"/>
        <v>1.0131724697442732</v>
      </c>
      <c r="F492" s="7">
        <f t="shared" ref="F492:F551" si="112">D492+E492</f>
        <v>115.14468251976824</v>
      </c>
      <c r="G492" s="34">
        <f t="shared" ref="G492:G550" si="113">(ABS(F492-C492)/C492)*100</f>
        <v>0.64205210515769595</v>
      </c>
      <c r="H492" s="38">
        <f t="shared" si="104"/>
        <v>114.13151005002396</v>
      </c>
      <c r="I492" s="42">
        <f t="shared" si="105"/>
        <v>0.9580671450497189</v>
      </c>
      <c r="J492" s="7">
        <f t="shared" ref="J492:J551" si="114">H492+I492</f>
        <v>115.08957719507369</v>
      </c>
      <c r="K492" s="34">
        <f t="shared" ref="K492:K550" si="115">(ABS(J492-C492)/C492)*100</f>
        <v>0.59388737155631099</v>
      </c>
      <c r="L492" s="38">
        <f t="shared" si="106"/>
        <v>114.13151005002396</v>
      </c>
      <c r="M492" s="23">
        <f t="shared" si="107"/>
        <v>0.90039684306146217</v>
      </c>
      <c r="N492" s="7">
        <f t="shared" ref="N492:N551" si="116">L492+M492</f>
        <v>115.03190689308542</v>
      </c>
      <c r="O492" s="34">
        <f t="shared" si="108"/>
        <v>0.5434807230632126</v>
      </c>
      <c r="P492" s="38">
        <f t="shared" si="109"/>
        <v>114.13151005002396</v>
      </c>
      <c r="Q492" s="23">
        <f t="shared" si="110"/>
        <v>0.83817263534864561</v>
      </c>
      <c r="R492" s="7">
        <f t="shared" ref="R492:R551" si="117">P492+Q492</f>
        <v>114.9696826853726</v>
      </c>
      <c r="S492" s="34">
        <f t="shared" si="111"/>
        <v>0.4890937395065878</v>
      </c>
    </row>
    <row r="493" spans="1:19" x14ac:dyDescent="0.35">
      <c r="A493" s="15">
        <v>44061</v>
      </c>
      <c r="B493" s="16">
        <v>195</v>
      </c>
      <c r="C493" s="22">
        <v>115.363472</v>
      </c>
      <c r="D493" s="38">
        <f t="shared" ref="D493:D551" si="118">0.55*C492+(1-0.55)*D492</f>
        <v>114.28474002251079</v>
      </c>
      <c r="E493" s="23">
        <f t="shared" ref="E493:E551" si="119">$E$297*(D493-D492)+(1-$E$297)*E492</f>
        <v>0.88418109515565624</v>
      </c>
      <c r="F493" s="7">
        <f t="shared" si="112"/>
        <v>115.16892111766644</v>
      </c>
      <c r="G493" s="34">
        <f t="shared" si="113"/>
        <v>0.16864166703786332</v>
      </c>
      <c r="H493" s="38">
        <f t="shared" ref="H493:H551" si="120">0.55*C492+(1-0.55)*H492</f>
        <v>114.28474002251079</v>
      </c>
      <c r="I493" s="42">
        <f t="shared" ref="I493:I551" si="121">$I$297*(H493-H492)+(1-$I$297)*I492</f>
        <v>0.7568578519089959</v>
      </c>
      <c r="J493" s="7">
        <f t="shared" si="114"/>
        <v>115.04159787441978</v>
      </c>
      <c r="K493" s="34">
        <f t="shared" si="115"/>
        <v>0.27900870180140114</v>
      </c>
      <c r="L493" s="38">
        <f t="shared" ref="L493:L551" si="122">0.55*C492+(1-0.55)*L492</f>
        <v>114.28474002251079</v>
      </c>
      <c r="M493" s="23">
        <f t="shared" ref="M493:M551" si="123">$M$297*(L493-L492)+(1-$M$297)*M492</f>
        <v>0.56417175130287622</v>
      </c>
      <c r="N493" s="7">
        <f t="shared" si="116"/>
        <v>114.84891177381367</v>
      </c>
      <c r="O493" s="34">
        <f t="shared" ref="O493:O550" si="124">(ABS(N493-C493)/C493)*100</f>
        <v>0.44603392847463286</v>
      </c>
      <c r="P493" s="38">
        <f t="shared" ref="P493:P551" si="125">0.55*C492+(1-0.55)*P492</f>
        <v>114.28474002251079</v>
      </c>
      <c r="Q493" s="23">
        <f t="shared" ref="Q493:Q551" si="126">$Q$297*(P493-P492)+(1-$Q$297)*Q492</f>
        <v>0.25597137191609953</v>
      </c>
      <c r="R493" s="7">
        <f t="shared" si="117"/>
        <v>114.54071139442689</v>
      </c>
      <c r="S493" s="34">
        <f t="shared" ref="S493:S550" si="127">(ABS(R493-C493)/C493)*100</f>
        <v>0.71318987831183578</v>
      </c>
    </row>
    <row r="494" spans="1:19" x14ac:dyDescent="0.35">
      <c r="A494" s="15">
        <v>44062</v>
      </c>
      <c r="B494" s="16">
        <v>196</v>
      </c>
      <c r="C494" s="22">
        <v>115.508217</v>
      </c>
      <c r="D494" s="38">
        <f t="shared" si="118"/>
        <v>114.87804261012985</v>
      </c>
      <c r="E494" s="23">
        <f t="shared" si="119"/>
        <v>0.84054931902516739</v>
      </c>
      <c r="F494" s="7">
        <f t="shared" si="112"/>
        <v>115.71859192915502</v>
      </c>
      <c r="G494" s="34">
        <f t="shared" si="113"/>
        <v>0.18212983856812801</v>
      </c>
      <c r="H494" s="38">
        <f t="shared" si="120"/>
        <v>114.87804261012985</v>
      </c>
      <c r="I494" s="42">
        <f t="shared" si="121"/>
        <v>0.71596903583651295</v>
      </c>
      <c r="J494" s="7">
        <f t="shared" si="114"/>
        <v>115.59401164596636</v>
      </c>
      <c r="K494" s="34">
        <f t="shared" si="115"/>
        <v>7.4275794566510747E-2</v>
      </c>
      <c r="L494" s="38">
        <f t="shared" si="122"/>
        <v>114.87804261012985</v>
      </c>
      <c r="M494" s="23">
        <f t="shared" si="123"/>
        <v>0.57728062764516075</v>
      </c>
      <c r="N494" s="7">
        <f t="shared" si="116"/>
        <v>115.45532323777502</v>
      </c>
      <c r="O494" s="34">
        <f t="shared" si="124"/>
        <v>4.5792207341390063E-2</v>
      </c>
      <c r="P494" s="38">
        <f t="shared" si="125"/>
        <v>114.87804261012985</v>
      </c>
      <c r="Q494" s="23">
        <f t="shared" si="126"/>
        <v>0.54270290526361931</v>
      </c>
      <c r="R494" s="7">
        <f t="shared" si="117"/>
        <v>115.42074551539348</v>
      </c>
      <c r="S494" s="34">
        <f t="shared" si="127"/>
        <v>7.5727499634527767E-2</v>
      </c>
    </row>
    <row r="495" spans="1:19" x14ac:dyDescent="0.35">
      <c r="A495" s="15">
        <v>44063</v>
      </c>
      <c r="B495" s="16">
        <v>197</v>
      </c>
      <c r="C495" s="22">
        <v>118.071297</v>
      </c>
      <c r="D495" s="38">
        <f t="shared" si="118"/>
        <v>115.22463852455843</v>
      </c>
      <c r="E495" s="23">
        <f t="shared" si="119"/>
        <v>0.76645630833567868</v>
      </c>
      <c r="F495" s="7">
        <f t="shared" si="112"/>
        <v>115.99109483289411</v>
      </c>
      <c r="G495" s="34">
        <f t="shared" si="113"/>
        <v>1.7618186807128029</v>
      </c>
      <c r="H495" s="38">
        <f t="shared" si="120"/>
        <v>115.22463852455843</v>
      </c>
      <c r="I495" s="42">
        <f t="shared" si="121"/>
        <v>0.62362575548452881</v>
      </c>
      <c r="J495" s="7">
        <f t="shared" si="114"/>
        <v>115.84826428004295</v>
      </c>
      <c r="K495" s="34">
        <f t="shared" si="115"/>
        <v>1.8827884307538747</v>
      </c>
      <c r="L495" s="38">
        <f t="shared" si="122"/>
        <v>115.22463852455843</v>
      </c>
      <c r="M495" s="23">
        <f t="shared" si="123"/>
        <v>0.47347250669769769</v>
      </c>
      <c r="N495" s="7">
        <f t="shared" si="116"/>
        <v>115.69811103125613</v>
      </c>
      <c r="O495" s="34">
        <f t="shared" si="124"/>
        <v>2.0099601080386784</v>
      </c>
      <c r="P495" s="38">
        <f t="shared" si="125"/>
        <v>115.22463852455843</v>
      </c>
      <c r="Q495" s="23">
        <f t="shared" si="126"/>
        <v>0.37601196305383267</v>
      </c>
      <c r="R495" s="7">
        <f t="shared" si="117"/>
        <v>115.60065048761226</v>
      </c>
      <c r="S495" s="34">
        <f t="shared" si="127"/>
        <v>2.0925039151452234</v>
      </c>
    </row>
    <row r="496" spans="1:19" x14ac:dyDescent="0.35">
      <c r="A496" s="15">
        <v>44064</v>
      </c>
      <c r="B496" s="16">
        <v>198</v>
      </c>
      <c r="C496" s="22">
        <v>124.1558</v>
      </c>
      <c r="D496" s="38">
        <f t="shared" si="118"/>
        <v>116.7903006860513</v>
      </c>
      <c r="E496" s="23">
        <f t="shared" si="119"/>
        <v>0.88633718630925684</v>
      </c>
      <c r="F496" s="7">
        <f t="shared" si="112"/>
        <v>117.67663787236056</v>
      </c>
      <c r="G496" s="34">
        <f t="shared" si="113"/>
        <v>5.2185738625496683</v>
      </c>
      <c r="H496" s="38">
        <f t="shared" si="120"/>
        <v>116.7903006860513</v>
      </c>
      <c r="I496" s="42">
        <f t="shared" si="121"/>
        <v>0.85913485698661329</v>
      </c>
      <c r="J496" s="7">
        <f t="shared" si="114"/>
        <v>117.64943554303791</v>
      </c>
      <c r="K496" s="34">
        <f t="shared" si="115"/>
        <v>5.2404836962607382</v>
      </c>
      <c r="L496" s="38">
        <f t="shared" si="122"/>
        <v>116.7903006860513</v>
      </c>
      <c r="M496" s="23">
        <f t="shared" si="123"/>
        <v>0.96495785135552381</v>
      </c>
      <c r="N496" s="7">
        <f t="shared" si="116"/>
        <v>117.75525853740682</v>
      </c>
      <c r="O496" s="34">
        <f t="shared" si="124"/>
        <v>5.1552496642067318</v>
      </c>
      <c r="P496" s="38">
        <f t="shared" si="125"/>
        <v>116.7903006860513</v>
      </c>
      <c r="Q496" s="23">
        <f t="shared" si="126"/>
        <v>1.3872146317270115</v>
      </c>
      <c r="R496" s="7">
        <f t="shared" si="117"/>
        <v>118.1775153177783</v>
      </c>
      <c r="S496" s="34">
        <f t="shared" si="127"/>
        <v>4.8151473247497893</v>
      </c>
    </row>
    <row r="497" spans="1:19" x14ac:dyDescent="0.35">
      <c r="A497" s="15">
        <v>44067</v>
      </c>
      <c r="B497" s="16">
        <v>199</v>
      </c>
      <c r="C497" s="22">
        <v>125.640739</v>
      </c>
      <c r="D497" s="38">
        <f t="shared" si="118"/>
        <v>120.84132530872307</v>
      </c>
      <c r="E497" s="23">
        <f t="shared" si="119"/>
        <v>1.3610403017636346</v>
      </c>
      <c r="F497" s="7">
        <f t="shared" si="112"/>
        <v>122.20236561048671</v>
      </c>
      <c r="G497" s="34">
        <f t="shared" si="113"/>
        <v>2.7366707780294797</v>
      </c>
      <c r="H497" s="38">
        <f t="shared" si="120"/>
        <v>120.84132530872307</v>
      </c>
      <c r="I497" s="42">
        <f t="shared" si="121"/>
        <v>1.6571072984079038</v>
      </c>
      <c r="J497" s="7">
        <f t="shared" si="114"/>
        <v>122.49843260713098</v>
      </c>
      <c r="K497" s="34">
        <f t="shared" si="115"/>
        <v>2.5010250798262317</v>
      </c>
      <c r="L497" s="38">
        <f t="shared" si="122"/>
        <v>120.84132530872307</v>
      </c>
      <c r="M497" s="23">
        <f t="shared" si="123"/>
        <v>2.3536878984478373</v>
      </c>
      <c r="N497" s="7">
        <f t="shared" si="116"/>
        <v>123.1950132071709</v>
      </c>
      <c r="O497" s="34">
        <f t="shared" si="124"/>
        <v>1.9466025210414388</v>
      </c>
      <c r="P497" s="38">
        <f t="shared" si="125"/>
        <v>120.84132530872307</v>
      </c>
      <c r="Q497" s="23">
        <f t="shared" si="126"/>
        <v>3.6514531240300605</v>
      </c>
      <c r="R497" s="7">
        <f t="shared" si="117"/>
        <v>124.49277843275313</v>
      </c>
      <c r="S497" s="34">
        <f t="shared" si="127"/>
        <v>0.91368498496882411</v>
      </c>
    </row>
    <row r="498" spans="1:19" x14ac:dyDescent="0.35">
      <c r="A498" s="15">
        <v>44068</v>
      </c>
      <c r="B498" s="16">
        <v>200</v>
      </c>
      <c r="C498" s="22">
        <v>124.610016</v>
      </c>
      <c r="D498" s="38">
        <f t="shared" si="118"/>
        <v>123.48100283892538</v>
      </c>
      <c r="E498" s="23">
        <f t="shared" si="119"/>
        <v>1.5528358860294351</v>
      </c>
      <c r="F498" s="7">
        <f t="shared" si="112"/>
        <v>125.03383872495482</v>
      </c>
      <c r="G498" s="34">
        <f t="shared" si="113"/>
        <v>0.34011930867163798</v>
      </c>
      <c r="H498" s="38">
        <f t="shared" si="120"/>
        <v>123.48100283892538</v>
      </c>
      <c r="I498" s="42">
        <f t="shared" si="121"/>
        <v>1.9027498563565044</v>
      </c>
      <c r="J498" s="7">
        <f t="shared" si="114"/>
        <v>125.38375269528188</v>
      </c>
      <c r="K498" s="34">
        <f t="shared" si="115"/>
        <v>0.6209265676379363</v>
      </c>
      <c r="L498" s="38">
        <f t="shared" si="122"/>
        <v>123.48100283892538</v>
      </c>
      <c r="M498" s="23">
        <f t="shared" si="123"/>
        <v>2.4823832327373481</v>
      </c>
      <c r="N498" s="7">
        <f t="shared" si="116"/>
        <v>125.96338607166273</v>
      </c>
      <c r="O498" s="34">
        <f t="shared" si="124"/>
        <v>1.0860845019574701</v>
      </c>
      <c r="P498" s="38">
        <f t="shared" si="125"/>
        <v>123.48100283892538</v>
      </c>
      <c r="Q498" s="23">
        <f t="shared" si="126"/>
        <v>2.7914438692764691</v>
      </c>
      <c r="R498" s="7">
        <f t="shared" si="117"/>
        <v>126.27244670820184</v>
      </c>
      <c r="S498" s="34">
        <f t="shared" si="127"/>
        <v>1.3341068090400043</v>
      </c>
    </row>
    <row r="499" spans="1:19" x14ac:dyDescent="0.35">
      <c r="A499" s="15">
        <v>44069</v>
      </c>
      <c r="B499" s="16">
        <v>201</v>
      </c>
      <c r="C499" s="22">
        <v>126.304596</v>
      </c>
      <c r="D499" s="38">
        <f t="shared" si="118"/>
        <v>124.10196007751642</v>
      </c>
      <c r="E499" s="23">
        <f t="shared" si="119"/>
        <v>1.4130540889136767</v>
      </c>
      <c r="F499" s="7">
        <f t="shared" si="112"/>
        <v>125.51501416643011</v>
      </c>
      <c r="G499" s="34">
        <f t="shared" si="113"/>
        <v>0.62514101511388986</v>
      </c>
      <c r="H499" s="38">
        <f t="shared" si="120"/>
        <v>124.10196007751642</v>
      </c>
      <c r="I499" s="42">
        <f t="shared" si="121"/>
        <v>1.58230170191514</v>
      </c>
      <c r="J499" s="7">
        <f t="shared" si="114"/>
        <v>125.68426177943157</v>
      </c>
      <c r="K499" s="34">
        <f t="shared" si="115"/>
        <v>0.49114144711601615</v>
      </c>
      <c r="L499" s="38">
        <f t="shared" si="122"/>
        <v>124.10196007751642</v>
      </c>
      <c r="M499" s="23">
        <f t="shared" si="123"/>
        <v>1.6447415353715125</v>
      </c>
      <c r="N499" s="7">
        <f t="shared" si="116"/>
        <v>125.74670161288793</v>
      </c>
      <c r="O499" s="34">
        <f t="shared" si="124"/>
        <v>0.44170553153273334</v>
      </c>
      <c r="P499" s="38">
        <f t="shared" si="125"/>
        <v>124.10196007751642</v>
      </c>
      <c r="Q499" s="23">
        <f t="shared" si="126"/>
        <v>0.94653023319385965</v>
      </c>
      <c r="R499" s="7">
        <f t="shared" si="117"/>
        <v>125.04849031071028</v>
      </c>
      <c r="S499" s="34">
        <f t="shared" si="127"/>
        <v>0.99450513209331304</v>
      </c>
    </row>
    <row r="500" spans="1:19" x14ac:dyDescent="0.35">
      <c r="A500" s="15">
        <v>44070</v>
      </c>
      <c r="B500" s="16">
        <v>202</v>
      </c>
      <c r="C500" s="22">
        <v>124.794701</v>
      </c>
      <c r="D500" s="38">
        <f t="shared" si="118"/>
        <v>125.31340983488241</v>
      </c>
      <c r="E500" s="23">
        <f t="shared" si="119"/>
        <v>1.3828134391815226</v>
      </c>
      <c r="F500" s="7">
        <f t="shared" si="112"/>
        <v>126.69622327406393</v>
      </c>
      <c r="G500" s="34">
        <f t="shared" si="113"/>
        <v>1.5237203653894902</v>
      </c>
      <c r="H500" s="38">
        <f t="shared" si="120"/>
        <v>125.31340983488241</v>
      </c>
      <c r="I500" s="42">
        <f t="shared" si="121"/>
        <v>1.4895887157778507</v>
      </c>
      <c r="J500" s="7">
        <f t="shared" si="114"/>
        <v>126.80299855066026</v>
      </c>
      <c r="K500" s="34">
        <f t="shared" si="115"/>
        <v>1.6092811109505838</v>
      </c>
      <c r="L500" s="38">
        <f t="shared" si="122"/>
        <v>125.31340983488241</v>
      </c>
      <c r="M500" s="23">
        <f t="shared" si="123"/>
        <v>1.4497602352690244</v>
      </c>
      <c r="N500" s="7">
        <f t="shared" si="116"/>
        <v>126.76317007015143</v>
      </c>
      <c r="O500" s="34">
        <f t="shared" si="124"/>
        <v>1.5773659092716033</v>
      </c>
      <c r="P500" s="38">
        <f t="shared" si="125"/>
        <v>125.31340983488241</v>
      </c>
      <c r="Q500" s="23">
        <f t="shared" si="126"/>
        <v>1.1717118287401647</v>
      </c>
      <c r="R500" s="7">
        <f t="shared" si="117"/>
        <v>126.48512166362258</v>
      </c>
      <c r="S500" s="34">
        <f t="shared" si="127"/>
        <v>1.3545612514609695</v>
      </c>
    </row>
    <row r="501" spans="1:19" x14ac:dyDescent="0.35">
      <c r="A501" s="15">
        <v>44071</v>
      </c>
      <c r="B501" s="16">
        <v>203</v>
      </c>
      <c r="C501" s="22">
        <v>124.592552</v>
      </c>
      <c r="D501" s="38">
        <f t="shared" si="118"/>
        <v>125.02811997569708</v>
      </c>
      <c r="E501" s="23">
        <f t="shared" si="119"/>
        <v>1.1325979444264953</v>
      </c>
      <c r="F501" s="7">
        <f t="shared" si="112"/>
        <v>126.16071792012357</v>
      </c>
      <c r="G501" s="34">
        <f t="shared" si="113"/>
        <v>1.2586353637925132</v>
      </c>
      <c r="H501" s="38">
        <f t="shared" si="120"/>
        <v>125.02811997569708</v>
      </c>
      <c r="I501" s="42">
        <f t="shared" si="121"/>
        <v>1.0458690720370565</v>
      </c>
      <c r="J501" s="7">
        <f t="shared" si="114"/>
        <v>126.07398904773413</v>
      </c>
      <c r="K501" s="34">
        <f t="shared" si="115"/>
        <v>1.1890253662467183</v>
      </c>
      <c r="L501" s="38">
        <f t="shared" si="122"/>
        <v>125.02811997569708</v>
      </c>
      <c r="M501" s="23">
        <f t="shared" si="123"/>
        <v>0.66898769276456682</v>
      </c>
      <c r="N501" s="7">
        <f t="shared" si="116"/>
        <v>125.69710766846164</v>
      </c>
      <c r="O501" s="34">
        <f t="shared" si="124"/>
        <v>0.8865342676837078</v>
      </c>
      <c r="P501" s="38">
        <f t="shared" si="125"/>
        <v>125.02811997569708</v>
      </c>
      <c r="Q501" s="23">
        <f t="shared" si="126"/>
        <v>-6.6739605996502471E-2</v>
      </c>
      <c r="R501" s="7">
        <f t="shared" si="117"/>
        <v>124.96138036970058</v>
      </c>
      <c r="S501" s="34">
        <f t="shared" si="127"/>
        <v>0.29602762266285398</v>
      </c>
    </row>
    <row r="502" spans="1:19" x14ac:dyDescent="0.35">
      <c r="A502" s="15">
        <v>44074</v>
      </c>
      <c r="B502" s="16">
        <v>204</v>
      </c>
      <c r="C502" s="22">
        <v>128.81774899999999</v>
      </c>
      <c r="D502" s="38">
        <f t="shared" si="118"/>
        <v>124.78855758906369</v>
      </c>
      <c r="E502" s="23">
        <f t="shared" si="119"/>
        <v>0.92677389476751182</v>
      </c>
      <c r="F502" s="7">
        <f t="shared" si="112"/>
        <v>125.71533148383119</v>
      </c>
      <c r="G502" s="34">
        <f t="shared" si="113"/>
        <v>2.4083773705506988</v>
      </c>
      <c r="H502" s="38">
        <f t="shared" si="120"/>
        <v>124.78855758906369</v>
      </c>
      <c r="I502" s="42">
        <f t="shared" si="121"/>
        <v>0.72451120736944363</v>
      </c>
      <c r="J502" s="7">
        <f t="shared" si="114"/>
        <v>125.51306879643313</v>
      </c>
      <c r="K502" s="34">
        <f t="shared" si="115"/>
        <v>2.5653919814783137</v>
      </c>
      <c r="L502" s="38">
        <f t="shared" si="122"/>
        <v>124.78855758906369</v>
      </c>
      <c r="M502" s="23">
        <f t="shared" si="123"/>
        <v>0.2601401570354841</v>
      </c>
      <c r="N502" s="7">
        <f t="shared" si="116"/>
        <v>125.04869774609917</v>
      </c>
      <c r="O502" s="34">
        <f t="shared" si="124"/>
        <v>2.9258788351447027</v>
      </c>
      <c r="P502" s="38">
        <f t="shared" si="125"/>
        <v>124.78855758906369</v>
      </c>
      <c r="Q502" s="23">
        <f t="shared" si="126"/>
        <v>-0.21363896953786105</v>
      </c>
      <c r="R502" s="7">
        <f t="shared" si="117"/>
        <v>124.57491861952583</v>
      </c>
      <c r="S502" s="34">
        <f t="shared" si="127"/>
        <v>3.2936690894002196</v>
      </c>
    </row>
    <row r="503" spans="1:19" x14ac:dyDescent="0.35">
      <c r="A503" s="15">
        <v>44075</v>
      </c>
      <c r="B503" s="16">
        <v>205</v>
      </c>
      <c r="C503" s="22">
        <v>133.94889800000001</v>
      </c>
      <c r="D503" s="38">
        <f t="shared" si="118"/>
        <v>127.00461286507866</v>
      </c>
      <c r="E503" s="23">
        <f t="shared" si="119"/>
        <v>1.1201661019546305</v>
      </c>
      <c r="F503" s="7">
        <f t="shared" si="112"/>
        <v>128.12477896703328</v>
      </c>
      <c r="G503" s="34">
        <f t="shared" si="113"/>
        <v>4.3480156387451085</v>
      </c>
      <c r="H503" s="38">
        <f t="shared" si="120"/>
        <v>127.00461286507866</v>
      </c>
      <c r="I503" s="42">
        <f t="shared" si="121"/>
        <v>1.0973972245308252</v>
      </c>
      <c r="J503" s="7">
        <f t="shared" si="114"/>
        <v>128.10201008960948</v>
      </c>
      <c r="K503" s="34">
        <f t="shared" si="115"/>
        <v>4.3650138207113391</v>
      </c>
      <c r="L503" s="38">
        <f t="shared" si="122"/>
        <v>127.00461286507866</v>
      </c>
      <c r="M503" s="23">
        <f t="shared" si="123"/>
        <v>1.1403019605762528</v>
      </c>
      <c r="N503" s="7">
        <f t="shared" si="116"/>
        <v>128.14491482565492</v>
      </c>
      <c r="O503" s="34">
        <f t="shared" si="124"/>
        <v>4.332983145815124</v>
      </c>
      <c r="P503" s="38">
        <f t="shared" si="125"/>
        <v>127.00461286507866</v>
      </c>
      <c r="Q503" s="23">
        <f t="shared" si="126"/>
        <v>1.8516011391820453</v>
      </c>
      <c r="R503" s="7">
        <f t="shared" si="117"/>
        <v>128.85621400426069</v>
      </c>
      <c r="S503" s="34">
        <f t="shared" si="127"/>
        <v>3.8019603533724631</v>
      </c>
    </row>
    <row r="504" spans="1:19" x14ac:dyDescent="0.35">
      <c r="A504" s="15">
        <v>44076</v>
      </c>
      <c r="B504" s="16">
        <v>206</v>
      </c>
      <c r="C504" s="22">
        <v>131.17369099999999</v>
      </c>
      <c r="D504" s="38">
        <f t="shared" si="118"/>
        <v>130.82396968928541</v>
      </c>
      <c r="E504" s="23">
        <f t="shared" si="119"/>
        <v>1.5250447102924483</v>
      </c>
      <c r="F504" s="7">
        <f t="shared" si="112"/>
        <v>132.34901439957787</v>
      </c>
      <c r="G504" s="34">
        <f t="shared" si="113"/>
        <v>0.89600543418258871</v>
      </c>
      <c r="H504" s="38">
        <f t="shared" si="120"/>
        <v>130.82396968928541</v>
      </c>
      <c r="I504" s="42">
        <f t="shared" si="121"/>
        <v>1.7778871244498065</v>
      </c>
      <c r="J504" s="7">
        <f t="shared" si="114"/>
        <v>132.60185681373522</v>
      </c>
      <c r="K504" s="34">
        <f t="shared" si="115"/>
        <v>1.0887593410291656</v>
      </c>
      <c r="L504" s="38">
        <f t="shared" si="122"/>
        <v>130.82396968928541</v>
      </c>
      <c r="M504" s="23">
        <f t="shared" si="123"/>
        <v>2.3458766492099765</v>
      </c>
      <c r="N504" s="7">
        <f t="shared" si="116"/>
        <v>133.16984633849538</v>
      </c>
      <c r="O504" s="34">
        <f t="shared" si="124"/>
        <v>1.5217650149795547</v>
      </c>
      <c r="P504" s="38">
        <f t="shared" si="125"/>
        <v>130.82396968928541</v>
      </c>
      <c r="Q504" s="23">
        <f t="shared" si="126"/>
        <v>3.5241934714530441</v>
      </c>
      <c r="R504" s="7">
        <f t="shared" si="117"/>
        <v>134.34816316073844</v>
      </c>
      <c r="S504" s="34">
        <f t="shared" si="127"/>
        <v>2.42005247892159</v>
      </c>
    </row>
    <row r="505" spans="1:19" x14ac:dyDescent="0.35">
      <c r="A505" s="15">
        <v>44077</v>
      </c>
      <c r="B505" s="16">
        <v>207</v>
      </c>
      <c r="C505" s="22">
        <v>120.671806</v>
      </c>
      <c r="D505" s="38">
        <f t="shared" si="118"/>
        <v>131.01631641017843</v>
      </c>
      <c r="E505" s="23">
        <f t="shared" si="119"/>
        <v>1.3251400118825349</v>
      </c>
      <c r="F505" s="7">
        <f t="shared" si="112"/>
        <v>132.34145642206096</v>
      </c>
      <c r="G505" s="34">
        <f t="shared" si="113"/>
        <v>9.6705691319983682</v>
      </c>
      <c r="H505" s="38">
        <f t="shared" si="120"/>
        <v>131.01631641017843</v>
      </c>
      <c r="I505" s="42">
        <f t="shared" si="121"/>
        <v>1.3815020235606117</v>
      </c>
      <c r="J505" s="7">
        <f t="shared" si="114"/>
        <v>132.39781843373905</v>
      </c>
      <c r="K505" s="34">
        <f t="shared" si="115"/>
        <v>9.717275992155983</v>
      </c>
      <c r="L505" s="38">
        <f t="shared" si="122"/>
        <v>131.01631641017843</v>
      </c>
      <c r="M505" s="23">
        <f t="shared" si="123"/>
        <v>1.3767881814673495</v>
      </c>
      <c r="N505" s="7">
        <f t="shared" si="116"/>
        <v>132.39310459164579</v>
      </c>
      <c r="O505" s="34">
        <f t="shared" si="124"/>
        <v>9.7133696595589125</v>
      </c>
      <c r="P505" s="38">
        <f t="shared" si="125"/>
        <v>131.01631641017843</v>
      </c>
      <c r="Q505" s="23">
        <f t="shared" si="126"/>
        <v>0.69212373347703016</v>
      </c>
      <c r="R505" s="7">
        <f t="shared" si="117"/>
        <v>131.70844014365545</v>
      </c>
      <c r="S505" s="34">
        <f t="shared" si="127"/>
        <v>9.1459923485817782</v>
      </c>
    </row>
    <row r="506" spans="1:19" x14ac:dyDescent="0.35">
      <c r="A506" s="15">
        <v>44078</v>
      </c>
      <c r="B506" s="16">
        <v>208</v>
      </c>
      <c r="C506" s="22">
        <v>120.751671</v>
      </c>
      <c r="D506" s="38">
        <f t="shared" si="118"/>
        <v>125.32683568458029</v>
      </c>
      <c r="E506" s="23">
        <f t="shared" si="119"/>
        <v>0.27294690126043297</v>
      </c>
      <c r="F506" s="7">
        <f t="shared" si="112"/>
        <v>125.59978258584073</v>
      </c>
      <c r="G506" s="34">
        <f t="shared" si="113"/>
        <v>4.0149436820967281</v>
      </c>
      <c r="H506" s="38">
        <f t="shared" si="120"/>
        <v>125.32683568458029</v>
      </c>
      <c r="I506" s="42">
        <f t="shared" si="121"/>
        <v>-0.38624366372907737</v>
      </c>
      <c r="J506" s="7">
        <f t="shared" si="114"/>
        <v>124.94059202085121</v>
      </c>
      <c r="K506" s="34">
        <f t="shared" si="115"/>
        <v>3.469037725242917</v>
      </c>
      <c r="L506" s="38">
        <f t="shared" si="122"/>
        <v>125.32683568458029</v>
      </c>
      <c r="M506" s="23">
        <f t="shared" si="123"/>
        <v>-1.8030328267121232</v>
      </c>
      <c r="N506" s="7">
        <f t="shared" si="116"/>
        <v>123.52380285786816</v>
      </c>
      <c r="O506" s="34">
        <f t="shared" si="124"/>
        <v>2.2957296035001953</v>
      </c>
      <c r="P506" s="38">
        <f t="shared" si="125"/>
        <v>125.32683568458029</v>
      </c>
      <c r="Q506" s="23">
        <f t="shared" si="126"/>
        <v>-4.7322400567368677</v>
      </c>
      <c r="R506" s="7">
        <f t="shared" si="117"/>
        <v>120.59459562784342</v>
      </c>
      <c r="S506" s="34">
        <f t="shared" si="127"/>
        <v>0.13008132380758824</v>
      </c>
    </row>
    <row r="507" spans="1:19" x14ac:dyDescent="0.35">
      <c r="A507" s="15">
        <v>44082</v>
      </c>
      <c r="B507" s="16">
        <v>209</v>
      </c>
      <c r="C507" s="22">
        <v>112.625694</v>
      </c>
      <c r="D507" s="38">
        <f t="shared" si="118"/>
        <v>122.81049510806113</v>
      </c>
      <c r="E507" s="23">
        <f t="shared" si="119"/>
        <v>-0.14544622040650532</v>
      </c>
      <c r="F507" s="7">
        <f t="shared" si="112"/>
        <v>122.66504888765462</v>
      </c>
      <c r="G507" s="34">
        <f t="shared" si="113"/>
        <v>8.9139116760111818</v>
      </c>
      <c r="H507" s="38">
        <f t="shared" si="120"/>
        <v>122.81049510806113</v>
      </c>
      <c r="I507" s="42">
        <f t="shared" si="121"/>
        <v>-0.91876789192659691</v>
      </c>
      <c r="J507" s="7">
        <f t="shared" si="114"/>
        <v>121.89172721613454</v>
      </c>
      <c r="K507" s="34">
        <f t="shared" si="115"/>
        <v>8.2272817924962531</v>
      </c>
      <c r="L507" s="38">
        <f t="shared" si="122"/>
        <v>122.81049510806113</v>
      </c>
      <c r="M507" s="23">
        <f t="shared" si="123"/>
        <v>-2.1240213141252879</v>
      </c>
      <c r="N507" s="7">
        <f t="shared" si="116"/>
        <v>120.68647379393585</v>
      </c>
      <c r="O507" s="34">
        <f t="shared" si="124"/>
        <v>7.1571410640416122</v>
      </c>
      <c r="P507" s="38">
        <f t="shared" si="125"/>
        <v>122.81049510806113</v>
      </c>
      <c r="Q507" s="23">
        <f t="shared" si="126"/>
        <v>-2.8487254985518122</v>
      </c>
      <c r="R507" s="7">
        <f t="shared" si="117"/>
        <v>119.96176960950932</v>
      </c>
      <c r="S507" s="34">
        <f t="shared" si="127"/>
        <v>6.5136784946331368</v>
      </c>
    </row>
    <row r="508" spans="1:19" x14ac:dyDescent="0.35">
      <c r="A508" s="15">
        <v>44083</v>
      </c>
      <c r="B508" s="16">
        <v>210</v>
      </c>
      <c r="C508" s="22">
        <v>117.117943</v>
      </c>
      <c r="D508" s="38">
        <f t="shared" si="118"/>
        <v>117.2088544986275</v>
      </c>
      <c r="E508" s="23">
        <f t="shared" si="119"/>
        <v>-0.96387537876057405</v>
      </c>
      <c r="F508" s="7">
        <f t="shared" si="112"/>
        <v>116.24497911986693</v>
      </c>
      <c r="G508" s="34">
        <f t="shared" si="113"/>
        <v>0.74537159530975616</v>
      </c>
      <c r="H508" s="38">
        <f t="shared" si="120"/>
        <v>117.2088544986275</v>
      </c>
      <c r="I508" s="42">
        <f t="shared" si="121"/>
        <v>-2.0894860713033552</v>
      </c>
      <c r="J508" s="7">
        <f t="shared" si="114"/>
        <v>115.11936842732415</v>
      </c>
      <c r="K508" s="34">
        <f t="shared" si="115"/>
        <v>1.7064631784694591</v>
      </c>
      <c r="L508" s="38">
        <f t="shared" si="122"/>
        <v>117.2088544986275</v>
      </c>
      <c r="M508" s="23">
        <f t="shared" si="123"/>
        <v>-3.688949997014042</v>
      </c>
      <c r="N508" s="7">
        <f t="shared" si="116"/>
        <v>113.51990450161347</v>
      </c>
      <c r="O508" s="34">
        <f t="shared" si="124"/>
        <v>3.0721496691472194</v>
      </c>
      <c r="P508" s="38">
        <f t="shared" si="125"/>
        <v>117.2088544986275</v>
      </c>
      <c r="Q508" s="23">
        <f t="shared" si="126"/>
        <v>-5.1887033428013574</v>
      </c>
      <c r="R508" s="7">
        <f t="shared" si="117"/>
        <v>112.02015115582614</v>
      </c>
      <c r="S508" s="34">
        <f t="shared" si="127"/>
        <v>4.3526992650253904</v>
      </c>
    </row>
    <row r="509" spans="1:19" x14ac:dyDescent="0.35">
      <c r="A509" s="15">
        <v>44084</v>
      </c>
      <c r="B509" s="16">
        <v>211</v>
      </c>
      <c r="C509" s="22">
        <v>113.29454</v>
      </c>
      <c r="D509" s="38">
        <f t="shared" si="118"/>
        <v>117.15885317438237</v>
      </c>
      <c r="E509" s="23">
        <f t="shared" si="119"/>
        <v>-0.8267942705832575</v>
      </c>
      <c r="F509" s="7">
        <f t="shared" si="112"/>
        <v>116.33205890379911</v>
      </c>
      <c r="G509" s="34">
        <f t="shared" si="113"/>
        <v>2.6810814570579575</v>
      </c>
      <c r="H509" s="38">
        <f t="shared" si="120"/>
        <v>117.15885317438237</v>
      </c>
      <c r="I509" s="42">
        <f t="shared" si="121"/>
        <v>-1.5796148845387989</v>
      </c>
      <c r="J509" s="7">
        <f t="shared" si="114"/>
        <v>115.57923828984357</v>
      </c>
      <c r="K509" s="34">
        <f t="shared" si="115"/>
        <v>2.0166005262421081</v>
      </c>
      <c r="L509" s="38">
        <f t="shared" si="122"/>
        <v>117.15885317438237</v>
      </c>
      <c r="M509" s="23">
        <f t="shared" si="123"/>
        <v>-2.0514230942680318</v>
      </c>
      <c r="N509" s="7">
        <f t="shared" si="116"/>
        <v>115.10743008011434</v>
      </c>
      <c r="O509" s="34">
        <f t="shared" si="124"/>
        <v>1.6001566184163361</v>
      </c>
      <c r="P509" s="38">
        <f t="shared" si="125"/>
        <v>117.15885317438237</v>
      </c>
      <c r="Q509" s="23">
        <f t="shared" si="126"/>
        <v>-0.82080662702856444</v>
      </c>
      <c r="R509" s="7">
        <f t="shared" si="117"/>
        <v>116.33804654735381</v>
      </c>
      <c r="S509" s="34">
        <f t="shared" si="127"/>
        <v>2.6863664809917713</v>
      </c>
    </row>
    <row r="510" spans="1:19" x14ac:dyDescent="0.35">
      <c r="A510" s="15">
        <v>44085</v>
      </c>
      <c r="B510" s="16">
        <v>212</v>
      </c>
      <c r="C510" s="22">
        <v>111.807106</v>
      </c>
      <c r="D510" s="38">
        <f t="shared" si="118"/>
        <v>115.03348092847207</v>
      </c>
      <c r="E510" s="23">
        <f t="shared" si="119"/>
        <v>-1.0215809668823137</v>
      </c>
      <c r="F510" s="7">
        <f t="shared" si="112"/>
        <v>114.01189996158976</v>
      </c>
      <c r="G510" s="34">
        <f t="shared" si="113"/>
        <v>1.9719622843916178</v>
      </c>
      <c r="H510" s="38">
        <f t="shared" si="120"/>
        <v>115.03348092847207</v>
      </c>
      <c r="I510" s="42">
        <f t="shared" si="121"/>
        <v>-1.7160542248816739</v>
      </c>
      <c r="J510" s="7">
        <f t="shared" si="114"/>
        <v>113.3174267035904</v>
      </c>
      <c r="K510" s="34">
        <f t="shared" si="115"/>
        <v>1.3508271143252693</v>
      </c>
      <c r="L510" s="38">
        <f t="shared" si="122"/>
        <v>115.03348092847207</v>
      </c>
      <c r="M510" s="23">
        <f t="shared" si="123"/>
        <v>-2.0847002125070522</v>
      </c>
      <c r="N510" s="7">
        <f t="shared" si="116"/>
        <v>112.94878071596501</v>
      </c>
      <c r="O510" s="34">
        <f t="shared" si="124"/>
        <v>1.0211110517116953</v>
      </c>
      <c r="P510" s="38">
        <f t="shared" si="125"/>
        <v>115.03348092847207</v>
      </c>
      <c r="Q510" s="23">
        <f t="shared" si="126"/>
        <v>-1.9296874030780387</v>
      </c>
      <c r="R510" s="7">
        <f t="shared" si="117"/>
        <v>113.10379352539404</v>
      </c>
      <c r="S510" s="34">
        <f t="shared" si="127"/>
        <v>1.159754126355828</v>
      </c>
    </row>
    <row r="511" spans="1:19" x14ac:dyDescent="0.35">
      <c r="A511" s="15">
        <v>44088</v>
      </c>
      <c r="B511" s="16">
        <v>213</v>
      </c>
      <c r="C511" s="22">
        <v>115.161316</v>
      </c>
      <c r="D511" s="38">
        <f t="shared" si="118"/>
        <v>113.25897471781244</v>
      </c>
      <c r="E511" s="23">
        <f t="shared" si="119"/>
        <v>-1.1345197534489122</v>
      </c>
      <c r="F511" s="7">
        <f t="shared" si="112"/>
        <v>112.12445496436352</v>
      </c>
      <c r="G511" s="34">
        <f t="shared" si="113"/>
        <v>2.6370496110312573</v>
      </c>
      <c r="H511" s="38">
        <f t="shared" si="120"/>
        <v>113.25897471781244</v>
      </c>
      <c r="I511" s="42">
        <f t="shared" si="121"/>
        <v>-1.7306672213261649</v>
      </c>
      <c r="J511" s="7">
        <f t="shared" si="114"/>
        <v>111.52830749648626</v>
      </c>
      <c r="K511" s="34">
        <f t="shared" si="115"/>
        <v>3.1547125629527675</v>
      </c>
      <c r="L511" s="38">
        <f t="shared" si="122"/>
        <v>113.25897471781244</v>
      </c>
      <c r="M511" s="23">
        <f t="shared" si="123"/>
        <v>-1.9451129116757158</v>
      </c>
      <c r="N511" s="7">
        <f t="shared" si="116"/>
        <v>111.31386180613671</v>
      </c>
      <c r="O511" s="34">
        <f t="shared" si="124"/>
        <v>3.3409258659941723</v>
      </c>
      <c r="P511" s="38">
        <f t="shared" si="125"/>
        <v>113.25897471781244</v>
      </c>
      <c r="Q511" s="23">
        <f t="shared" si="126"/>
        <v>-1.7977833895223978</v>
      </c>
      <c r="R511" s="7">
        <f t="shared" si="117"/>
        <v>111.46119132829004</v>
      </c>
      <c r="S511" s="34">
        <f t="shared" si="127"/>
        <v>3.2129926960108355</v>
      </c>
    </row>
    <row r="512" spans="1:19" x14ac:dyDescent="0.35">
      <c r="A512" s="15">
        <v>44089</v>
      </c>
      <c r="B512" s="16">
        <v>214</v>
      </c>
      <c r="C512" s="22">
        <v>115.34101099999999</v>
      </c>
      <c r="D512" s="38">
        <f t="shared" si="118"/>
        <v>114.30526242301559</v>
      </c>
      <c r="E512" s="23">
        <f t="shared" si="119"/>
        <v>-0.80739863465110195</v>
      </c>
      <c r="F512" s="7">
        <f t="shared" si="112"/>
        <v>113.49786378836448</v>
      </c>
      <c r="G512" s="34">
        <f t="shared" si="113"/>
        <v>1.5979981410389328</v>
      </c>
      <c r="H512" s="38">
        <f t="shared" si="120"/>
        <v>114.30526242301559</v>
      </c>
      <c r="I512" s="42">
        <f t="shared" si="121"/>
        <v>-1.0364284896938347</v>
      </c>
      <c r="J512" s="7">
        <f t="shared" si="114"/>
        <v>113.26883393332176</v>
      </c>
      <c r="K512" s="34">
        <f t="shared" si="115"/>
        <v>1.7965657216913387</v>
      </c>
      <c r="L512" s="38">
        <f t="shared" si="122"/>
        <v>114.30526242301559</v>
      </c>
      <c r="M512" s="23">
        <f t="shared" si="123"/>
        <v>-0.59898263408022356</v>
      </c>
      <c r="N512" s="7">
        <f t="shared" si="116"/>
        <v>113.70627978893536</v>
      </c>
      <c r="O512" s="34">
        <f t="shared" si="124"/>
        <v>1.4173026548767054</v>
      </c>
      <c r="P512" s="38">
        <f t="shared" si="125"/>
        <v>114.30526242301559</v>
      </c>
      <c r="Q512" s="23">
        <f t="shared" si="126"/>
        <v>0.61967704099432275</v>
      </c>
      <c r="R512" s="7">
        <f t="shared" si="117"/>
        <v>114.92493946400991</v>
      </c>
      <c r="S512" s="34">
        <f t="shared" si="127"/>
        <v>0.36073165336662849</v>
      </c>
    </row>
    <row r="513" spans="1:19" x14ac:dyDescent="0.35">
      <c r="A513" s="15">
        <v>44090</v>
      </c>
      <c r="B513" s="16">
        <v>215</v>
      </c>
      <c r="C513" s="22">
        <v>111.936882</v>
      </c>
      <c r="D513" s="38">
        <f t="shared" si="118"/>
        <v>114.87492414035702</v>
      </c>
      <c r="E513" s="23">
        <f t="shared" si="119"/>
        <v>-0.60083958185222175</v>
      </c>
      <c r="F513" s="7">
        <f t="shared" si="112"/>
        <v>114.2740845585048</v>
      </c>
      <c r="G513" s="34">
        <f t="shared" si="113"/>
        <v>2.0879646786166504</v>
      </c>
      <c r="H513" s="38">
        <f t="shared" si="120"/>
        <v>114.87492414035702</v>
      </c>
      <c r="I513" s="42">
        <f t="shared" si="121"/>
        <v>-0.63490593793501793</v>
      </c>
      <c r="J513" s="7">
        <f t="shared" si="114"/>
        <v>114.24001820242201</v>
      </c>
      <c r="K513" s="34">
        <f t="shared" si="115"/>
        <v>2.0575311383266959</v>
      </c>
      <c r="L513" s="38">
        <f t="shared" si="122"/>
        <v>114.87492414035702</v>
      </c>
      <c r="M513" s="23">
        <f t="shared" si="123"/>
        <v>-7.3092675940478358E-2</v>
      </c>
      <c r="N513" s="7">
        <f t="shared" si="116"/>
        <v>114.80183146441655</v>
      </c>
      <c r="O513" s="34">
        <f t="shared" si="124"/>
        <v>2.5594329708206045</v>
      </c>
      <c r="P513" s="38">
        <f t="shared" si="125"/>
        <v>114.87492414035702</v>
      </c>
      <c r="Q513" s="23">
        <f t="shared" si="126"/>
        <v>0.57716401588936606</v>
      </c>
      <c r="R513" s="7">
        <f t="shared" si="117"/>
        <v>115.45208815624639</v>
      </c>
      <c r="S513" s="34">
        <f t="shared" si="127"/>
        <v>3.1403466788063583</v>
      </c>
    </row>
    <row r="514" spans="1:19" x14ac:dyDescent="0.35">
      <c r="A514" s="15">
        <v>44091</v>
      </c>
      <c r="B514" s="16">
        <v>216</v>
      </c>
      <c r="C514" s="22">
        <v>110.149963</v>
      </c>
      <c r="D514" s="38">
        <f t="shared" si="118"/>
        <v>113.25900096316066</v>
      </c>
      <c r="E514" s="23">
        <f t="shared" si="119"/>
        <v>-0.75310212115384323</v>
      </c>
      <c r="F514" s="7">
        <f t="shared" si="112"/>
        <v>112.50589884200681</v>
      </c>
      <c r="G514" s="34">
        <f t="shared" si="113"/>
        <v>2.1388439703850062</v>
      </c>
      <c r="H514" s="38">
        <f t="shared" si="120"/>
        <v>113.25900096316066</v>
      </c>
      <c r="I514" s="42">
        <f t="shared" si="121"/>
        <v>-0.88016024775035462</v>
      </c>
      <c r="J514" s="7">
        <f t="shared" si="114"/>
        <v>112.37884071541031</v>
      </c>
      <c r="K514" s="34">
        <f t="shared" si="115"/>
        <v>2.0234938394035646</v>
      </c>
      <c r="L514" s="38">
        <f t="shared" si="122"/>
        <v>113.25900096316066</v>
      </c>
      <c r="M514" s="23">
        <f t="shared" si="123"/>
        <v>-0.76736640150562729</v>
      </c>
      <c r="N514" s="7">
        <f t="shared" si="116"/>
        <v>112.49163456165503</v>
      </c>
      <c r="O514" s="34">
        <f t="shared" si="124"/>
        <v>2.1258940973543798</v>
      </c>
      <c r="P514" s="38">
        <f t="shared" si="125"/>
        <v>113.25900096316066</v>
      </c>
      <c r="Q514" s="23">
        <f t="shared" si="126"/>
        <v>-1.286960098233505</v>
      </c>
      <c r="R514" s="7">
        <f t="shared" si="117"/>
        <v>111.97204086492715</v>
      </c>
      <c r="S514" s="34">
        <f t="shared" si="127"/>
        <v>1.6541792800485573</v>
      </c>
    </row>
    <row r="515" spans="1:19" x14ac:dyDescent="0.35">
      <c r="A515" s="15">
        <v>44092</v>
      </c>
      <c r="B515" s="16">
        <v>217</v>
      </c>
      <c r="C515" s="22">
        <v>106.655991</v>
      </c>
      <c r="D515" s="38">
        <f t="shared" si="118"/>
        <v>111.54903008342229</v>
      </c>
      <c r="E515" s="23">
        <f t="shared" si="119"/>
        <v>-0.89663243494152134</v>
      </c>
      <c r="F515" s="7">
        <f t="shared" si="112"/>
        <v>110.65239764848077</v>
      </c>
      <c r="G515" s="34">
        <f t="shared" si="113"/>
        <v>3.747006249729349</v>
      </c>
      <c r="H515" s="38">
        <f t="shared" si="120"/>
        <v>111.54903008342229</v>
      </c>
      <c r="I515" s="42">
        <f t="shared" si="121"/>
        <v>-1.0876129057473571</v>
      </c>
      <c r="J515" s="7">
        <f t="shared" si="114"/>
        <v>110.46141717767493</v>
      </c>
      <c r="K515" s="34">
        <f t="shared" si="115"/>
        <v>3.567944137029238</v>
      </c>
      <c r="L515" s="38">
        <f t="shared" si="122"/>
        <v>111.54903008342229</v>
      </c>
      <c r="M515" s="23">
        <f t="shared" si="123"/>
        <v>-1.1915384167103591</v>
      </c>
      <c r="N515" s="7">
        <f t="shared" si="116"/>
        <v>110.35749166671194</v>
      </c>
      <c r="O515" s="34">
        <f t="shared" si="124"/>
        <v>3.4705042182880628</v>
      </c>
      <c r="P515" s="38">
        <f t="shared" si="125"/>
        <v>111.54903008342229</v>
      </c>
      <c r="Q515" s="23">
        <f t="shared" si="126"/>
        <v>-1.6465192625126353</v>
      </c>
      <c r="R515" s="7">
        <f t="shared" si="117"/>
        <v>109.90251082090965</v>
      </c>
      <c r="S515" s="34">
        <f t="shared" si="127"/>
        <v>3.0439169806313591</v>
      </c>
    </row>
    <row r="516" spans="1:19" x14ac:dyDescent="0.35">
      <c r="A516" s="15">
        <v>44095</v>
      </c>
      <c r="B516" s="16">
        <v>218</v>
      </c>
      <c r="C516" s="22">
        <v>109.890411</v>
      </c>
      <c r="D516" s="38">
        <f t="shared" si="118"/>
        <v>108.85785858754002</v>
      </c>
      <c r="E516" s="23">
        <f t="shared" si="119"/>
        <v>-1.165813294082634</v>
      </c>
      <c r="F516" s="7">
        <f t="shared" si="112"/>
        <v>107.69204529345738</v>
      </c>
      <c r="G516" s="34">
        <f t="shared" si="113"/>
        <v>2.0005073113636977</v>
      </c>
      <c r="H516" s="38">
        <f t="shared" si="120"/>
        <v>108.85785858754002</v>
      </c>
      <c r="I516" s="42">
        <f t="shared" si="121"/>
        <v>-1.488502553281086</v>
      </c>
      <c r="J516" s="7">
        <f t="shared" si="114"/>
        <v>107.36935603425894</v>
      </c>
      <c r="K516" s="34">
        <f t="shared" si="115"/>
        <v>2.29415373261372</v>
      </c>
      <c r="L516" s="38">
        <f t="shared" si="122"/>
        <v>108.85785858754002</v>
      </c>
      <c r="M516" s="23">
        <f t="shared" si="123"/>
        <v>-1.8663733023377205</v>
      </c>
      <c r="N516" s="7">
        <f t="shared" si="116"/>
        <v>106.9914852852023</v>
      </c>
      <c r="O516" s="34">
        <f t="shared" si="124"/>
        <v>2.6380151720405327</v>
      </c>
      <c r="P516" s="38">
        <f t="shared" si="125"/>
        <v>108.85785858754002</v>
      </c>
      <c r="Q516" s="23">
        <f t="shared" si="126"/>
        <v>-2.5344736608768272</v>
      </c>
      <c r="R516" s="7">
        <f t="shared" si="117"/>
        <v>106.32338492666319</v>
      </c>
      <c r="S516" s="34">
        <f t="shared" si="127"/>
        <v>3.2459848324134537</v>
      </c>
    </row>
    <row r="517" spans="1:19" x14ac:dyDescent="0.35">
      <c r="A517" s="15">
        <v>44096</v>
      </c>
      <c r="B517" s="16">
        <v>219</v>
      </c>
      <c r="C517" s="22">
        <v>111.61743199999999</v>
      </c>
      <c r="D517" s="38">
        <f t="shared" si="118"/>
        <v>109.42576241439301</v>
      </c>
      <c r="E517" s="23">
        <f t="shared" si="119"/>
        <v>-0.90575572594229126</v>
      </c>
      <c r="F517" s="7">
        <f t="shared" si="112"/>
        <v>108.52000668845072</v>
      </c>
      <c r="G517" s="34">
        <f t="shared" si="113"/>
        <v>2.7750372464663702</v>
      </c>
      <c r="H517" s="38">
        <f t="shared" si="120"/>
        <v>109.42576241439301</v>
      </c>
      <c r="I517" s="42">
        <f t="shared" si="121"/>
        <v>-0.97440095824756856</v>
      </c>
      <c r="J517" s="7">
        <f t="shared" si="114"/>
        <v>108.45136145614543</v>
      </c>
      <c r="K517" s="34">
        <f t="shared" si="115"/>
        <v>2.8365377048403686</v>
      </c>
      <c r="L517" s="38">
        <f t="shared" si="122"/>
        <v>109.42576241439301</v>
      </c>
      <c r="M517" s="23">
        <f t="shared" si="123"/>
        <v>-0.77094859420190365</v>
      </c>
      <c r="N517" s="7">
        <f t="shared" si="116"/>
        <v>108.65481382019111</v>
      </c>
      <c r="O517" s="34">
        <f t="shared" si="124"/>
        <v>2.6542611908585081</v>
      </c>
      <c r="P517" s="38">
        <f t="shared" si="125"/>
        <v>109.42576241439301</v>
      </c>
      <c r="Q517" s="23">
        <f t="shared" si="126"/>
        <v>0.10254720369351195</v>
      </c>
      <c r="R517" s="7">
        <f t="shared" si="117"/>
        <v>109.52830961808652</v>
      </c>
      <c r="S517" s="34">
        <f t="shared" si="127"/>
        <v>1.8716811025660127</v>
      </c>
    </row>
    <row r="518" spans="1:19" x14ac:dyDescent="0.35">
      <c r="A518" s="15">
        <v>44097</v>
      </c>
      <c r="B518" s="16">
        <v>220</v>
      </c>
      <c r="C518" s="22">
        <v>106.935509</v>
      </c>
      <c r="D518" s="38">
        <f t="shared" si="118"/>
        <v>110.63118068647685</v>
      </c>
      <c r="E518" s="23">
        <f t="shared" si="119"/>
        <v>-0.58907962623837051</v>
      </c>
      <c r="F518" s="7">
        <f t="shared" si="112"/>
        <v>110.04210106023848</v>
      </c>
      <c r="G518" s="34">
        <f t="shared" si="113"/>
        <v>2.9051080312700281</v>
      </c>
      <c r="H518" s="38">
        <f t="shared" si="120"/>
        <v>110.63118068647685</v>
      </c>
      <c r="I518" s="42">
        <f t="shared" si="121"/>
        <v>-0.4294461506647147</v>
      </c>
      <c r="J518" s="7">
        <f t="shared" si="114"/>
        <v>110.20173453581214</v>
      </c>
      <c r="K518" s="34">
        <f t="shared" si="115"/>
        <v>3.0543881694266215</v>
      </c>
      <c r="L518" s="38">
        <f t="shared" si="122"/>
        <v>110.63118068647685</v>
      </c>
      <c r="M518" s="23">
        <f t="shared" si="123"/>
        <v>0.11841649562668405</v>
      </c>
      <c r="N518" s="7">
        <f t="shared" si="116"/>
        <v>110.74959718210354</v>
      </c>
      <c r="O518" s="34">
        <f t="shared" si="124"/>
        <v>3.566718125504547</v>
      </c>
      <c r="P518" s="38">
        <f t="shared" si="125"/>
        <v>110.63118068647685</v>
      </c>
      <c r="Q518" s="23">
        <f t="shared" si="126"/>
        <v>1.0399876118252966</v>
      </c>
      <c r="R518" s="7">
        <f t="shared" si="117"/>
        <v>111.67116829830215</v>
      </c>
      <c r="S518" s="34">
        <f t="shared" si="127"/>
        <v>4.4285189667934839</v>
      </c>
    </row>
    <row r="519" spans="1:19" x14ac:dyDescent="0.35">
      <c r="A519" s="15">
        <v>44098</v>
      </c>
      <c r="B519" s="16">
        <v>221</v>
      </c>
      <c r="C519" s="22">
        <v>108.033615</v>
      </c>
      <c r="D519" s="38">
        <f t="shared" si="118"/>
        <v>108.59856125891457</v>
      </c>
      <c r="E519" s="23">
        <f t="shared" si="119"/>
        <v>-0.80561059643695709</v>
      </c>
      <c r="F519" s="7">
        <f t="shared" si="112"/>
        <v>107.79295066247761</v>
      </c>
      <c r="G519" s="34">
        <f t="shared" si="113"/>
        <v>0.2227680130137174</v>
      </c>
      <c r="H519" s="38">
        <f t="shared" si="120"/>
        <v>108.59856125891457</v>
      </c>
      <c r="I519" s="42">
        <f t="shared" si="121"/>
        <v>-0.83023946988910624</v>
      </c>
      <c r="J519" s="7">
        <f t="shared" si="114"/>
        <v>107.76832178902546</v>
      </c>
      <c r="K519" s="34">
        <f t="shared" si="115"/>
        <v>0.24556542977344006</v>
      </c>
      <c r="L519" s="38">
        <f t="shared" si="122"/>
        <v>108.59856125891457</v>
      </c>
      <c r="M519" s="23">
        <f t="shared" si="123"/>
        <v>-0.84954966980835023</v>
      </c>
      <c r="N519" s="7">
        <f t="shared" si="116"/>
        <v>107.74901158910622</v>
      </c>
      <c r="O519" s="34">
        <f t="shared" si="124"/>
        <v>0.2634396811527413</v>
      </c>
      <c r="P519" s="38">
        <f t="shared" si="125"/>
        <v>108.59856125891457</v>
      </c>
      <c r="Q519" s="23">
        <f t="shared" si="126"/>
        <v>-1.5717283716541444</v>
      </c>
      <c r="R519" s="7">
        <f t="shared" si="117"/>
        <v>107.02683288726043</v>
      </c>
      <c r="S519" s="34">
        <f t="shared" si="127"/>
        <v>0.93191560121317041</v>
      </c>
    </row>
    <row r="520" spans="1:19" x14ac:dyDescent="0.35">
      <c r="A520" s="15">
        <v>44099</v>
      </c>
      <c r="B520" s="16">
        <v>222</v>
      </c>
      <c r="C520" s="22">
        <v>112.086624</v>
      </c>
      <c r="D520" s="38">
        <f t="shared" si="118"/>
        <v>108.28784081651156</v>
      </c>
      <c r="E520" s="23">
        <f t="shared" si="119"/>
        <v>-0.73137707333186508</v>
      </c>
      <c r="F520" s="7">
        <f t="shared" si="112"/>
        <v>107.55646374317969</v>
      </c>
      <c r="G520" s="34">
        <f t="shared" si="113"/>
        <v>4.0416600082631708</v>
      </c>
      <c r="H520" s="38">
        <f t="shared" si="120"/>
        <v>108.28784081651156</v>
      </c>
      <c r="I520" s="42">
        <f t="shared" si="121"/>
        <v>-0.70035971301758226</v>
      </c>
      <c r="J520" s="7">
        <f t="shared" si="114"/>
        <v>107.58748110349399</v>
      </c>
      <c r="K520" s="34">
        <f t="shared" si="115"/>
        <v>4.0139873393867358</v>
      </c>
      <c r="L520" s="38">
        <f t="shared" si="122"/>
        <v>108.28784081651156</v>
      </c>
      <c r="M520" s="23">
        <f t="shared" si="123"/>
        <v>-0.60707651747594715</v>
      </c>
      <c r="N520" s="7">
        <f t="shared" si="116"/>
        <v>107.68076429903562</v>
      </c>
      <c r="O520" s="34">
        <f t="shared" si="124"/>
        <v>3.9307631399125595</v>
      </c>
      <c r="P520" s="38">
        <f t="shared" si="125"/>
        <v>108.28784081651156</v>
      </c>
      <c r="Q520" s="23">
        <f t="shared" si="126"/>
        <v>-0.49987163179068028</v>
      </c>
      <c r="R520" s="7">
        <f t="shared" si="117"/>
        <v>107.78796918472088</v>
      </c>
      <c r="S520" s="34">
        <f t="shared" si="127"/>
        <v>3.8351184663025637</v>
      </c>
    </row>
    <row r="521" spans="1:19" x14ac:dyDescent="0.35">
      <c r="A521" s="15">
        <v>44102</v>
      </c>
      <c r="B521" s="16">
        <v>223</v>
      </c>
      <c r="C521" s="22">
        <v>114.76200900000001</v>
      </c>
      <c r="D521" s="38">
        <f t="shared" si="118"/>
        <v>110.3771715674302</v>
      </c>
      <c r="E521" s="23">
        <f t="shared" si="119"/>
        <v>-0.30827089969429011</v>
      </c>
      <c r="F521" s="7">
        <f t="shared" si="112"/>
        <v>110.0689006677359</v>
      </c>
      <c r="G521" s="34">
        <f t="shared" si="113"/>
        <v>4.0894267825723603</v>
      </c>
      <c r="H521" s="38">
        <f t="shared" si="120"/>
        <v>110.3771715674302</v>
      </c>
      <c r="I521" s="42">
        <f t="shared" si="121"/>
        <v>-2.9370970335280688E-3</v>
      </c>
      <c r="J521" s="7">
        <f t="shared" si="114"/>
        <v>110.37423447039667</v>
      </c>
      <c r="K521" s="34">
        <f t="shared" si="115"/>
        <v>3.8233685239889215</v>
      </c>
      <c r="L521" s="38">
        <f t="shared" si="122"/>
        <v>110.3771715674302</v>
      </c>
      <c r="M521" s="23">
        <f t="shared" si="123"/>
        <v>0.60630675330161443</v>
      </c>
      <c r="N521" s="7">
        <f t="shared" si="116"/>
        <v>110.98347832073181</v>
      </c>
      <c r="O521" s="34">
        <f t="shared" si="124"/>
        <v>3.2924926220733903</v>
      </c>
      <c r="P521" s="38">
        <f t="shared" si="125"/>
        <v>110.3771715674302</v>
      </c>
      <c r="Q521" s="23">
        <f t="shared" si="126"/>
        <v>1.7009503935122372</v>
      </c>
      <c r="R521" s="7">
        <f t="shared" si="117"/>
        <v>112.07812196094244</v>
      </c>
      <c r="S521" s="34">
        <f t="shared" si="127"/>
        <v>2.3386546318281742</v>
      </c>
    </row>
    <row r="522" spans="1:19" x14ac:dyDescent="0.35">
      <c r="A522" s="15">
        <v>44103</v>
      </c>
      <c r="B522" s="16">
        <v>224</v>
      </c>
      <c r="C522" s="22">
        <v>113.893501</v>
      </c>
      <c r="D522" s="38">
        <f t="shared" si="118"/>
        <v>112.78883215534358</v>
      </c>
      <c r="E522" s="23">
        <f t="shared" si="119"/>
        <v>9.9718823446861726E-2</v>
      </c>
      <c r="F522" s="7">
        <f t="shared" si="112"/>
        <v>112.88855097879045</v>
      </c>
      <c r="G522" s="34">
        <f t="shared" si="113"/>
        <v>0.88235940803115043</v>
      </c>
      <c r="H522" s="38">
        <f t="shared" si="120"/>
        <v>112.78883215534358</v>
      </c>
      <c r="I522" s="42">
        <f t="shared" si="121"/>
        <v>0.60071232420320109</v>
      </c>
      <c r="J522" s="7">
        <f t="shared" si="114"/>
        <v>113.38954447954679</v>
      </c>
      <c r="K522" s="34">
        <f t="shared" si="115"/>
        <v>0.44248048925391736</v>
      </c>
      <c r="L522" s="38">
        <f t="shared" si="122"/>
        <v>112.78883215534358</v>
      </c>
      <c r="M522" s="23">
        <f t="shared" si="123"/>
        <v>1.418715978876913</v>
      </c>
      <c r="N522" s="7">
        <f t="shared" si="116"/>
        <v>114.2075481342205</v>
      </c>
      <c r="O522" s="34">
        <f t="shared" si="124"/>
        <v>0.2757375367893044</v>
      </c>
      <c r="P522" s="38">
        <f t="shared" si="125"/>
        <v>112.78883215534358</v>
      </c>
      <c r="Q522" s="23">
        <f t="shared" si="126"/>
        <v>2.3050540587532158</v>
      </c>
      <c r="R522" s="7">
        <f t="shared" si="117"/>
        <v>115.0938862140968</v>
      </c>
      <c r="S522" s="34">
        <f t="shared" si="127"/>
        <v>1.0539540918114352</v>
      </c>
    </row>
    <row r="523" spans="1:19" x14ac:dyDescent="0.35">
      <c r="A523" s="15">
        <v>44104</v>
      </c>
      <c r="B523" s="16">
        <v>225</v>
      </c>
      <c r="C523" s="22">
        <v>115.610542</v>
      </c>
      <c r="D523" s="38">
        <f t="shared" si="118"/>
        <v>113.39640001990462</v>
      </c>
      <c r="E523" s="23">
        <f t="shared" si="119"/>
        <v>0.17589617961398754</v>
      </c>
      <c r="F523" s="7">
        <f t="shared" si="112"/>
        <v>113.5722961995186</v>
      </c>
      <c r="G523" s="34">
        <f t="shared" si="113"/>
        <v>1.7630276315817213</v>
      </c>
      <c r="H523" s="38">
        <f t="shared" si="120"/>
        <v>113.39640001990462</v>
      </c>
      <c r="I523" s="42">
        <f t="shared" si="121"/>
        <v>0.60242620929265933</v>
      </c>
      <c r="J523" s="7">
        <f t="shared" si="114"/>
        <v>113.99882622919728</v>
      </c>
      <c r="K523" s="34">
        <f t="shared" si="115"/>
        <v>1.3940906624265441</v>
      </c>
      <c r="L523" s="38">
        <f t="shared" si="122"/>
        <v>113.39640001990462</v>
      </c>
      <c r="M523" s="23">
        <f t="shared" si="123"/>
        <v>1.0536993274347675</v>
      </c>
      <c r="N523" s="7">
        <f t="shared" si="116"/>
        <v>114.45009934733939</v>
      </c>
      <c r="O523" s="34">
        <f t="shared" si="124"/>
        <v>1.0037515892457336</v>
      </c>
      <c r="P523" s="38">
        <f t="shared" si="125"/>
        <v>113.39640001990462</v>
      </c>
      <c r="Q523" s="23">
        <f t="shared" si="126"/>
        <v>0.86219079368986118</v>
      </c>
      <c r="R523" s="7">
        <f t="shared" si="117"/>
        <v>114.25859081359448</v>
      </c>
      <c r="S523" s="34">
        <f t="shared" si="127"/>
        <v>1.1694013046020619</v>
      </c>
    </row>
    <row r="524" spans="1:19" x14ac:dyDescent="0.35">
      <c r="A524" s="15">
        <v>44105</v>
      </c>
      <c r="B524" s="16">
        <v>226</v>
      </c>
      <c r="C524" s="22">
        <v>116.58886</v>
      </c>
      <c r="D524" s="38">
        <f t="shared" si="118"/>
        <v>114.61417810895708</v>
      </c>
      <c r="E524" s="23">
        <f t="shared" si="119"/>
        <v>0.3321784660297582</v>
      </c>
      <c r="F524" s="7">
        <f t="shared" si="112"/>
        <v>114.94635657498684</v>
      </c>
      <c r="G524" s="34">
        <f t="shared" si="113"/>
        <v>1.408799627179784</v>
      </c>
      <c r="H524" s="38">
        <f t="shared" si="120"/>
        <v>114.61417810895708</v>
      </c>
      <c r="I524" s="42">
        <f t="shared" si="121"/>
        <v>0.75626417923260925</v>
      </c>
      <c r="J524" s="7">
        <f t="shared" si="114"/>
        <v>115.37044228818969</v>
      </c>
      <c r="K524" s="34">
        <f t="shared" si="115"/>
        <v>1.0450550008039394</v>
      </c>
      <c r="L524" s="38">
        <f t="shared" si="122"/>
        <v>114.61417810895708</v>
      </c>
      <c r="M524" s="23">
        <f t="shared" si="123"/>
        <v>1.1275347701627285</v>
      </c>
      <c r="N524" s="7">
        <f t="shared" si="116"/>
        <v>115.7417128791198</v>
      </c>
      <c r="O524" s="34">
        <f t="shared" si="124"/>
        <v>0.72661069066134998</v>
      </c>
      <c r="P524" s="38">
        <f t="shared" si="125"/>
        <v>114.61417810895708</v>
      </c>
      <c r="Q524" s="23">
        <f t="shared" si="126"/>
        <v>1.1644399947480693</v>
      </c>
      <c r="R524" s="7">
        <f t="shared" si="117"/>
        <v>115.77861810370514</v>
      </c>
      <c r="S524" s="34">
        <f t="shared" si="127"/>
        <v>0.69495653040509597</v>
      </c>
    </row>
    <row r="525" spans="1:19" x14ac:dyDescent="0.35">
      <c r="A525" s="15">
        <v>44106</v>
      </c>
      <c r="B525" s="16">
        <v>227</v>
      </c>
      <c r="C525" s="22">
        <v>112.82534800000001</v>
      </c>
      <c r="D525" s="38">
        <f t="shared" si="118"/>
        <v>115.70025314903069</v>
      </c>
      <c r="E525" s="23">
        <f t="shared" si="119"/>
        <v>0.44526295213633593</v>
      </c>
      <c r="F525" s="7">
        <f t="shared" si="112"/>
        <v>116.14551610116702</v>
      </c>
      <c r="G525" s="34">
        <f t="shared" si="113"/>
        <v>2.9427501532430576</v>
      </c>
      <c r="H525" s="38">
        <f t="shared" si="120"/>
        <v>115.70025314903069</v>
      </c>
      <c r="I525" s="42">
        <f t="shared" si="121"/>
        <v>0.83871689444285935</v>
      </c>
      <c r="J525" s="7">
        <f t="shared" si="114"/>
        <v>116.53897004347354</v>
      </c>
      <c r="K525" s="34">
        <f t="shared" si="115"/>
        <v>3.291478474742692</v>
      </c>
      <c r="L525" s="38">
        <f t="shared" si="122"/>
        <v>115.70025314903069</v>
      </c>
      <c r="M525" s="23">
        <f t="shared" si="123"/>
        <v>1.108877891622625</v>
      </c>
      <c r="N525" s="7">
        <f t="shared" si="116"/>
        <v>116.80913104065331</v>
      </c>
      <c r="O525" s="34">
        <f t="shared" si="124"/>
        <v>3.5309290964059841</v>
      </c>
      <c r="P525" s="38">
        <f t="shared" si="125"/>
        <v>115.70025314903069</v>
      </c>
      <c r="Q525" s="23">
        <f t="shared" si="126"/>
        <v>1.0978297832747785</v>
      </c>
      <c r="R525" s="7">
        <f t="shared" si="117"/>
        <v>116.79808293230546</v>
      </c>
      <c r="S525" s="34">
        <f t="shared" si="127"/>
        <v>3.5211368745837657</v>
      </c>
    </row>
    <row r="526" spans="1:19" x14ac:dyDescent="0.35">
      <c r="A526" s="15">
        <v>44109</v>
      </c>
      <c r="B526" s="16">
        <v>228</v>
      </c>
      <c r="C526" s="22">
        <v>116.29935500000001</v>
      </c>
      <c r="D526" s="38">
        <f t="shared" si="118"/>
        <v>114.11905531706381</v>
      </c>
      <c r="E526" s="23">
        <f t="shared" si="119"/>
        <v>0.14129383452085423</v>
      </c>
      <c r="F526" s="7">
        <f t="shared" si="112"/>
        <v>114.26034915158466</v>
      </c>
      <c r="G526" s="34">
        <f t="shared" si="113"/>
        <v>1.7532391718039559</v>
      </c>
      <c r="H526" s="38">
        <f t="shared" si="120"/>
        <v>114.11905531706381</v>
      </c>
      <c r="I526" s="42">
        <f t="shared" si="121"/>
        <v>0.23373821284042573</v>
      </c>
      <c r="J526" s="7">
        <f t="shared" si="114"/>
        <v>114.35279352990423</v>
      </c>
      <c r="K526" s="34">
        <f t="shared" si="115"/>
        <v>1.6737508734212436</v>
      </c>
      <c r="L526" s="38">
        <f t="shared" si="122"/>
        <v>114.11905531706381</v>
      </c>
      <c r="M526" s="23">
        <f t="shared" si="123"/>
        <v>-0.1016561839926502</v>
      </c>
      <c r="N526" s="7">
        <f t="shared" si="116"/>
        <v>114.01739913307117</v>
      </c>
      <c r="O526" s="34">
        <f t="shared" si="124"/>
        <v>1.9621397443939734</v>
      </c>
      <c r="P526" s="38">
        <f t="shared" si="125"/>
        <v>114.11905531706381</v>
      </c>
      <c r="Q526" s="23">
        <f t="shared" si="126"/>
        <v>-1.1793436896806271</v>
      </c>
      <c r="R526" s="7">
        <f t="shared" si="117"/>
        <v>112.93971162738319</v>
      </c>
      <c r="S526" s="34">
        <f t="shared" si="127"/>
        <v>2.8887893424832973</v>
      </c>
    </row>
    <row r="527" spans="1:19" x14ac:dyDescent="0.35">
      <c r="A527" s="15">
        <v>44110</v>
      </c>
      <c r="B527" s="16">
        <v>229</v>
      </c>
      <c r="C527" s="22">
        <v>112.96511099999999</v>
      </c>
      <c r="D527" s="38">
        <f t="shared" si="118"/>
        <v>115.31822014267871</v>
      </c>
      <c r="E527" s="23">
        <f t="shared" si="119"/>
        <v>0.29997448318496117</v>
      </c>
      <c r="F527" s="7">
        <f t="shared" si="112"/>
        <v>115.61819462586368</v>
      </c>
      <c r="G527" s="34">
        <f t="shared" si="113"/>
        <v>2.3485867471627473</v>
      </c>
      <c r="H527" s="38">
        <f t="shared" si="120"/>
        <v>115.31822014267871</v>
      </c>
      <c r="I527" s="42">
        <f t="shared" si="121"/>
        <v>0.47509486603404444</v>
      </c>
      <c r="J527" s="7">
        <f t="shared" si="114"/>
        <v>115.79331500871275</v>
      </c>
      <c r="K527" s="34">
        <f t="shared" si="115"/>
        <v>2.5036084005731292</v>
      </c>
      <c r="L527" s="38">
        <f t="shared" si="122"/>
        <v>115.31822014267871</v>
      </c>
      <c r="M527" s="23">
        <f t="shared" si="123"/>
        <v>0.48371327033074768</v>
      </c>
      <c r="N527" s="7">
        <f t="shared" si="116"/>
        <v>115.80193341300946</v>
      </c>
      <c r="O527" s="34">
        <f t="shared" si="124"/>
        <v>2.5112376625819204</v>
      </c>
      <c r="P527" s="38">
        <f t="shared" si="125"/>
        <v>115.31822014267871</v>
      </c>
      <c r="Q527" s="23">
        <f t="shared" si="126"/>
        <v>0.84238854832057131</v>
      </c>
      <c r="R527" s="7">
        <f t="shared" si="117"/>
        <v>116.16060869099928</v>
      </c>
      <c r="S527" s="34">
        <f t="shared" si="127"/>
        <v>2.8287474448631218</v>
      </c>
    </row>
    <row r="528" spans="1:19" x14ac:dyDescent="0.35">
      <c r="A528" s="15">
        <v>44111</v>
      </c>
      <c r="B528" s="16">
        <v>230</v>
      </c>
      <c r="C528" s="22">
        <v>114.881805</v>
      </c>
      <c r="D528" s="38">
        <f t="shared" si="118"/>
        <v>114.02401011420541</v>
      </c>
      <c r="E528" s="23">
        <f t="shared" si="119"/>
        <v>6.0846806436221756E-2</v>
      </c>
      <c r="F528" s="7">
        <f t="shared" si="112"/>
        <v>114.08485692064163</v>
      </c>
      <c r="G528" s="34">
        <f t="shared" si="113"/>
        <v>0.69371131430113997</v>
      </c>
      <c r="H528" s="38">
        <f t="shared" si="120"/>
        <v>114.02401011420541</v>
      </c>
      <c r="I528" s="42">
        <f t="shared" si="121"/>
        <v>3.2768642407207949E-2</v>
      </c>
      <c r="J528" s="7">
        <f t="shared" si="114"/>
        <v>114.05677875661262</v>
      </c>
      <c r="K528" s="34">
        <f t="shared" si="115"/>
        <v>0.71815222905610188</v>
      </c>
      <c r="L528" s="38">
        <f t="shared" si="122"/>
        <v>114.02401011420541</v>
      </c>
      <c r="M528" s="23">
        <f t="shared" si="123"/>
        <v>-0.31635221413107445</v>
      </c>
      <c r="N528" s="7">
        <f t="shared" si="116"/>
        <v>113.70765790007434</v>
      </c>
      <c r="O528" s="34">
        <f t="shared" si="124"/>
        <v>1.0220479212749678</v>
      </c>
      <c r="P528" s="38">
        <f t="shared" si="125"/>
        <v>114.02401011420541</v>
      </c>
      <c r="Q528" s="23">
        <f t="shared" si="126"/>
        <v>-0.97372024195422058</v>
      </c>
      <c r="R528" s="7">
        <f t="shared" si="117"/>
        <v>113.05028987225118</v>
      </c>
      <c r="S528" s="34">
        <f t="shared" si="127"/>
        <v>1.5942604033326386</v>
      </c>
    </row>
    <row r="529" spans="1:19" x14ac:dyDescent="0.35">
      <c r="A529" s="15">
        <v>44112</v>
      </c>
      <c r="B529" s="16">
        <v>231</v>
      </c>
      <c r="C529" s="22">
        <v>114.77198799999999</v>
      </c>
      <c r="D529" s="38">
        <f t="shared" si="118"/>
        <v>114.49579730139243</v>
      </c>
      <c r="E529" s="23">
        <f t="shared" si="119"/>
        <v>0.12248786354884131</v>
      </c>
      <c r="F529" s="7">
        <f t="shared" si="112"/>
        <v>114.61828516494127</v>
      </c>
      <c r="G529" s="34">
        <f t="shared" si="113"/>
        <v>0.13392016443831531</v>
      </c>
      <c r="H529" s="38">
        <f t="shared" si="120"/>
        <v>114.49579730139243</v>
      </c>
      <c r="I529" s="42">
        <f t="shared" si="121"/>
        <v>0.14252327860216063</v>
      </c>
      <c r="J529" s="7">
        <f t="shared" si="114"/>
        <v>114.63832057999458</v>
      </c>
      <c r="K529" s="34">
        <f t="shared" si="115"/>
        <v>0.11646345274197839</v>
      </c>
      <c r="L529" s="38">
        <f t="shared" si="122"/>
        <v>114.49579730139243</v>
      </c>
      <c r="M529" s="23">
        <f t="shared" si="123"/>
        <v>3.8310516462067457E-2</v>
      </c>
      <c r="N529" s="7">
        <f t="shared" si="116"/>
        <v>114.53410781785449</v>
      </c>
      <c r="O529" s="34">
        <f t="shared" si="124"/>
        <v>0.20726327590100016</v>
      </c>
      <c r="P529" s="38">
        <f t="shared" si="125"/>
        <v>114.49579730139243</v>
      </c>
      <c r="Q529" s="23">
        <f t="shared" si="126"/>
        <v>0.2549610728158328</v>
      </c>
      <c r="R529" s="7">
        <f t="shared" si="117"/>
        <v>114.75075837420826</v>
      </c>
      <c r="S529" s="34">
        <f t="shared" si="127"/>
        <v>1.8497218843794048E-2</v>
      </c>
    </row>
    <row r="530" spans="1:19" x14ac:dyDescent="0.35">
      <c r="A530" s="15">
        <v>44113</v>
      </c>
      <c r="B530" s="16">
        <v>232</v>
      </c>
      <c r="C530" s="22">
        <v>116.768547</v>
      </c>
      <c r="D530" s="38">
        <f t="shared" si="118"/>
        <v>114.6477021856266</v>
      </c>
      <c r="E530" s="23">
        <f t="shared" si="119"/>
        <v>0.12690041665164067</v>
      </c>
      <c r="F530" s="7">
        <f t="shared" si="112"/>
        <v>114.77460260227824</v>
      </c>
      <c r="G530" s="34">
        <f t="shared" si="113"/>
        <v>1.7076040157644183</v>
      </c>
      <c r="H530" s="38">
        <f t="shared" si="120"/>
        <v>114.6477021856266</v>
      </c>
      <c r="I530" s="42">
        <f t="shared" si="121"/>
        <v>0.14486868001016306</v>
      </c>
      <c r="J530" s="7">
        <f t="shared" si="114"/>
        <v>114.79257086563676</v>
      </c>
      <c r="K530" s="34">
        <f t="shared" si="115"/>
        <v>1.6922160848359586</v>
      </c>
      <c r="L530" s="38">
        <f t="shared" si="122"/>
        <v>114.6477021856266</v>
      </c>
      <c r="M530" s="23">
        <f t="shared" si="123"/>
        <v>8.9427981959513778E-2</v>
      </c>
      <c r="N530" s="7">
        <f t="shared" si="116"/>
        <v>114.73713016758612</v>
      </c>
      <c r="O530" s="34">
        <f t="shared" si="124"/>
        <v>1.7396952215341703</v>
      </c>
      <c r="P530" s="38">
        <f t="shared" si="125"/>
        <v>114.6477021856266</v>
      </c>
      <c r="Q530" s="23">
        <f t="shared" si="126"/>
        <v>0.16736331252141973</v>
      </c>
      <c r="R530" s="7">
        <f t="shared" si="117"/>
        <v>114.81506549814802</v>
      </c>
      <c r="S530" s="34">
        <f t="shared" si="127"/>
        <v>1.6729517939895084</v>
      </c>
    </row>
    <row r="531" spans="1:19" x14ac:dyDescent="0.35">
      <c r="A531" s="15">
        <v>44116</v>
      </c>
      <c r="B531" s="16">
        <v>233</v>
      </c>
      <c r="C531" s="22">
        <v>124.18575300000001</v>
      </c>
      <c r="D531" s="38">
        <f t="shared" si="118"/>
        <v>115.81416683353197</v>
      </c>
      <c r="E531" s="23">
        <f t="shared" si="119"/>
        <v>0.28283505133970027</v>
      </c>
      <c r="F531" s="7">
        <f t="shared" si="112"/>
        <v>116.09700188487167</v>
      </c>
      <c r="G531" s="34">
        <f t="shared" si="113"/>
        <v>6.5134292136782639</v>
      </c>
      <c r="H531" s="38">
        <f t="shared" si="120"/>
        <v>115.81416683353197</v>
      </c>
      <c r="I531" s="42">
        <f t="shared" si="121"/>
        <v>0.40026767198396518</v>
      </c>
      <c r="J531" s="7">
        <f t="shared" si="114"/>
        <v>116.21443450551594</v>
      </c>
      <c r="K531" s="34">
        <f t="shared" si="115"/>
        <v>6.4188671420980681</v>
      </c>
      <c r="L531" s="38">
        <f t="shared" si="122"/>
        <v>115.81416683353197</v>
      </c>
      <c r="M531" s="23">
        <f t="shared" si="123"/>
        <v>0.57409448163514976</v>
      </c>
      <c r="N531" s="7">
        <f t="shared" si="116"/>
        <v>116.38826131516711</v>
      </c>
      <c r="O531" s="34">
        <f t="shared" si="124"/>
        <v>6.278893912116386</v>
      </c>
      <c r="P531" s="38">
        <f t="shared" si="125"/>
        <v>115.81416683353197</v>
      </c>
      <c r="Q531" s="23">
        <f t="shared" si="126"/>
        <v>1.0165994475977786</v>
      </c>
      <c r="R531" s="7">
        <f t="shared" si="117"/>
        <v>116.83076628112975</v>
      </c>
      <c r="S531" s="34">
        <f t="shared" si="127"/>
        <v>5.9225688464201287</v>
      </c>
    </row>
    <row r="532" spans="1:19" x14ac:dyDescent="0.35">
      <c r="A532" s="15">
        <v>44117</v>
      </c>
      <c r="B532" s="16">
        <v>234</v>
      </c>
      <c r="C532" s="22">
        <v>120.891434</v>
      </c>
      <c r="D532" s="38">
        <f t="shared" si="118"/>
        <v>120.41853922508939</v>
      </c>
      <c r="E532" s="23">
        <f t="shared" si="119"/>
        <v>0.93106565237235805</v>
      </c>
      <c r="F532" s="7">
        <f t="shared" si="112"/>
        <v>121.34960487746174</v>
      </c>
      <c r="G532" s="34">
        <f t="shared" si="113"/>
        <v>0.37899366588846956</v>
      </c>
      <c r="H532" s="38">
        <f t="shared" si="120"/>
        <v>120.41853922508939</v>
      </c>
      <c r="I532" s="42">
        <f t="shared" si="121"/>
        <v>1.4512938518773286</v>
      </c>
      <c r="J532" s="7">
        <f t="shared" si="114"/>
        <v>121.86983307696671</v>
      </c>
      <c r="K532" s="34">
        <f t="shared" si="115"/>
        <v>0.80932043288253974</v>
      </c>
      <c r="L532" s="38">
        <f t="shared" si="122"/>
        <v>120.41853922508939</v>
      </c>
      <c r="M532" s="23">
        <f t="shared" si="123"/>
        <v>2.387719541100171</v>
      </c>
      <c r="N532" s="7">
        <f t="shared" si="116"/>
        <v>122.80625876618956</v>
      </c>
      <c r="O532" s="34">
        <f t="shared" si="124"/>
        <v>1.5839209634898976</v>
      </c>
      <c r="P532" s="38">
        <f t="shared" si="125"/>
        <v>120.41853922508939</v>
      </c>
      <c r="Q532" s="23">
        <f t="shared" si="126"/>
        <v>4.0662064499634729</v>
      </c>
      <c r="R532" s="7">
        <f t="shared" si="117"/>
        <v>124.48474567505286</v>
      </c>
      <c r="S532" s="34">
        <f t="shared" si="127"/>
        <v>2.9723459770134415</v>
      </c>
    </row>
    <row r="533" spans="1:19" x14ac:dyDescent="0.35">
      <c r="A533" s="15">
        <v>44118</v>
      </c>
      <c r="B533" s="16">
        <v>235</v>
      </c>
      <c r="C533" s="22">
        <v>120.98127700000001</v>
      </c>
      <c r="D533" s="38">
        <f t="shared" si="118"/>
        <v>120.67863135129022</v>
      </c>
      <c r="E533" s="23">
        <f t="shared" si="119"/>
        <v>0.83041962344662901</v>
      </c>
      <c r="F533" s="7">
        <f t="shared" si="112"/>
        <v>121.50905097473685</v>
      </c>
      <c r="G533" s="34">
        <f t="shared" si="113"/>
        <v>0.4362443411279629</v>
      </c>
      <c r="H533" s="38">
        <f t="shared" si="120"/>
        <v>120.67863135129022</v>
      </c>
      <c r="I533" s="42">
        <f t="shared" si="121"/>
        <v>1.1534934204582044</v>
      </c>
      <c r="J533" s="7">
        <f t="shared" si="114"/>
        <v>121.83212477174843</v>
      </c>
      <c r="K533" s="34">
        <f t="shared" si="115"/>
        <v>0.70328880042191955</v>
      </c>
      <c r="L533" s="38">
        <f t="shared" si="122"/>
        <v>120.67863135129022</v>
      </c>
      <c r="M533" s="23">
        <f t="shared" si="123"/>
        <v>1.4302872043954684</v>
      </c>
      <c r="N533" s="7">
        <f t="shared" si="116"/>
        <v>122.10891855568569</v>
      </c>
      <c r="O533" s="34">
        <f t="shared" si="124"/>
        <v>0.9320793957941812</v>
      </c>
      <c r="P533" s="38">
        <f t="shared" si="125"/>
        <v>120.67863135129022</v>
      </c>
      <c r="Q533" s="23">
        <f t="shared" si="126"/>
        <v>0.83100927476522768</v>
      </c>
      <c r="R533" s="7">
        <f t="shared" si="117"/>
        <v>121.50964062605544</v>
      </c>
      <c r="S533" s="34">
        <f t="shared" si="127"/>
        <v>0.43673173168393437</v>
      </c>
    </row>
    <row r="534" spans="1:19" x14ac:dyDescent="0.35">
      <c r="A534" s="15">
        <v>44119</v>
      </c>
      <c r="B534" s="16">
        <v>236</v>
      </c>
      <c r="C534" s="22">
        <v>120.502106</v>
      </c>
      <c r="D534" s="38">
        <f t="shared" si="118"/>
        <v>120.8450864580806</v>
      </c>
      <c r="E534" s="23">
        <f t="shared" si="119"/>
        <v>0.7308249459481917</v>
      </c>
      <c r="F534" s="7">
        <f t="shared" si="112"/>
        <v>121.57591140402879</v>
      </c>
      <c r="G534" s="34">
        <f t="shared" si="113"/>
        <v>0.8911092425461753</v>
      </c>
      <c r="H534" s="38">
        <f t="shared" si="120"/>
        <v>120.8450864580806</v>
      </c>
      <c r="I534" s="42">
        <f t="shared" si="121"/>
        <v>0.90673384204124829</v>
      </c>
      <c r="J534" s="7">
        <f t="shared" si="114"/>
        <v>121.75182030012185</v>
      </c>
      <c r="K534" s="34">
        <f t="shared" si="115"/>
        <v>1.0370891776130882</v>
      </c>
      <c r="L534" s="38">
        <f t="shared" si="122"/>
        <v>120.8450864580806</v>
      </c>
      <c r="M534" s="23">
        <f t="shared" si="123"/>
        <v>0.86156276047317881</v>
      </c>
      <c r="N534" s="7">
        <f t="shared" si="116"/>
        <v>121.70664921855378</v>
      </c>
      <c r="O534" s="34">
        <f t="shared" si="124"/>
        <v>0.99960345801241057</v>
      </c>
      <c r="P534" s="38">
        <f t="shared" si="125"/>
        <v>120.8450864580806</v>
      </c>
      <c r="Q534" s="23">
        <f t="shared" si="126"/>
        <v>0.26613823198660724</v>
      </c>
      <c r="R534" s="7">
        <f t="shared" si="117"/>
        <v>121.1112246900672</v>
      </c>
      <c r="S534" s="34">
        <f t="shared" si="127"/>
        <v>0.50548385442093902</v>
      </c>
    </row>
    <row r="535" spans="1:19" x14ac:dyDescent="0.35">
      <c r="A535" s="15">
        <v>44120</v>
      </c>
      <c r="B535" s="16">
        <v>237</v>
      </c>
      <c r="C535" s="22">
        <v>118.81501</v>
      </c>
      <c r="D535" s="38">
        <f t="shared" si="118"/>
        <v>120.65644720613628</v>
      </c>
      <c r="E535" s="23">
        <f t="shared" si="119"/>
        <v>0.59290531626431442</v>
      </c>
      <c r="F535" s="7">
        <f t="shared" si="112"/>
        <v>121.2493525224006</v>
      </c>
      <c r="G535" s="34">
        <f t="shared" si="113"/>
        <v>2.0488510015700867</v>
      </c>
      <c r="H535" s="38">
        <f t="shared" si="120"/>
        <v>120.65644720613628</v>
      </c>
      <c r="I535" s="42">
        <f t="shared" si="121"/>
        <v>0.63289056854485537</v>
      </c>
      <c r="J535" s="7">
        <f t="shared" si="114"/>
        <v>121.28933777468113</v>
      </c>
      <c r="K535" s="34">
        <f t="shared" si="115"/>
        <v>2.0825043693394703</v>
      </c>
      <c r="L535" s="38">
        <f t="shared" si="122"/>
        <v>120.65644720613628</v>
      </c>
      <c r="M535" s="23">
        <f t="shared" si="123"/>
        <v>0.38897185488530284</v>
      </c>
      <c r="N535" s="7">
        <f t="shared" si="116"/>
        <v>121.04541906102158</v>
      </c>
      <c r="O535" s="34">
        <f t="shared" si="124"/>
        <v>1.8772115248919938</v>
      </c>
      <c r="P535" s="38">
        <f t="shared" si="125"/>
        <v>120.65644720613628</v>
      </c>
      <c r="Q535" s="23">
        <f t="shared" si="126"/>
        <v>-0.1204226293546838</v>
      </c>
      <c r="R535" s="7">
        <f t="shared" si="117"/>
        <v>120.5360245767816</v>
      </c>
      <c r="S535" s="34">
        <f t="shared" si="127"/>
        <v>1.4484824575460615</v>
      </c>
    </row>
    <row r="536" spans="1:19" x14ac:dyDescent="0.35">
      <c r="A536" s="15">
        <v>44123</v>
      </c>
      <c r="B536" s="16">
        <v>238</v>
      </c>
      <c r="C536" s="22">
        <v>115.78025100000001</v>
      </c>
      <c r="D536" s="38">
        <f t="shared" si="118"/>
        <v>119.64365674276132</v>
      </c>
      <c r="E536" s="23">
        <f t="shared" si="119"/>
        <v>0.35205094931842396</v>
      </c>
      <c r="F536" s="7">
        <f t="shared" si="112"/>
        <v>119.99570769207975</v>
      </c>
      <c r="G536" s="34">
        <f t="shared" si="113"/>
        <v>3.6409116888853008</v>
      </c>
      <c r="H536" s="38">
        <f t="shared" si="120"/>
        <v>119.64365674276132</v>
      </c>
      <c r="I536" s="42">
        <f t="shared" si="121"/>
        <v>0.22147031056490274</v>
      </c>
      <c r="J536" s="7">
        <f t="shared" si="114"/>
        <v>119.86512705332622</v>
      </c>
      <c r="K536" s="34">
        <f t="shared" si="115"/>
        <v>3.5281285176400354</v>
      </c>
      <c r="L536" s="38">
        <f t="shared" si="122"/>
        <v>119.64365674276132</v>
      </c>
      <c r="M536" s="23">
        <f t="shared" si="123"/>
        <v>-0.24182118833181324</v>
      </c>
      <c r="N536" s="7">
        <f t="shared" si="116"/>
        <v>119.40183555442951</v>
      </c>
      <c r="O536" s="34">
        <f t="shared" si="124"/>
        <v>3.1279812603183106</v>
      </c>
      <c r="P536" s="38">
        <f t="shared" si="125"/>
        <v>119.64365674276132</v>
      </c>
      <c r="Q536" s="23">
        <f t="shared" si="126"/>
        <v>-0.87893528827191447</v>
      </c>
      <c r="R536" s="7">
        <f t="shared" si="117"/>
        <v>118.7647214544894</v>
      </c>
      <c r="S536" s="34">
        <f t="shared" si="127"/>
        <v>2.5777025258732573</v>
      </c>
    </row>
    <row r="537" spans="1:19" x14ac:dyDescent="0.35">
      <c r="A537" s="15">
        <v>44124</v>
      </c>
      <c r="B537" s="16">
        <v>239</v>
      </c>
      <c r="C537" s="22">
        <v>117.30761699999999</v>
      </c>
      <c r="D537" s="38">
        <f t="shared" si="118"/>
        <v>117.5187835842426</v>
      </c>
      <c r="E537" s="23">
        <f t="shared" si="119"/>
        <v>-1.9487666857148256E-2</v>
      </c>
      <c r="F537" s="7">
        <f t="shared" si="112"/>
        <v>117.49929591738545</v>
      </c>
      <c r="G537" s="34">
        <f t="shared" si="113"/>
        <v>0.1633985262742654</v>
      </c>
      <c r="H537" s="38">
        <f t="shared" si="120"/>
        <v>117.5187835842426</v>
      </c>
      <c r="I537" s="42">
        <f t="shared" si="121"/>
        <v>-0.36511555670600404</v>
      </c>
      <c r="J537" s="7">
        <f t="shared" si="114"/>
        <v>117.1536680275366</v>
      </c>
      <c r="K537" s="34">
        <f t="shared" si="115"/>
        <v>0.13123527388967135</v>
      </c>
      <c r="L537" s="38">
        <f t="shared" si="122"/>
        <v>117.5187835842426</v>
      </c>
      <c r="M537" s="23">
        <f t="shared" si="123"/>
        <v>-1.0891945749159233</v>
      </c>
      <c r="N537" s="7">
        <f t="shared" si="116"/>
        <v>116.42958900932668</v>
      </c>
      <c r="O537" s="34">
        <f t="shared" si="124"/>
        <v>0.74848335779706199</v>
      </c>
      <c r="P537" s="38">
        <f t="shared" si="125"/>
        <v>117.5187835842426</v>
      </c>
      <c r="Q537" s="23">
        <f t="shared" si="126"/>
        <v>-1.9379824779817028</v>
      </c>
      <c r="R537" s="7">
        <f t="shared" si="117"/>
        <v>115.58080110626089</v>
      </c>
      <c r="S537" s="34">
        <f t="shared" si="127"/>
        <v>1.472040723271278</v>
      </c>
    </row>
    <row r="538" spans="1:19" x14ac:dyDescent="0.35">
      <c r="A538" s="15">
        <v>44125</v>
      </c>
      <c r="B538" s="16">
        <v>240</v>
      </c>
      <c r="C538" s="22">
        <v>116.668724</v>
      </c>
      <c r="D538" s="38">
        <f t="shared" si="118"/>
        <v>117.40264196290917</v>
      </c>
      <c r="E538" s="23">
        <f t="shared" si="119"/>
        <v>-3.3985760028589967E-2</v>
      </c>
      <c r="F538" s="7">
        <f t="shared" si="112"/>
        <v>117.36865620288059</v>
      </c>
      <c r="G538" s="34">
        <f t="shared" si="113"/>
        <v>0.59993130882325352</v>
      </c>
      <c r="H538" s="38">
        <f t="shared" si="120"/>
        <v>117.40264196290917</v>
      </c>
      <c r="I538" s="42">
        <f t="shared" si="121"/>
        <v>-0.30287207286285961</v>
      </c>
      <c r="J538" s="7">
        <f t="shared" si="114"/>
        <v>117.09976989004632</v>
      </c>
      <c r="K538" s="34">
        <f t="shared" si="115"/>
        <v>0.3694613905662672</v>
      </c>
      <c r="L538" s="38">
        <f t="shared" si="122"/>
        <v>117.40264196290917</v>
      </c>
      <c r="M538" s="23">
        <f t="shared" si="123"/>
        <v>-0.65132074580379973</v>
      </c>
      <c r="N538" s="7">
        <f t="shared" si="116"/>
        <v>116.75132121710537</v>
      </c>
      <c r="O538" s="34">
        <f t="shared" si="124"/>
        <v>7.0796366218399284E-2</v>
      </c>
      <c r="P538" s="38">
        <f t="shared" si="125"/>
        <v>117.40264196290917</v>
      </c>
      <c r="Q538" s="23">
        <f t="shared" si="126"/>
        <v>-0.38941774983066779</v>
      </c>
      <c r="R538" s="7">
        <f t="shared" si="117"/>
        <v>117.0132242130785</v>
      </c>
      <c r="S538" s="34">
        <f t="shared" si="127"/>
        <v>0.29528068986038125</v>
      </c>
    </row>
    <row r="539" spans="1:19" x14ac:dyDescent="0.35">
      <c r="A539" s="15">
        <v>44126</v>
      </c>
      <c r="B539" s="16">
        <v>241</v>
      </c>
      <c r="C539" s="22">
        <v>115.55064400000001</v>
      </c>
      <c r="D539" s="38">
        <f t="shared" si="118"/>
        <v>116.99898708330913</v>
      </c>
      <c r="E539" s="23">
        <f t="shared" si="119"/>
        <v>-8.9436127964307513E-2</v>
      </c>
      <c r="F539" s="7">
        <f t="shared" si="112"/>
        <v>116.90955095534483</v>
      </c>
      <c r="G539" s="34">
        <f t="shared" si="113"/>
        <v>1.1760271585719775</v>
      </c>
      <c r="H539" s="38">
        <f t="shared" si="120"/>
        <v>116.99898708330913</v>
      </c>
      <c r="I539" s="42">
        <f t="shared" si="121"/>
        <v>-0.3280677745471548</v>
      </c>
      <c r="J539" s="7">
        <f t="shared" si="114"/>
        <v>116.67091930876198</v>
      </c>
      <c r="K539" s="34">
        <f t="shared" si="115"/>
        <v>0.96951022511131602</v>
      </c>
      <c r="L539" s="38">
        <f t="shared" si="122"/>
        <v>116.99898708330913</v>
      </c>
      <c r="M539" s="23">
        <f t="shared" si="123"/>
        <v>-0.53987110601210808</v>
      </c>
      <c r="N539" s="7">
        <f t="shared" si="116"/>
        <v>116.45911597729702</v>
      </c>
      <c r="O539" s="34">
        <f t="shared" si="124"/>
        <v>0.78621108965607478</v>
      </c>
      <c r="P539" s="38">
        <f t="shared" si="125"/>
        <v>116.99898708330913</v>
      </c>
      <c r="Q539" s="23">
        <f t="shared" si="126"/>
        <v>-0.40151931013463443</v>
      </c>
      <c r="R539" s="7">
        <f t="shared" si="117"/>
        <v>116.5974677731745</v>
      </c>
      <c r="S539" s="34">
        <f t="shared" si="127"/>
        <v>0.90594369441549349</v>
      </c>
    </row>
    <row r="540" spans="1:19" x14ac:dyDescent="0.35">
      <c r="A540" s="15">
        <v>44127</v>
      </c>
      <c r="B540" s="16">
        <v>242</v>
      </c>
      <c r="C540" s="22">
        <v>114.84187300000001</v>
      </c>
      <c r="D540" s="38">
        <f t="shared" si="118"/>
        <v>116.20239838748911</v>
      </c>
      <c r="E540" s="23">
        <f t="shared" si="119"/>
        <v>-0.19550901314266439</v>
      </c>
      <c r="F540" s="7">
        <f t="shared" si="112"/>
        <v>116.00688937434644</v>
      </c>
      <c r="G540" s="34">
        <f t="shared" si="113"/>
        <v>1.0144526067999919</v>
      </c>
      <c r="H540" s="38">
        <f t="shared" si="120"/>
        <v>116.20239838748911</v>
      </c>
      <c r="I540" s="42">
        <f t="shared" si="121"/>
        <v>-0.44519800486537114</v>
      </c>
      <c r="J540" s="7">
        <f t="shared" si="114"/>
        <v>115.75720038262374</v>
      </c>
      <c r="K540" s="34">
        <f t="shared" si="115"/>
        <v>0.79703278840090808</v>
      </c>
      <c r="L540" s="38">
        <f t="shared" si="122"/>
        <v>116.20239838748911</v>
      </c>
      <c r="M540" s="23">
        <f t="shared" si="123"/>
        <v>-0.6553940214256686</v>
      </c>
      <c r="N540" s="7">
        <f t="shared" si="116"/>
        <v>115.54700436606345</v>
      </c>
      <c r="O540" s="34">
        <f t="shared" si="124"/>
        <v>0.61400197301156922</v>
      </c>
      <c r="P540" s="38">
        <f t="shared" si="125"/>
        <v>116.20239838748911</v>
      </c>
      <c r="Q540" s="23">
        <f t="shared" si="126"/>
        <v>-0.73732828796721228</v>
      </c>
      <c r="R540" s="7">
        <f t="shared" si="117"/>
        <v>115.4650700995219</v>
      </c>
      <c r="S540" s="34">
        <f t="shared" si="127"/>
        <v>0.54265668370097786</v>
      </c>
    </row>
    <row r="541" spans="1:19" x14ac:dyDescent="0.35">
      <c r="A541" s="15">
        <v>44130</v>
      </c>
      <c r="B541" s="16">
        <v>243</v>
      </c>
      <c r="C541" s="22">
        <v>114.85185199999999</v>
      </c>
      <c r="D541" s="38">
        <f t="shared" si="118"/>
        <v>115.4541094243701</v>
      </c>
      <c r="E541" s="23">
        <f t="shared" si="119"/>
        <v>-0.27842600563911607</v>
      </c>
      <c r="F541" s="7">
        <f t="shared" si="112"/>
        <v>115.17568341873098</v>
      </c>
      <c r="G541" s="34">
        <f t="shared" si="113"/>
        <v>0.2819557657032728</v>
      </c>
      <c r="H541" s="38">
        <f t="shared" si="120"/>
        <v>115.4541094243701</v>
      </c>
      <c r="I541" s="42">
        <f t="shared" si="121"/>
        <v>-0.52097074442878055</v>
      </c>
      <c r="J541" s="7">
        <f t="shared" si="114"/>
        <v>114.93313867994132</v>
      </c>
      <c r="K541" s="34">
        <f t="shared" si="115"/>
        <v>7.0775245262330255E-2</v>
      </c>
      <c r="L541" s="38">
        <f t="shared" si="122"/>
        <v>115.4541094243701</v>
      </c>
      <c r="M541" s="23">
        <f t="shared" si="123"/>
        <v>-0.69719674518767183</v>
      </c>
      <c r="N541" s="7">
        <f t="shared" si="116"/>
        <v>114.75691267918243</v>
      </c>
      <c r="O541" s="34">
        <f t="shared" si="124"/>
        <v>8.2662420469771181E-2</v>
      </c>
      <c r="P541" s="38">
        <f t="shared" si="125"/>
        <v>115.4541094243701</v>
      </c>
      <c r="Q541" s="23">
        <f t="shared" si="126"/>
        <v>-0.74664486184623957</v>
      </c>
      <c r="R541" s="7">
        <f t="shared" si="117"/>
        <v>114.70746456252387</v>
      </c>
      <c r="S541" s="34">
        <f t="shared" si="127"/>
        <v>0.12571624659228525</v>
      </c>
    </row>
    <row r="542" spans="1:19" x14ac:dyDescent="0.35">
      <c r="A542" s="15">
        <v>44131</v>
      </c>
      <c r="B542" s="16">
        <v>244</v>
      </c>
      <c r="C542" s="22">
        <v>116.39917800000001</v>
      </c>
      <c r="D542" s="38">
        <f t="shared" si="118"/>
        <v>115.12286784096653</v>
      </c>
      <c r="E542" s="23">
        <f t="shared" si="119"/>
        <v>-0.28634834230378381</v>
      </c>
      <c r="F542" s="7">
        <f t="shared" si="112"/>
        <v>114.83651949866275</v>
      </c>
      <c r="G542" s="34">
        <f t="shared" si="113"/>
        <v>1.3424996019621833</v>
      </c>
      <c r="H542" s="38">
        <f t="shared" si="120"/>
        <v>115.12286784096653</v>
      </c>
      <c r="I542" s="42">
        <f t="shared" si="121"/>
        <v>-0.47353845417247731</v>
      </c>
      <c r="J542" s="7">
        <f t="shared" si="114"/>
        <v>114.64932938679405</v>
      </c>
      <c r="K542" s="34">
        <f t="shared" si="115"/>
        <v>1.5033169849412127</v>
      </c>
      <c r="L542" s="38">
        <f t="shared" si="122"/>
        <v>115.12286784096653</v>
      </c>
      <c r="M542" s="23">
        <f t="shared" si="123"/>
        <v>-0.53251692238482495</v>
      </c>
      <c r="N542" s="7">
        <f t="shared" si="116"/>
        <v>114.59035091858171</v>
      </c>
      <c r="O542" s="34">
        <f t="shared" si="124"/>
        <v>1.553986129883409</v>
      </c>
      <c r="P542" s="38">
        <f t="shared" si="125"/>
        <v>115.12286784096653</v>
      </c>
      <c r="Q542" s="23">
        <f t="shared" si="126"/>
        <v>-0.39355207516996837</v>
      </c>
      <c r="R542" s="7">
        <f t="shared" si="117"/>
        <v>114.72931576579657</v>
      </c>
      <c r="S542" s="34">
        <f t="shared" si="127"/>
        <v>1.4345996792206173</v>
      </c>
    </row>
    <row r="543" spans="1:19" x14ac:dyDescent="0.35">
      <c r="A543" s="15">
        <v>44132</v>
      </c>
      <c r="B543" s="16">
        <v>245</v>
      </c>
      <c r="C543" s="22">
        <v>111.008476</v>
      </c>
      <c r="D543" s="38">
        <f t="shared" si="118"/>
        <v>115.82483842843494</v>
      </c>
      <c r="E543" s="23">
        <f t="shared" si="119"/>
        <v>-0.13810050283795486</v>
      </c>
      <c r="F543" s="7">
        <f t="shared" si="112"/>
        <v>115.68673792559699</v>
      </c>
      <c r="G543" s="34">
        <f t="shared" si="113"/>
        <v>4.2143285757719839</v>
      </c>
      <c r="H543" s="38">
        <f t="shared" si="120"/>
        <v>115.82483842843494</v>
      </c>
      <c r="I543" s="42">
        <f t="shared" si="121"/>
        <v>-0.17966119376225564</v>
      </c>
      <c r="J543" s="7">
        <f t="shared" si="114"/>
        <v>115.64517723467269</v>
      </c>
      <c r="K543" s="34">
        <f t="shared" si="115"/>
        <v>4.1768893707474062</v>
      </c>
      <c r="L543" s="38">
        <f t="shared" si="122"/>
        <v>115.82483842843494</v>
      </c>
      <c r="M543" s="23">
        <f t="shared" si="123"/>
        <v>2.3002457049130398E-2</v>
      </c>
      <c r="N543" s="7">
        <f t="shared" si="116"/>
        <v>115.84784088548408</v>
      </c>
      <c r="O543" s="34">
        <f t="shared" si="124"/>
        <v>4.3594552955434445</v>
      </c>
      <c r="P543" s="38">
        <f t="shared" si="125"/>
        <v>115.82483842843494</v>
      </c>
      <c r="Q543" s="23">
        <f t="shared" si="126"/>
        <v>0.53764218807265252</v>
      </c>
      <c r="R543" s="7">
        <f t="shared" si="117"/>
        <v>116.3624806165076</v>
      </c>
      <c r="S543" s="34">
        <f t="shared" si="127"/>
        <v>4.8230592918937063</v>
      </c>
    </row>
    <row r="544" spans="1:19" x14ac:dyDescent="0.35">
      <c r="A544" s="15">
        <v>44133</v>
      </c>
      <c r="B544" s="16">
        <v>246</v>
      </c>
      <c r="C544" s="22">
        <v>115.12138400000001</v>
      </c>
      <c r="D544" s="38">
        <f t="shared" si="118"/>
        <v>113.17583909279573</v>
      </c>
      <c r="E544" s="23">
        <f t="shared" si="119"/>
        <v>-0.51473532775814423</v>
      </c>
      <c r="F544" s="7">
        <f t="shared" si="112"/>
        <v>112.66110376503758</v>
      </c>
      <c r="G544" s="34">
        <f t="shared" si="113"/>
        <v>2.1371183610530822</v>
      </c>
      <c r="H544" s="38">
        <f t="shared" si="120"/>
        <v>113.17583909279573</v>
      </c>
      <c r="I544" s="42">
        <f t="shared" si="121"/>
        <v>-0.7969957292314962</v>
      </c>
      <c r="J544" s="7">
        <f t="shared" si="114"/>
        <v>112.37884336356423</v>
      </c>
      <c r="K544" s="34">
        <f t="shared" si="115"/>
        <v>2.3823033924225379</v>
      </c>
      <c r="L544" s="38">
        <f t="shared" si="122"/>
        <v>113.17583909279573</v>
      </c>
      <c r="M544" s="23">
        <f t="shared" si="123"/>
        <v>-1.1793983496606264</v>
      </c>
      <c r="N544" s="7">
        <f t="shared" si="116"/>
        <v>111.9964407431351</v>
      </c>
      <c r="O544" s="34">
        <f t="shared" si="124"/>
        <v>2.7144767968259571</v>
      </c>
      <c r="P544" s="38">
        <f t="shared" si="125"/>
        <v>113.17583909279573</v>
      </c>
      <c r="Q544" s="23">
        <f t="shared" si="126"/>
        <v>-2.1710031070824369</v>
      </c>
      <c r="R544" s="7">
        <f t="shared" si="117"/>
        <v>111.00483598571329</v>
      </c>
      <c r="S544" s="34">
        <f t="shared" si="127"/>
        <v>3.575832630961699</v>
      </c>
    </row>
    <row r="545" spans="1:19" x14ac:dyDescent="0.35">
      <c r="A545" s="15">
        <v>44134</v>
      </c>
      <c r="B545" s="16">
        <v>247</v>
      </c>
      <c r="C545" s="22">
        <v>108.672516</v>
      </c>
      <c r="D545" s="38">
        <f t="shared" si="118"/>
        <v>114.24588879175809</v>
      </c>
      <c r="E545" s="23">
        <f t="shared" si="119"/>
        <v>-0.27701757375006797</v>
      </c>
      <c r="F545" s="7">
        <f t="shared" si="112"/>
        <v>113.96887121800802</v>
      </c>
      <c r="G545" s="34">
        <f t="shared" si="113"/>
        <v>4.8736841778909561</v>
      </c>
      <c r="H545" s="38">
        <f t="shared" si="120"/>
        <v>114.24588879175809</v>
      </c>
      <c r="I545" s="42">
        <f t="shared" si="121"/>
        <v>-0.33023437218303098</v>
      </c>
      <c r="J545" s="7">
        <f t="shared" si="114"/>
        <v>113.91565441957506</v>
      </c>
      <c r="K545" s="34">
        <f t="shared" si="115"/>
        <v>4.8247142999570016</v>
      </c>
      <c r="L545" s="38">
        <f t="shared" si="122"/>
        <v>114.24588879175809</v>
      </c>
      <c r="M545" s="23">
        <f t="shared" si="123"/>
        <v>-0.16714672778028056</v>
      </c>
      <c r="N545" s="7">
        <f t="shared" si="116"/>
        <v>114.07874206397781</v>
      </c>
      <c r="O545" s="34">
        <f t="shared" si="124"/>
        <v>4.9747868761755836</v>
      </c>
      <c r="P545" s="38">
        <f t="shared" si="125"/>
        <v>114.24588879175809</v>
      </c>
      <c r="Q545" s="23">
        <f t="shared" si="126"/>
        <v>0.58389177805564418</v>
      </c>
      <c r="R545" s="7">
        <f t="shared" si="117"/>
        <v>114.82978056981374</v>
      </c>
      <c r="S545" s="34">
        <f t="shared" si="127"/>
        <v>5.6658894046529049</v>
      </c>
    </row>
    <row r="546" spans="1:19" x14ac:dyDescent="0.35">
      <c r="A546" s="15">
        <v>44137</v>
      </c>
      <c r="B546" s="16">
        <v>248</v>
      </c>
      <c r="C546" s="22">
        <v>108.58266399999999</v>
      </c>
      <c r="D546" s="38">
        <f t="shared" si="118"/>
        <v>111.18053375629114</v>
      </c>
      <c r="E546" s="23">
        <f t="shared" si="119"/>
        <v>-0.69526819300760034</v>
      </c>
      <c r="F546" s="7">
        <f t="shared" si="112"/>
        <v>110.48526556328353</v>
      </c>
      <c r="G546" s="34">
        <f t="shared" si="113"/>
        <v>1.7522148501380845</v>
      </c>
      <c r="H546" s="38">
        <f t="shared" si="120"/>
        <v>111.18053375629114</v>
      </c>
      <c r="I546" s="42">
        <f t="shared" si="121"/>
        <v>-1.0140145380040109</v>
      </c>
      <c r="J546" s="7">
        <f t="shared" si="114"/>
        <v>110.16651921828714</v>
      </c>
      <c r="K546" s="34">
        <f t="shared" si="115"/>
        <v>1.458663068247378</v>
      </c>
      <c r="L546" s="38">
        <f t="shared" si="122"/>
        <v>111.18053375629114</v>
      </c>
      <c r="M546" s="23">
        <f t="shared" si="123"/>
        <v>-1.4713404662392822</v>
      </c>
      <c r="N546" s="7">
        <f t="shared" si="116"/>
        <v>109.70919329005186</v>
      </c>
      <c r="O546" s="34">
        <f t="shared" si="124"/>
        <v>1.0374854037950876</v>
      </c>
      <c r="P546" s="38">
        <f t="shared" si="125"/>
        <v>111.18053375629114</v>
      </c>
      <c r="Q546" s="23">
        <f t="shared" si="126"/>
        <v>-2.5179680134385611</v>
      </c>
      <c r="R546" s="7">
        <f t="shared" si="117"/>
        <v>108.66256574285258</v>
      </c>
      <c r="S546" s="34">
        <f t="shared" si="127"/>
        <v>7.3586095523116221E-2</v>
      </c>
    </row>
    <row r="547" spans="1:19" x14ac:dyDescent="0.35">
      <c r="A547" s="15">
        <v>44138</v>
      </c>
      <c r="B547" s="16">
        <v>249</v>
      </c>
      <c r="C547" s="22">
        <v>110.24979399999999</v>
      </c>
      <c r="D547" s="38">
        <f t="shared" si="118"/>
        <v>109.75170539033101</v>
      </c>
      <c r="E547" s="23">
        <f t="shared" si="119"/>
        <v>-0.80530221895047971</v>
      </c>
      <c r="F547" s="7">
        <f t="shared" si="112"/>
        <v>108.94640317138054</v>
      </c>
      <c r="G547" s="34">
        <f t="shared" si="113"/>
        <v>1.1822161124577302</v>
      </c>
      <c r="H547" s="38">
        <f t="shared" si="120"/>
        <v>109.75170539033101</v>
      </c>
      <c r="I547" s="42">
        <f t="shared" si="121"/>
        <v>-1.1177179949930405</v>
      </c>
      <c r="J547" s="7">
        <f t="shared" si="114"/>
        <v>108.63398739533797</v>
      </c>
      <c r="K547" s="34">
        <f t="shared" si="115"/>
        <v>1.4655869603366574</v>
      </c>
      <c r="L547" s="38">
        <f t="shared" si="122"/>
        <v>109.75170539033101</v>
      </c>
      <c r="M547" s="23">
        <f t="shared" si="123"/>
        <v>-1.4522100211136633</v>
      </c>
      <c r="N547" s="7">
        <f t="shared" si="116"/>
        <v>108.29949536921735</v>
      </c>
      <c r="O547" s="34">
        <f t="shared" si="124"/>
        <v>1.768981655224354</v>
      </c>
      <c r="P547" s="38">
        <f t="shared" si="125"/>
        <v>109.75170539033101</v>
      </c>
      <c r="Q547" s="23">
        <f t="shared" si="126"/>
        <v>-1.5921993130818939</v>
      </c>
      <c r="R547" s="7">
        <f t="shared" si="117"/>
        <v>108.15950607724912</v>
      </c>
      <c r="S547" s="34">
        <f t="shared" si="127"/>
        <v>1.8959563069577028</v>
      </c>
    </row>
    <row r="548" spans="1:19" x14ac:dyDescent="0.35">
      <c r="A548" s="15">
        <v>44139</v>
      </c>
      <c r="B548" s="16">
        <v>250</v>
      </c>
      <c r="C548" s="22">
        <v>114.752022</v>
      </c>
      <c r="D548" s="38">
        <f t="shared" si="118"/>
        <v>110.02565412564894</v>
      </c>
      <c r="E548" s="23">
        <f t="shared" si="119"/>
        <v>-0.64341457581021833</v>
      </c>
      <c r="F548" s="7">
        <f t="shared" si="112"/>
        <v>109.38223954983873</v>
      </c>
      <c r="G548" s="34">
        <f t="shared" si="113"/>
        <v>4.6794665196934542</v>
      </c>
      <c r="H548" s="38">
        <f t="shared" si="120"/>
        <v>110.02565412564894</v>
      </c>
      <c r="I548" s="42">
        <f t="shared" si="121"/>
        <v>-0.76980131241529781</v>
      </c>
      <c r="J548" s="7">
        <f t="shared" si="114"/>
        <v>109.25585281323364</v>
      </c>
      <c r="K548" s="34">
        <f t="shared" si="115"/>
        <v>4.7896055258759205</v>
      </c>
      <c r="L548" s="38">
        <f t="shared" si="122"/>
        <v>110.02565412564894</v>
      </c>
      <c r="M548" s="23">
        <f t="shared" si="123"/>
        <v>-0.6754385807194464</v>
      </c>
      <c r="N548" s="7">
        <f t="shared" si="116"/>
        <v>109.3502155449295</v>
      </c>
      <c r="O548" s="34">
        <f t="shared" si="124"/>
        <v>4.7073736574946796</v>
      </c>
      <c r="P548" s="38">
        <f t="shared" si="125"/>
        <v>110.02565412564894</v>
      </c>
      <c r="Q548" s="23">
        <f t="shared" si="126"/>
        <v>-5.9734719420436733E-3</v>
      </c>
      <c r="R548" s="7">
        <f t="shared" si="117"/>
        <v>110.0196806537069</v>
      </c>
      <c r="S548" s="34">
        <f t="shared" si="127"/>
        <v>4.1239720780633364</v>
      </c>
    </row>
    <row r="549" spans="1:19" x14ac:dyDescent="0.35">
      <c r="A549" s="15">
        <v>44140</v>
      </c>
      <c r="B549" s="16">
        <v>251</v>
      </c>
      <c r="C549" s="22">
        <v>118.824997</v>
      </c>
      <c r="D549" s="38">
        <f t="shared" si="118"/>
        <v>112.62515645654202</v>
      </c>
      <c r="E549" s="23">
        <f t="shared" si="119"/>
        <v>-0.15697703980472444</v>
      </c>
      <c r="F549" s="7">
        <f t="shared" si="112"/>
        <v>112.46817941673729</v>
      </c>
      <c r="G549" s="34">
        <f t="shared" si="113"/>
        <v>5.3497309015397754</v>
      </c>
      <c r="H549" s="38">
        <f t="shared" si="120"/>
        <v>112.62515645654202</v>
      </c>
      <c r="I549" s="42">
        <f t="shared" si="121"/>
        <v>7.2524598411795149E-2</v>
      </c>
      <c r="J549" s="7">
        <f t="shared" si="114"/>
        <v>112.6976810549538</v>
      </c>
      <c r="K549" s="34">
        <f t="shared" si="115"/>
        <v>5.1565883439880853</v>
      </c>
      <c r="L549" s="38">
        <f t="shared" si="122"/>
        <v>112.62515645654202</v>
      </c>
      <c r="M549" s="23">
        <f t="shared" si="123"/>
        <v>0.79828482950618773</v>
      </c>
      <c r="N549" s="7">
        <f t="shared" si="116"/>
        <v>113.4234412860482</v>
      </c>
      <c r="O549" s="34">
        <f t="shared" si="124"/>
        <v>4.5458075744380571</v>
      </c>
      <c r="P549" s="38">
        <f t="shared" si="125"/>
        <v>112.62515645654202</v>
      </c>
      <c r="Q549" s="23">
        <f t="shared" si="126"/>
        <v>2.2086809604678064</v>
      </c>
      <c r="R549" s="7">
        <f t="shared" si="117"/>
        <v>114.83383741700982</v>
      </c>
      <c r="S549" s="34">
        <f t="shared" si="127"/>
        <v>3.3588551935668711</v>
      </c>
    </row>
    <row r="550" spans="1:19" x14ac:dyDescent="0.35">
      <c r="A550" s="15">
        <v>44141</v>
      </c>
      <c r="B550" s="16">
        <v>252</v>
      </c>
      <c r="C550" s="22">
        <v>118.69000200000001</v>
      </c>
      <c r="D550" s="38">
        <f t="shared" si="118"/>
        <v>116.0350687554439</v>
      </c>
      <c r="E550" s="23">
        <f t="shared" si="119"/>
        <v>0.37805636100126716</v>
      </c>
      <c r="F550" s="7">
        <f t="shared" si="112"/>
        <v>116.41312511644517</v>
      </c>
      <c r="G550" s="34">
        <f t="shared" si="113"/>
        <v>1.9183392410380398</v>
      </c>
      <c r="H550" s="38">
        <f t="shared" si="120"/>
        <v>116.0350687554439</v>
      </c>
      <c r="I550" s="42">
        <f t="shared" si="121"/>
        <v>0.90687152353431799</v>
      </c>
      <c r="J550" s="7">
        <f t="shared" si="114"/>
        <v>116.94194027897822</v>
      </c>
      <c r="K550" s="34">
        <f t="shared" si="115"/>
        <v>1.4727961004009287</v>
      </c>
      <c r="L550" s="38">
        <f t="shared" si="122"/>
        <v>116.0350687554439</v>
      </c>
      <c r="M550" s="23">
        <f t="shared" si="123"/>
        <v>1.9735171907342524</v>
      </c>
      <c r="N550" s="7">
        <f t="shared" si="116"/>
        <v>118.00858594617816</v>
      </c>
      <c r="O550" s="34">
        <f t="shared" si="124"/>
        <v>0.57411411436478765</v>
      </c>
      <c r="P550" s="38">
        <f t="shared" si="125"/>
        <v>116.0350687554439</v>
      </c>
      <c r="Q550" s="23">
        <f t="shared" si="126"/>
        <v>3.2297275981367743</v>
      </c>
      <c r="R550" s="7">
        <f t="shared" si="117"/>
        <v>119.26479635358068</v>
      </c>
      <c r="S550" s="34">
        <f t="shared" si="127"/>
        <v>0.48428203209624276</v>
      </c>
    </row>
    <row r="551" spans="1:19" x14ac:dyDescent="0.35">
      <c r="A551" s="15">
        <v>44144</v>
      </c>
      <c r="B551" s="16">
        <v>253</v>
      </c>
      <c r="C551" s="21"/>
      <c r="D551" s="93">
        <f t="shared" si="118"/>
        <v>117.49528203994976</v>
      </c>
      <c r="E551" s="23">
        <f t="shared" si="119"/>
        <v>0.54037989952695531</v>
      </c>
      <c r="F551" s="27">
        <f t="shared" si="112"/>
        <v>118.03566193947671</v>
      </c>
      <c r="G551" s="87" t="s">
        <v>22</v>
      </c>
      <c r="H551" s="93">
        <f t="shared" si="120"/>
        <v>117.49528203994976</v>
      </c>
      <c r="I551" s="42">
        <f t="shared" si="121"/>
        <v>1.0452069637772023</v>
      </c>
      <c r="J551" s="27">
        <f t="shared" si="114"/>
        <v>118.54048900372696</v>
      </c>
      <c r="K551" s="87" t="s">
        <v>22</v>
      </c>
      <c r="L551" s="93">
        <f t="shared" si="122"/>
        <v>117.49528203994976</v>
      </c>
      <c r="M551" s="23">
        <f t="shared" si="123"/>
        <v>1.7425304329314737</v>
      </c>
      <c r="N551" s="27">
        <f t="shared" si="116"/>
        <v>119.23781247288123</v>
      </c>
      <c r="O551" s="87" t="s">
        <v>22</v>
      </c>
      <c r="P551" s="93">
        <f t="shared" si="125"/>
        <v>117.49528203994976</v>
      </c>
      <c r="Q551" s="23">
        <f t="shared" si="126"/>
        <v>1.7256404315504927</v>
      </c>
      <c r="R551" s="27">
        <f t="shared" si="117"/>
        <v>119.22092247150024</v>
      </c>
      <c r="S551" s="87" t="s">
        <v>22</v>
      </c>
    </row>
    <row r="552" spans="1:19" ht="16" thickBot="1" x14ac:dyDescent="0.4">
      <c r="A552" s="15">
        <v>44145</v>
      </c>
      <c r="B552" s="16">
        <v>254</v>
      </c>
      <c r="C552" s="21"/>
      <c r="D552" s="44"/>
      <c r="E552" s="88"/>
      <c r="F552" s="89"/>
      <c r="G552" s="94">
        <f>AVERAGE(G300:G550)</f>
        <v>1.9719021108549721</v>
      </c>
      <c r="H552" s="44"/>
      <c r="I552" s="90"/>
      <c r="J552" s="89"/>
      <c r="K552" s="94">
        <f>AVERAGE(K300:K550)</f>
        <v>1.9518603808137367</v>
      </c>
      <c r="L552" s="40"/>
      <c r="M552" s="88"/>
      <c r="N552" s="89"/>
      <c r="O552" s="94">
        <f>AVERAGE(O300:O550)</f>
        <v>1.9411558198600734</v>
      </c>
      <c r="P552" s="40"/>
      <c r="Q552" s="88"/>
      <c r="R552" s="89"/>
      <c r="S552" s="94">
        <f>AVERAGE(S300:S550)</f>
        <v>1.9838110088832472</v>
      </c>
    </row>
    <row r="553" spans="1:19" x14ac:dyDescent="0.35">
      <c r="A553" s="15">
        <v>44146</v>
      </c>
      <c r="B553" s="16">
        <v>255</v>
      </c>
      <c r="C553" s="14"/>
      <c r="D553" s="7"/>
      <c r="E553" s="23"/>
      <c r="F553" s="7"/>
      <c r="G553" s="23"/>
      <c r="H553" s="7"/>
      <c r="I553" s="42"/>
      <c r="J553" s="7"/>
      <c r="K553" s="23"/>
      <c r="L553" s="24"/>
      <c r="M553" s="24"/>
      <c r="N553" s="25"/>
      <c r="O553" s="24"/>
      <c r="P553" s="24"/>
      <c r="Q553" s="24"/>
      <c r="R553" s="25"/>
      <c r="S553" s="49"/>
    </row>
    <row r="554" spans="1:19" x14ac:dyDescent="0.35">
      <c r="A554" s="15">
        <v>44147</v>
      </c>
      <c r="B554" s="16">
        <v>256</v>
      </c>
      <c r="C554" s="14"/>
      <c r="D554" s="7"/>
      <c r="E554" s="23"/>
      <c r="F554" s="7"/>
      <c r="G554" s="23"/>
      <c r="H554" s="7"/>
      <c r="I554" s="42"/>
      <c r="J554" s="7"/>
      <c r="K554" s="23"/>
      <c r="L554" s="24"/>
      <c r="M554" s="24"/>
      <c r="N554" s="25"/>
      <c r="O554" s="24"/>
      <c r="P554" s="24"/>
      <c r="Q554" s="24"/>
      <c r="R554" s="25"/>
      <c r="S554" s="49"/>
    </row>
    <row r="555" spans="1:19" x14ac:dyDescent="0.35">
      <c r="A555" s="15">
        <v>44148</v>
      </c>
      <c r="B555" s="16">
        <v>257</v>
      </c>
      <c r="C555" s="14"/>
      <c r="D555" s="71"/>
      <c r="E555" s="70"/>
      <c r="F555" s="71"/>
      <c r="G555" s="70"/>
      <c r="H555" s="71"/>
      <c r="I555" s="72"/>
      <c r="J555" s="71"/>
      <c r="K555" s="70"/>
      <c r="L555" s="50"/>
      <c r="M555" s="50"/>
      <c r="N555" s="73"/>
      <c r="O555" s="50"/>
      <c r="P555" s="50"/>
      <c r="Q555" s="50"/>
      <c r="R555" s="73"/>
      <c r="S555" s="51"/>
    </row>
    <row r="561" spans="1:19" ht="31" x14ac:dyDescent="0.7">
      <c r="I561" s="46" t="s">
        <v>6</v>
      </c>
    </row>
    <row r="564" spans="1:19" ht="16" thickBot="1" x14ac:dyDescent="0.4">
      <c r="A564" s="104"/>
      <c r="B564" s="95"/>
      <c r="C564" s="96"/>
      <c r="D564" s="106" t="s">
        <v>20</v>
      </c>
      <c r="E564" s="98">
        <v>0.15</v>
      </c>
      <c r="F564" s="97"/>
      <c r="G564" s="97"/>
      <c r="H564" s="106" t="s">
        <v>20</v>
      </c>
      <c r="I564" s="98">
        <v>0.25</v>
      </c>
      <c r="J564" s="97"/>
      <c r="K564" s="97"/>
      <c r="L564" s="106" t="s">
        <v>20</v>
      </c>
      <c r="M564" s="98">
        <v>0.45</v>
      </c>
      <c r="N564" s="96"/>
      <c r="O564" s="96"/>
      <c r="P564" s="106" t="s">
        <v>20</v>
      </c>
      <c r="Q564" s="98">
        <v>0.85</v>
      </c>
      <c r="R564" s="96"/>
      <c r="S564" s="99"/>
    </row>
    <row r="565" spans="1:19" x14ac:dyDescent="0.35">
      <c r="A565" s="105" t="s">
        <v>0</v>
      </c>
      <c r="B565" s="100" t="s">
        <v>5</v>
      </c>
      <c r="C565" s="101" t="s">
        <v>4</v>
      </c>
      <c r="D565" s="107" t="s">
        <v>9</v>
      </c>
      <c r="E565" s="108" t="s">
        <v>10</v>
      </c>
      <c r="F565" s="108" t="s">
        <v>11</v>
      </c>
      <c r="G565" s="109" t="s">
        <v>12</v>
      </c>
      <c r="H565" s="107" t="s">
        <v>9</v>
      </c>
      <c r="I565" s="108" t="s">
        <v>10</v>
      </c>
      <c r="J565" s="108" t="s">
        <v>11</v>
      </c>
      <c r="K565" s="109" t="s">
        <v>12</v>
      </c>
      <c r="L565" s="107" t="s">
        <v>9</v>
      </c>
      <c r="M565" s="108" t="s">
        <v>10</v>
      </c>
      <c r="N565" s="108" t="s">
        <v>11</v>
      </c>
      <c r="O565" s="110" t="s">
        <v>12</v>
      </c>
      <c r="P565" s="107" t="s">
        <v>9</v>
      </c>
      <c r="Q565" s="108" t="s">
        <v>10</v>
      </c>
      <c r="R565" s="108" t="s">
        <v>11</v>
      </c>
      <c r="S565" s="110" t="s">
        <v>12</v>
      </c>
    </row>
    <row r="566" spans="1:19" x14ac:dyDescent="0.35">
      <c r="A566" s="15">
        <v>43777</v>
      </c>
      <c r="B566" s="102">
        <v>1</v>
      </c>
      <c r="C566" s="7">
        <v>177.02937299999999</v>
      </c>
      <c r="D566" s="38">
        <f>C566</f>
        <v>177.02937299999999</v>
      </c>
      <c r="E566" s="23">
        <v>0</v>
      </c>
      <c r="F566" s="7">
        <f>D566+E566</f>
        <v>177.02937299999999</v>
      </c>
      <c r="G566" s="34"/>
      <c r="H566" s="38">
        <f>C566</f>
        <v>177.02937299999999</v>
      </c>
      <c r="I566" s="23">
        <v>0</v>
      </c>
      <c r="J566" s="7">
        <f>H566+I566</f>
        <v>177.02937299999999</v>
      </c>
      <c r="K566" s="34"/>
      <c r="L566" s="38">
        <f>C566</f>
        <v>177.02937299999999</v>
      </c>
      <c r="M566" s="23">
        <v>0</v>
      </c>
      <c r="N566" s="7">
        <f>L566+M566</f>
        <v>177.02937299999999</v>
      </c>
      <c r="O566" s="34"/>
      <c r="P566" s="38">
        <f>C566</f>
        <v>177.02937299999999</v>
      </c>
      <c r="Q566" s="23">
        <v>0</v>
      </c>
      <c r="R566" s="7">
        <f>P566+Q566</f>
        <v>177.02937299999999</v>
      </c>
      <c r="S566" s="34"/>
    </row>
    <row r="567" spans="1:19" x14ac:dyDescent="0.35">
      <c r="A567" s="15">
        <v>43780</v>
      </c>
      <c r="B567" s="102">
        <v>2</v>
      </c>
      <c r="C567" s="7">
        <v>176.658142</v>
      </c>
      <c r="D567" s="38">
        <f>0.55*C566+(1-0.55)*D566</f>
        <v>177.02937299999999</v>
      </c>
      <c r="E567" s="23">
        <f>$E$564*(D567-D566)+(1-$E$564)*E566</f>
        <v>0</v>
      </c>
      <c r="F567" s="7">
        <f t="shared" ref="F567:F630" si="128">D567+E567</f>
        <v>177.02937299999999</v>
      </c>
      <c r="G567" s="34">
        <f t="shared" ref="G567:G630" si="129">(ABS(F567-C567)/C567)*100</f>
        <v>0.21014089460988133</v>
      </c>
      <c r="H567" s="38">
        <f>0.55*C566+(1-0.55)*H566</f>
        <v>177.02937299999999</v>
      </c>
      <c r="I567" s="42">
        <f>$I$564*(H567-H566)+(1-$I$564)*I566</f>
        <v>0</v>
      </c>
      <c r="J567" s="7">
        <f t="shared" ref="J567:J630" si="130">H567+I567</f>
        <v>177.02937299999999</v>
      </c>
      <c r="K567" s="34">
        <f>(ABS(J567-C567)/C567)*100</f>
        <v>0.21014089460988133</v>
      </c>
      <c r="L567" s="38">
        <f>0.55*C566+(1-0.55)*L566</f>
        <v>177.02937299999999</v>
      </c>
      <c r="M567" s="23">
        <f>$M$564*(L567-L566)+(1-$M$564)*M566</f>
        <v>0</v>
      </c>
      <c r="N567" s="7">
        <f t="shared" ref="N567:N630" si="131">L567+M567</f>
        <v>177.02937299999999</v>
      </c>
      <c r="O567" s="34">
        <f>(ABS(N567-C567)/C567)*100</f>
        <v>0.21014089460988133</v>
      </c>
      <c r="P567" s="38">
        <f>0.55*C566+(1-0.55)*P566</f>
        <v>177.02937299999999</v>
      </c>
      <c r="Q567" s="23">
        <f>$Q$564*(P567-P566)+(1-$Q$564)*Q566</f>
        <v>0</v>
      </c>
      <c r="R567" s="7">
        <f t="shared" ref="R567:R630" si="132">P567+Q567</f>
        <v>177.02937299999999</v>
      </c>
      <c r="S567" s="34">
        <f>(ABS(R567-C567)/C567)*100</f>
        <v>0.21014089460988133</v>
      </c>
    </row>
    <row r="568" spans="1:19" x14ac:dyDescent="0.35">
      <c r="A568" s="15">
        <v>43781</v>
      </c>
      <c r="B568" s="102">
        <v>3</v>
      </c>
      <c r="C568" s="7">
        <v>177.810913</v>
      </c>
      <c r="D568" s="38">
        <f t="shared" ref="D568:D631" si="133">0.55*C567+(1-0.55)*D567</f>
        <v>176.82519595000002</v>
      </c>
      <c r="E568" s="23">
        <f t="shared" ref="E568:E631" si="134">$E$564*(D568-D567)+(1-$E$564)*E567</f>
        <v>-3.0626557499995499E-2</v>
      </c>
      <c r="F568" s="7">
        <f t="shared" si="128"/>
        <v>176.79456939250002</v>
      </c>
      <c r="G568" s="34">
        <f t="shared" si="129"/>
        <v>0.57158674366627693</v>
      </c>
      <c r="H568" s="38">
        <f t="shared" ref="H568:H631" si="135">0.55*C567+(1-0.55)*H567</f>
        <v>176.82519595000002</v>
      </c>
      <c r="I568" s="42">
        <f t="shared" ref="I568:I631" si="136">$I$564*(H568-H567)+(1-$I$564)*I567</f>
        <v>-5.1044262499992499E-2</v>
      </c>
      <c r="J568" s="7">
        <f t="shared" si="130"/>
        <v>176.77415168750002</v>
      </c>
      <c r="K568" s="34">
        <f t="shared" ref="K568:K631" si="137">(ABS(J568-C568)/C568)*100</f>
        <v>0.58306956249641229</v>
      </c>
      <c r="L568" s="38">
        <f t="shared" ref="L568:L631" si="138">0.55*C567+(1-0.55)*L567</f>
        <v>176.82519595000002</v>
      </c>
      <c r="M568" s="23">
        <f t="shared" ref="M568:M631" si="139">$M$564*(L568-L567)+(1-$M$564)*M567</f>
        <v>-9.1879672499986506E-2</v>
      </c>
      <c r="N568" s="7">
        <f t="shared" si="131"/>
        <v>176.73331627750002</v>
      </c>
      <c r="O568" s="34">
        <f t="shared" ref="O568:O631" si="140">(ABS(N568-C568)/C568)*100</f>
        <v>0.60603520015668333</v>
      </c>
      <c r="P568" s="38">
        <f t="shared" ref="P568:P631" si="141">0.55*C567+(1-0.55)*P567</f>
        <v>176.82519595000002</v>
      </c>
      <c r="Q568" s="23">
        <f t="shared" ref="Q568:Q631" si="142">$Q$564*(P568-P567)+(1-$Q$564)*Q567</f>
        <v>-0.17355049249997448</v>
      </c>
      <c r="R568" s="7">
        <f t="shared" si="132"/>
        <v>176.65164545750005</v>
      </c>
      <c r="S568" s="34">
        <f t="shared" ref="S568:S631" si="143">(ABS(R568-C568)/C568)*100</f>
        <v>0.65196647547720932</v>
      </c>
    </row>
    <row r="569" spans="1:19" x14ac:dyDescent="0.35">
      <c r="A569" s="15">
        <v>43782</v>
      </c>
      <c r="B569" s="102">
        <v>4</v>
      </c>
      <c r="C569" s="7">
        <v>177.752319</v>
      </c>
      <c r="D569" s="38">
        <f t="shared" si="133"/>
        <v>177.36734032750002</v>
      </c>
      <c r="E569" s="23">
        <f t="shared" si="134"/>
        <v>5.5289082750002966E-2</v>
      </c>
      <c r="F569" s="7">
        <f t="shared" si="128"/>
        <v>177.42262941025001</v>
      </c>
      <c r="G569" s="34">
        <f t="shared" si="129"/>
        <v>0.18547695557771565</v>
      </c>
      <c r="H569" s="38">
        <f t="shared" si="135"/>
        <v>177.36734032750002</v>
      </c>
      <c r="I569" s="42">
        <f t="shared" si="136"/>
        <v>9.725289750000421E-2</v>
      </c>
      <c r="J569" s="7">
        <f t="shared" si="130"/>
        <v>177.46459322500002</v>
      </c>
      <c r="K569" s="34">
        <f t="shared" si="137"/>
        <v>0.16186892897863359</v>
      </c>
      <c r="L569" s="38">
        <f t="shared" si="138"/>
        <v>177.36734032750002</v>
      </c>
      <c r="M569" s="23">
        <f t="shared" si="139"/>
        <v>0.19343115000000488</v>
      </c>
      <c r="N569" s="7">
        <f t="shared" si="131"/>
        <v>177.56077147750003</v>
      </c>
      <c r="O569" s="34">
        <f t="shared" si="140"/>
        <v>0.10776091337518577</v>
      </c>
      <c r="P569" s="38">
        <f t="shared" si="141"/>
        <v>177.36734032750002</v>
      </c>
      <c r="Q569" s="23">
        <f t="shared" si="142"/>
        <v>0.43479014699999896</v>
      </c>
      <c r="R569" s="7">
        <f t="shared" si="132"/>
        <v>177.80213047450002</v>
      </c>
      <c r="S569" s="34">
        <f t="shared" si="143"/>
        <v>2.8022967452828562E-2</v>
      </c>
    </row>
    <row r="570" spans="1:19" x14ac:dyDescent="0.35">
      <c r="A570" s="15">
        <v>43783</v>
      </c>
      <c r="B570" s="102">
        <v>5</v>
      </c>
      <c r="C570" s="7">
        <v>176.37780799999999</v>
      </c>
      <c r="D570" s="38">
        <f t="shared" si="133"/>
        <v>177.57907859737503</v>
      </c>
      <c r="E570" s="23">
        <f t="shared" si="134"/>
        <v>7.8756460818754537E-2</v>
      </c>
      <c r="F570" s="7">
        <f t="shared" si="128"/>
        <v>177.6578350581938</v>
      </c>
      <c r="G570" s="34">
        <f t="shared" si="129"/>
        <v>0.72573022236097262</v>
      </c>
      <c r="H570" s="38">
        <f t="shared" si="135"/>
        <v>177.57907859737503</v>
      </c>
      <c r="I570" s="42">
        <f t="shared" si="136"/>
        <v>0.12587424059375651</v>
      </c>
      <c r="J570" s="7">
        <f t="shared" si="130"/>
        <v>177.70495283796879</v>
      </c>
      <c r="K570" s="34">
        <f t="shared" si="137"/>
        <v>0.75244434264020477</v>
      </c>
      <c r="L570" s="38">
        <f t="shared" si="138"/>
        <v>177.57907859737503</v>
      </c>
      <c r="M570" s="23">
        <f t="shared" si="139"/>
        <v>0.20166935394375873</v>
      </c>
      <c r="N570" s="7">
        <f t="shared" si="131"/>
        <v>177.7807479513188</v>
      </c>
      <c r="O570" s="34">
        <f t="shared" si="140"/>
        <v>0.79541750021001156</v>
      </c>
      <c r="P570" s="38">
        <f t="shared" si="141"/>
        <v>177.57907859737503</v>
      </c>
      <c r="Q570" s="23">
        <f t="shared" si="142"/>
        <v>0.24519605144376128</v>
      </c>
      <c r="R570" s="7">
        <f t="shared" si="132"/>
        <v>177.8242746488188</v>
      </c>
      <c r="S570" s="34">
        <f t="shared" si="143"/>
        <v>0.8200956034212723</v>
      </c>
    </row>
    <row r="571" spans="1:19" x14ac:dyDescent="0.35">
      <c r="A571" s="15">
        <v>43784</v>
      </c>
      <c r="B571" s="102">
        <v>6</v>
      </c>
      <c r="C571" s="7">
        <v>178.43956</v>
      </c>
      <c r="D571" s="38">
        <f t="shared" si="133"/>
        <v>176.91837976881874</v>
      </c>
      <c r="E571" s="23">
        <f t="shared" si="134"/>
        <v>-3.2161832587502451E-2</v>
      </c>
      <c r="F571" s="7">
        <f t="shared" si="128"/>
        <v>176.88621793623125</v>
      </c>
      <c r="G571" s="34">
        <f t="shared" si="129"/>
        <v>0.87051439925583363</v>
      </c>
      <c r="H571" s="38">
        <f t="shared" si="135"/>
        <v>176.91837976881874</v>
      </c>
      <c r="I571" s="42">
        <f t="shared" si="136"/>
        <v>-7.0769026693755621E-2</v>
      </c>
      <c r="J571" s="7">
        <f t="shared" si="130"/>
        <v>176.84761074212497</v>
      </c>
      <c r="K571" s="34">
        <f t="shared" si="137"/>
        <v>0.89215040536696544</v>
      </c>
      <c r="L571" s="38">
        <f t="shared" si="138"/>
        <v>176.91837976881874</v>
      </c>
      <c r="M571" s="23">
        <f t="shared" si="139"/>
        <v>-0.18639632818126411</v>
      </c>
      <c r="N571" s="7">
        <f t="shared" si="131"/>
        <v>176.73198344063746</v>
      </c>
      <c r="O571" s="34">
        <f t="shared" si="140"/>
        <v>0.95694954603258164</v>
      </c>
      <c r="P571" s="38">
        <f t="shared" si="141"/>
        <v>176.91837976881874</v>
      </c>
      <c r="Q571" s="23">
        <f t="shared" si="142"/>
        <v>-0.52481459655628404</v>
      </c>
      <c r="R571" s="7">
        <f t="shared" si="132"/>
        <v>176.39356517226244</v>
      </c>
      <c r="S571" s="34">
        <f t="shared" si="143"/>
        <v>1.1466038291831468</v>
      </c>
    </row>
    <row r="572" spans="1:19" x14ac:dyDescent="0.35">
      <c r="A572" s="15">
        <v>43787</v>
      </c>
      <c r="B572" s="102">
        <v>7</v>
      </c>
      <c r="C572" s="7">
        <v>176.52507</v>
      </c>
      <c r="D572" s="38">
        <f t="shared" si="133"/>
        <v>177.75502889596845</v>
      </c>
      <c r="E572" s="23">
        <f t="shared" si="134"/>
        <v>9.8159811373079789E-2</v>
      </c>
      <c r="F572" s="7">
        <f t="shared" si="128"/>
        <v>177.85318870734153</v>
      </c>
      <c r="G572" s="34">
        <f t="shared" si="129"/>
        <v>0.75236832215476868</v>
      </c>
      <c r="H572" s="38">
        <f t="shared" si="135"/>
        <v>177.75502889596845</v>
      </c>
      <c r="I572" s="42">
        <f t="shared" si="136"/>
        <v>0.15608551176711141</v>
      </c>
      <c r="J572" s="7">
        <f t="shared" si="130"/>
        <v>177.91111440773557</v>
      </c>
      <c r="K572" s="34">
        <f t="shared" si="137"/>
        <v>0.78518275491156475</v>
      </c>
      <c r="L572" s="38">
        <f t="shared" si="138"/>
        <v>177.75502889596845</v>
      </c>
      <c r="M572" s="23">
        <f t="shared" si="139"/>
        <v>0.2739741267176754</v>
      </c>
      <c r="N572" s="7">
        <f t="shared" si="131"/>
        <v>178.02900302268614</v>
      </c>
      <c r="O572" s="34">
        <f t="shared" si="140"/>
        <v>0.85196568548939877</v>
      </c>
      <c r="P572" s="38">
        <f t="shared" si="141"/>
        <v>177.75502889596845</v>
      </c>
      <c r="Q572" s="23">
        <f t="shared" si="142"/>
        <v>0.63242956859381305</v>
      </c>
      <c r="R572" s="7">
        <f t="shared" si="132"/>
        <v>178.38745846456226</v>
      </c>
      <c r="S572" s="34">
        <f t="shared" si="143"/>
        <v>1.0550277445363756</v>
      </c>
    </row>
    <row r="573" spans="1:19" x14ac:dyDescent="0.35">
      <c r="A573" s="15">
        <v>43788</v>
      </c>
      <c r="B573" s="102">
        <v>8</v>
      </c>
      <c r="C573" s="7">
        <v>176.839249</v>
      </c>
      <c r="D573" s="38">
        <f t="shared" si="133"/>
        <v>177.07855150318579</v>
      </c>
      <c r="E573" s="23">
        <f t="shared" si="134"/>
        <v>-1.80357692502809E-2</v>
      </c>
      <c r="F573" s="7">
        <f t="shared" si="128"/>
        <v>177.06051573393552</v>
      </c>
      <c r="G573" s="34">
        <f t="shared" si="129"/>
        <v>0.1251230907090779</v>
      </c>
      <c r="H573" s="38">
        <f t="shared" si="135"/>
        <v>177.07855150318579</v>
      </c>
      <c r="I573" s="42">
        <f t="shared" si="136"/>
        <v>-5.2055214370330977E-2</v>
      </c>
      <c r="J573" s="7">
        <f t="shared" si="130"/>
        <v>177.02649628881545</v>
      </c>
      <c r="K573" s="34">
        <f t="shared" si="137"/>
        <v>0.1058855937662663</v>
      </c>
      <c r="L573" s="38">
        <f t="shared" si="138"/>
        <v>177.07855150318579</v>
      </c>
      <c r="M573" s="23">
        <f t="shared" si="139"/>
        <v>-0.15372905705747469</v>
      </c>
      <c r="N573" s="7">
        <f t="shared" si="131"/>
        <v>176.92482244612833</v>
      </c>
      <c r="O573" s="34">
        <f t="shared" si="140"/>
        <v>4.8390527901606376E-2</v>
      </c>
      <c r="P573" s="38">
        <f t="shared" si="141"/>
        <v>177.07855150318579</v>
      </c>
      <c r="Q573" s="23">
        <f t="shared" si="142"/>
        <v>-0.48014134857618751</v>
      </c>
      <c r="R573" s="7">
        <f t="shared" si="132"/>
        <v>176.59841015460961</v>
      </c>
      <c r="S573" s="34">
        <f t="shared" si="143"/>
        <v>0.13619083249464908</v>
      </c>
    </row>
    <row r="574" spans="1:19" x14ac:dyDescent="0.35">
      <c r="A574" s="15">
        <v>43789</v>
      </c>
      <c r="B574" s="102">
        <v>9</v>
      </c>
      <c r="C574" s="7">
        <v>173.99208100000001</v>
      </c>
      <c r="D574" s="38">
        <f t="shared" si="133"/>
        <v>176.9469351264336</v>
      </c>
      <c r="E574" s="23">
        <f t="shared" si="134"/>
        <v>-3.5072860375567477E-2</v>
      </c>
      <c r="F574" s="7">
        <f t="shared" si="128"/>
        <v>176.91186226605802</v>
      </c>
      <c r="G574" s="34">
        <f t="shared" si="129"/>
        <v>1.6781115837438656</v>
      </c>
      <c r="H574" s="38">
        <f t="shared" si="135"/>
        <v>176.9469351264336</v>
      </c>
      <c r="I574" s="42">
        <f t="shared" si="136"/>
        <v>-7.1945504965796075E-2</v>
      </c>
      <c r="J574" s="7">
        <f t="shared" si="130"/>
        <v>176.87498962146782</v>
      </c>
      <c r="K574" s="34">
        <f t="shared" si="137"/>
        <v>1.6569194442060873</v>
      </c>
      <c r="L574" s="38">
        <f t="shared" si="138"/>
        <v>176.9469351264336</v>
      </c>
      <c r="M574" s="23">
        <f t="shared" si="139"/>
        <v>-0.14377835092009722</v>
      </c>
      <c r="N574" s="7">
        <f t="shared" si="131"/>
        <v>176.80315677551351</v>
      </c>
      <c r="O574" s="34">
        <f t="shared" si="140"/>
        <v>1.6156343204570909</v>
      </c>
      <c r="P574" s="38">
        <f t="shared" si="141"/>
        <v>176.9469351264336</v>
      </c>
      <c r="Q574" s="23">
        <f t="shared" si="142"/>
        <v>-0.18389512252579082</v>
      </c>
      <c r="R574" s="7">
        <f t="shared" si="132"/>
        <v>176.7630400039078</v>
      </c>
      <c r="S574" s="34">
        <f t="shared" si="143"/>
        <v>1.5925776552484541</v>
      </c>
    </row>
    <row r="575" spans="1:19" x14ac:dyDescent="0.35">
      <c r="A575" s="15">
        <v>43790</v>
      </c>
      <c r="B575" s="102">
        <v>10</v>
      </c>
      <c r="C575" s="7">
        <v>173.31463600000001</v>
      </c>
      <c r="D575" s="38">
        <f t="shared" si="133"/>
        <v>175.32176535689513</v>
      </c>
      <c r="E575" s="23">
        <f t="shared" si="134"/>
        <v>-0.27358739675000338</v>
      </c>
      <c r="F575" s="7">
        <f t="shared" si="128"/>
        <v>175.04817796014513</v>
      </c>
      <c r="G575" s="34">
        <f t="shared" si="129"/>
        <v>1.0002282554746951</v>
      </c>
      <c r="H575" s="38">
        <f t="shared" si="135"/>
        <v>175.32176535689513</v>
      </c>
      <c r="I575" s="42">
        <f t="shared" si="136"/>
        <v>-0.46025157110896542</v>
      </c>
      <c r="J575" s="7">
        <f t="shared" si="130"/>
        <v>174.86151378578617</v>
      </c>
      <c r="K575" s="34">
        <f t="shared" si="137"/>
        <v>0.8925257678677323</v>
      </c>
      <c r="L575" s="38">
        <f t="shared" si="138"/>
        <v>175.32176535689513</v>
      </c>
      <c r="M575" s="23">
        <f t="shared" si="139"/>
        <v>-0.81040448929836661</v>
      </c>
      <c r="N575" s="7">
        <f t="shared" si="131"/>
        <v>174.51136086759675</v>
      </c>
      <c r="O575" s="34">
        <f t="shared" si="140"/>
        <v>0.69049267575806039</v>
      </c>
      <c r="P575" s="38">
        <f t="shared" si="141"/>
        <v>175.32176535689513</v>
      </c>
      <c r="Q575" s="23">
        <f t="shared" si="142"/>
        <v>-1.4089785724865709</v>
      </c>
      <c r="R575" s="7">
        <f t="shared" si="132"/>
        <v>173.91278678440855</v>
      </c>
      <c r="S575" s="34">
        <f t="shared" si="143"/>
        <v>0.34512421928898473</v>
      </c>
    </row>
    <row r="576" spans="1:19" x14ac:dyDescent="0.35">
      <c r="A576" s="15">
        <v>43791</v>
      </c>
      <c r="B576" s="102">
        <v>11</v>
      </c>
      <c r="C576" s="7">
        <v>173.56990099999999</v>
      </c>
      <c r="D576" s="38">
        <f t="shared" si="133"/>
        <v>174.21784421060281</v>
      </c>
      <c r="E576" s="23">
        <f t="shared" si="134"/>
        <v>-0.39813745918135113</v>
      </c>
      <c r="F576" s="7">
        <f t="shared" si="128"/>
        <v>173.81970675142145</v>
      </c>
      <c r="G576" s="34">
        <f t="shared" si="129"/>
        <v>0.14392227568388269</v>
      </c>
      <c r="H576" s="38">
        <f t="shared" si="135"/>
        <v>174.21784421060281</v>
      </c>
      <c r="I576" s="42">
        <f t="shared" si="136"/>
        <v>-0.62116896490480455</v>
      </c>
      <c r="J576" s="7">
        <f t="shared" si="130"/>
        <v>173.59667524569801</v>
      </c>
      <c r="K576" s="34">
        <f t="shared" si="137"/>
        <v>1.5425627106868928E-2</v>
      </c>
      <c r="L576" s="38">
        <f t="shared" si="138"/>
        <v>174.21784421060281</v>
      </c>
      <c r="M576" s="23">
        <f t="shared" si="139"/>
        <v>-0.94248698494564653</v>
      </c>
      <c r="N576" s="7">
        <f t="shared" si="131"/>
        <v>173.27535722565716</v>
      </c>
      <c r="O576" s="34">
        <f t="shared" si="140"/>
        <v>0.16969749515662122</v>
      </c>
      <c r="P576" s="38">
        <f t="shared" si="141"/>
        <v>174.21784421060281</v>
      </c>
      <c r="Q576" s="23">
        <f t="shared" si="142"/>
        <v>-1.1496797602214592</v>
      </c>
      <c r="R576" s="7">
        <f t="shared" si="132"/>
        <v>173.06816445038135</v>
      </c>
      <c r="S576" s="34">
        <f t="shared" si="143"/>
        <v>0.28906886892713124</v>
      </c>
    </row>
    <row r="577" spans="1:19" x14ac:dyDescent="0.35">
      <c r="A577" s="15">
        <v>43794</v>
      </c>
      <c r="B577" s="102">
        <v>12</v>
      </c>
      <c r="C577" s="7">
        <v>173.29499799999999</v>
      </c>
      <c r="D577" s="38">
        <f t="shared" si="133"/>
        <v>173.86147544477126</v>
      </c>
      <c r="E577" s="23">
        <f t="shared" si="134"/>
        <v>-0.39187215517888052</v>
      </c>
      <c r="F577" s="7">
        <f t="shared" si="128"/>
        <v>173.46960328959238</v>
      </c>
      <c r="G577" s="34">
        <f t="shared" si="129"/>
        <v>0.10075610468133214</v>
      </c>
      <c r="H577" s="38">
        <f t="shared" si="135"/>
        <v>173.86147544477126</v>
      </c>
      <c r="I577" s="42">
        <f t="shared" si="136"/>
        <v>-0.55496891513649027</v>
      </c>
      <c r="J577" s="7">
        <f t="shared" si="130"/>
        <v>173.30650652963476</v>
      </c>
      <c r="K577" s="34">
        <f t="shared" si="137"/>
        <v>6.6410050881948882E-3</v>
      </c>
      <c r="L577" s="38">
        <f t="shared" si="138"/>
        <v>173.86147544477126</v>
      </c>
      <c r="M577" s="23">
        <f t="shared" si="139"/>
        <v>-0.67873378634430193</v>
      </c>
      <c r="N577" s="7">
        <f t="shared" si="131"/>
        <v>173.18274165842695</v>
      </c>
      <c r="O577" s="34">
        <f t="shared" si="140"/>
        <v>6.4777600547387973E-2</v>
      </c>
      <c r="P577" s="38">
        <f t="shared" si="141"/>
        <v>173.86147544477126</v>
      </c>
      <c r="Q577" s="23">
        <f t="shared" si="142"/>
        <v>-0.47536541499003415</v>
      </c>
      <c r="R577" s="7">
        <f t="shared" si="132"/>
        <v>173.38611002978124</v>
      </c>
      <c r="S577" s="34">
        <f t="shared" si="143"/>
        <v>5.2576260615002354E-2</v>
      </c>
    </row>
    <row r="578" spans="1:19" x14ac:dyDescent="0.35">
      <c r="A578" s="15">
        <v>43795</v>
      </c>
      <c r="B578" s="102">
        <v>13</v>
      </c>
      <c r="C578" s="7">
        <v>175.26838699999999</v>
      </c>
      <c r="D578" s="38">
        <f t="shared" si="133"/>
        <v>173.54991285014705</v>
      </c>
      <c r="E578" s="23">
        <f t="shared" si="134"/>
        <v>-0.37982572109567936</v>
      </c>
      <c r="F578" s="7">
        <f t="shared" si="128"/>
        <v>173.17008712905138</v>
      </c>
      <c r="G578" s="34">
        <f t="shared" si="129"/>
        <v>1.1971924354781722</v>
      </c>
      <c r="H578" s="38">
        <f t="shared" si="135"/>
        <v>173.54991285014705</v>
      </c>
      <c r="I578" s="42">
        <f t="shared" si="136"/>
        <v>-0.49411733500841926</v>
      </c>
      <c r="J578" s="7">
        <f t="shared" si="130"/>
        <v>173.05579551513864</v>
      </c>
      <c r="K578" s="34">
        <f t="shared" si="137"/>
        <v>1.2624019212668107</v>
      </c>
      <c r="L578" s="38">
        <f t="shared" si="138"/>
        <v>173.54991285014705</v>
      </c>
      <c r="M578" s="23">
        <f t="shared" si="139"/>
        <v>-0.51350675007025881</v>
      </c>
      <c r="N578" s="7">
        <f t="shared" si="131"/>
        <v>173.03640610007679</v>
      </c>
      <c r="O578" s="34">
        <f t="shared" si="140"/>
        <v>1.273464620817901</v>
      </c>
      <c r="P578" s="38">
        <f t="shared" si="141"/>
        <v>173.54991285014705</v>
      </c>
      <c r="Q578" s="23">
        <f t="shared" si="142"/>
        <v>-0.33613301767908044</v>
      </c>
      <c r="R578" s="7">
        <f t="shared" si="132"/>
        <v>173.21377983246796</v>
      </c>
      <c r="S578" s="34">
        <f t="shared" si="143"/>
        <v>1.1722634085358623</v>
      </c>
    </row>
    <row r="579" spans="1:19" x14ac:dyDescent="0.35">
      <c r="A579" s="15">
        <v>43796</v>
      </c>
      <c r="B579" s="102">
        <v>14</v>
      </c>
      <c r="C579" s="7">
        <v>176.151993</v>
      </c>
      <c r="D579" s="38">
        <f t="shared" si="133"/>
        <v>174.49507363256618</v>
      </c>
      <c r="E579" s="23">
        <f t="shared" si="134"/>
        <v>-0.18107774556845904</v>
      </c>
      <c r="F579" s="7">
        <f t="shared" si="128"/>
        <v>174.3139958869977</v>
      </c>
      <c r="G579" s="34">
        <f t="shared" si="129"/>
        <v>1.0434154514518053</v>
      </c>
      <c r="H579" s="38">
        <f t="shared" si="135"/>
        <v>174.49507363256618</v>
      </c>
      <c r="I579" s="42">
        <f t="shared" si="136"/>
        <v>-0.13429780565153371</v>
      </c>
      <c r="J579" s="7">
        <f t="shared" si="130"/>
        <v>174.36077582691465</v>
      </c>
      <c r="K579" s="34">
        <f t="shared" si="137"/>
        <v>1.0168588743048494</v>
      </c>
      <c r="L579" s="38">
        <f t="shared" si="138"/>
        <v>174.49507363256618</v>
      </c>
      <c r="M579" s="23">
        <f t="shared" si="139"/>
        <v>0.14289363954996293</v>
      </c>
      <c r="N579" s="7">
        <f t="shared" si="131"/>
        <v>174.63796727211613</v>
      </c>
      <c r="O579" s="34">
        <f t="shared" si="140"/>
        <v>0.85949962989284834</v>
      </c>
      <c r="P579" s="38">
        <f t="shared" si="141"/>
        <v>174.49507363256618</v>
      </c>
      <c r="Q579" s="23">
        <f t="shared" si="142"/>
        <v>0.75296671240439228</v>
      </c>
      <c r="R579" s="7">
        <f t="shared" si="132"/>
        <v>175.24804034497058</v>
      </c>
      <c r="S579" s="34">
        <f t="shared" si="143"/>
        <v>0.51316629442246975</v>
      </c>
    </row>
    <row r="580" spans="1:19" x14ac:dyDescent="0.35">
      <c r="A580" s="15">
        <v>43798</v>
      </c>
      <c r="B580" s="102">
        <v>15</v>
      </c>
      <c r="C580" s="7">
        <v>175.29785200000001</v>
      </c>
      <c r="D580" s="38">
        <f t="shared" si="133"/>
        <v>175.4063792846548</v>
      </c>
      <c r="E580" s="23">
        <f t="shared" si="134"/>
        <v>-1.7220235919895854E-2</v>
      </c>
      <c r="F580" s="7">
        <f t="shared" si="128"/>
        <v>175.38915904873491</v>
      </c>
      <c r="G580" s="34">
        <f t="shared" si="129"/>
        <v>5.2086804084116547E-2</v>
      </c>
      <c r="H580" s="38">
        <f t="shared" si="135"/>
        <v>175.4063792846548</v>
      </c>
      <c r="I580" s="42">
        <f t="shared" si="136"/>
        <v>0.12710305878350694</v>
      </c>
      <c r="J580" s="7">
        <f t="shared" si="130"/>
        <v>175.53348234343832</v>
      </c>
      <c r="K580" s="34">
        <f t="shared" si="137"/>
        <v>0.13441713104294994</v>
      </c>
      <c r="L580" s="38">
        <f t="shared" si="138"/>
        <v>175.4063792846548</v>
      </c>
      <c r="M580" s="23">
        <f t="shared" si="139"/>
        <v>0.4886790451923626</v>
      </c>
      <c r="N580" s="7">
        <f t="shared" si="131"/>
        <v>175.89505832984716</v>
      </c>
      <c r="O580" s="34">
        <f t="shared" si="140"/>
        <v>0.34068091709826193</v>
      </c>
      <c r="P580" s="38">
        <f t="shared" si="141"/>
        <v>175.4063792846548</v>
      </c>
      <c r="Q580" s="23">
        <f t="shared" si="142"/>
        <v>0.88755481113599344</v>
      </c>
      <c r="R580" s="7">
        <f t="shared" si="132"/>
        <v>176.2939340957908</v>
      </c>
      <c r="S580" s="34">
        <f t="shared" si="143"/>
        <v>0.56822264758315288</v>
      </c>
    </row>
    <row r="581" spans="1:19" x14ac:dyDescent="0.35">
      <c r="A581" s="15">
        <v>43801</v>
      </c>
      <c r="B581" s="102">
        <v>16</v>
      </c>
      <c r="C581" s="7">
        <v>171.144913</v>
      </c>
      <c r="D581" s="38">
        <f t="shared" si="133"/>
        <v>175.34668927809469</v>
      </c>
      <c r="E581" s="23">
        <f t="shared" si="134"/>
        <v>-2.3590701515929111E-2</v>
      </c>
      <c r="F581" s="7">
        <f t="shared" si="128"/>
        <v>175.32309857657876</v>
      </c>
      <c r="G581" s="34">
        <f t="shared" si="129"/>
        <v>2.4413144997063134</v>
      </c>
      <c r="H581" s="38">
        <f t="shared" si="135"/>
        <v>175.34668927809469</v>
      </c>
      <c r="I581" s="42">
        <f t="shared" si="136"/>
        <v>8.040479244760082E-2</v>
      </c>
      <c r="J581" s="7">
        <f t="shared" si="130"/>
        <v>175.4270940705423</v>
      </c>
      <c r="K581" s="34">
        <f t="shared" si="137"/>
        <v>2.5020790834386606</v>
      </c>
      <c r="L581" s="38">
        <f t="shared" si="138"/>
        <v>175.34668927809469</v>
      </c>
      <c r="M581" s="23">
        <f t="shared" si="139"/>
        <v>0.24191297190374653</v>
      </c>
      <c r="N581" s="7">
        <f t="shared" si="131"/>
        <v>175.58860224999844</v>
      </c>
      <c r="O581" s="34">
        <f t="shared" si="140"/>
        <v>2.5964483384898753</v>
      </c>
      <c r="P581" s="38">
        <f t="shared" si="141"/>
        <v>175.34668927809469</v>
      </c>
      <c r="Q581" s="23">
        <f t="shared" si="142"/>
        <v>8.2396716094299105E-2</v>
      </c>
      <c r="R581" s="7">
        <f t="shared" si="132"/>
        <v>175.42908599418899</v>
      </c>
      <c r="S581" s="34">
        <f t="shared" si="143"/>
        <v>2.5032429647435634</v>
      </c>
    </row>
    <row r="582" spans="1:19" x14ac:dyDescent="0.35">
      <c r="A582" s="15">
        <v>43802</v>
      </c>
      <c r="B582" s="102">
        <v>17</v>
      </c>
      <c r="C582" s="7">
        <v>169.40713500000001</v>
      </c>
      <c r="D582" s="38">
        <f t="shared" si="133"/>
        <v>173.03571232514261</v>
      </c>
      <c r="E582" s="23">
        <f t="shared" si="134"/>
        <v>-0.36669863923135099</v>
      </c>
      <c r="F582" s="7">
        <f t="shared" si="128"/>
        <v>172.66901368591127</v>
      </c>
      <c r="G582" s="34">
        <f t="shared" si="129"/>
        <v>1.925467121506574</v>
      </c>
      <c r="H582" s="38">
        <f t="shared" si="135"/>
        <v>173.03571232514261</v>
      </c>
      <c r="I582" s="42">
        <f t="shared" si="136"/>
        <v>-0.51744064390231803</v>
      </c>
      <c r="J582" s="7">
        <f t="shared" si="130"/>
        <v>172.51827168124029</v>
      </c>
      <c r="K582" s="34">
        <f t="shared" si="137"/>
        <v>1.836485034258021</v>
      </c>
      <c r="L582" s="38">
        <f t="shared" si="138"/>
        <v>173.03571232514261</v>
      </c>
      <c r="M582" s="23">
        <f t="shared" si="139"/>
        <v>-0.90688749428137316</v>
      </c>
      <c r="N582" s="7">
        <f t="shared" si="131"/>
        <v>172.12882483086125</v>
      </c>
      <c r="O582" s="34">
        <f t="shared" si="140"/>
        <v>1.6065969304428867</v>
      </c>
      <c r="P582" s="38">
        <f t="shared" si="141"/>
        <v>173.03571232514261</v>
      </c>
      <c r="Q582" s="23">
        <f t="shared" si="142"/>
        <v>-1.9519709025951186</v>
      </c>
      <c r="R582" s="7">
        <f t="shared" si="132"/>
        <v>171.08374142254749</v>
      </c>
      <c r="S582" s="34">
        <f t="shared" si="143"/>
        <v>0.98969055969660258</v>
      </c>
    </row>
    <row r="583" spans="1:19" x14ac:dyDescent="0.35">
      <c r="A583" s="15">
        <v>43803</v>
      </c>
      <c r="B583" s="102">
        <v>18</v>
      </c>
      <c r="C583" s="7">
        <v>170.055115</v>
      </c>
      <c r="D583" s="38">
        <f t="shared" si="133"/>
        <v>171.03999479631418</v>
      </c>
      <c r="E583" s="23">
        <f t="shared" si="134"/>
        <v>-0.61105147267091375</v>
      </c>
      <c r="F583" s="7">
        <f t="shared" si="128"/>
        <v>170.42894332364327</v>
      </c>
      <c r="G583" s="34">
        <f t="shared" si="129"/>
        <v>0.21982774445994552</v>
      </c>
      <c r="H583" s="38">
        <f t="shared" si="135"/>
        <v>171.03999479631418</v>
      </c>
      <c r="I583" s="42">
        <f t="shared" si="136"/>
        <v>-0.88700986513384761</v>
      </c>
      <c r="J583" s="7">
        <f t="shared" si="130"/>
        <v>170.15298493118033</v>
      </c>
      <c r="K583" s="34">
        <f t="shared" si="137"/>
        <v>5.7551889092149228E-2</v>
      </c>
      <c r="L583" s="38">
        <f t="shared" si="138"/>
        <v>171.03999479631418</v>
      </c>
      <c r="M583" s="23">
        <f t="shared" si="139"/>
        <v>-1.3968610098275516</v>
      </c>
      <c r="N583" s="7">
        <f t="shared" si="131"/>
        <v>169.64313378648663</v>
      </c>
      <c r="O583" s="34">
        <f t="shared" si="140"/>
        <v>0.2422633470997749</v>
      </c>
      <c r="P583" s="38">
        <f t="shared" si="141"/>
        <v>171.03999479631418</v>
      </c>
      <c r="Q583" s="23">
        <f t="shared" si="142"/>
        <v>-1.9891555348934384</v>
      </c>
      <c r="R583" s="7">
        <f t="shared" si="132"/>
        <v>169.05083926142075</v>
      </c>
      <c r="S583" s="34">
        <f t="shared" si="143"/>
        <v>0.59055897176586114</v>
      </c>
    </row>
    <row r="584" spans="1:19" x14ac:dyDescent="0.35">
      <c r="A584" s="15">
        <v>43804</v>
      </c>
      <c r="B584" s="102">
        <v>19</v>
      </c>
      <c r="C584" s="7">
        <v>170.84053</v>
      </c>
      <c r="D584" s="38">
        <f t="shared" si="133"/>
        <v>170.49831090834138</v>
      </c>
      <c r="E584" s="23">
        <f t="shared" si="134"/>
        <v>-0.60064633496619591</v>
      </c>
      <c r="F584" s="7">
        <f t="shared" si="128"/>
        <v>169.89766457337518</v>
      </c>
      <c r="G584" s="34">
        <f t="shared" si="129"/>
        <v>0.55189797562956533</v>
      </c>
      <c r="H584" s="38">
        <f t="shared" si="135"/>
        <v>170.49831090834138</v>
      </c>
      <c r="I584" s="42">
        <f t="shared" si="136"/>
        <v>-0.8006783708435844</v>
      </c>
      <c r="J584" s="7">
        <f t="shared" si="130"/>
        <v>169.69763253749781</v>
      </c>
      <c r="K584" s="34">
        <f t="shared" si="137"/>
        <v>0.66898496656630069</v>
      </c>
      <c r="L584" s="38">
        <f t="shared" si="138"/>
        <v>170.49831090834138</v>
      </c>
      <c r="M584" s="23">
        <f t="shared" si="139"/>
        <v>-1.0120313049929111</v>
      </c>
      <c r="N584" s="7">
        <f t="shared" si="131"/>
        <v>169.48627960334846</v>
      </c>
      <c r="O584" s="34">
        <f t="shared" si="140"/>
        <v>0.79269854562704578</v>
      </c>
      <c r="P584" s="38">
        <f t="shared" si="141"/>
        <v>170.49831090834138</v>
      </c>
      <c r="Q584" s="23">
        <f t="shared" si="142"/>
        <v>-0.75880463501089135</v>
      </c>
      <c r="R584" s="7">
        <f t="shared" si="132"/>
        <v>169.73950627333048</v>
      </c>
      <c r="S584" s="34">
        <f t="shared" si="143"/>
        <v>0.6444745439911268</v>
      </c>
    </row>
    <row r="585" spans="1:19" x14ac:dyDescent="0.35">
      <c r="A585" s="15">
        <v>43805</v>
      </c>
      <c r="B585" s="102">
        <v>20</v>
      </c>
      <c r="C585" s="7">
        <v>172.26414500000001</v>
      </c>
      <c r="D585" s="38">
        <f t="shared" si="133"/>
        <v>170.68653140875364</v>
      </c>
      <c r="E585" s="23">
        <f t="shared" si="134"/>
        <v>-0.48231630965942801</v>
      </c>
      <c r="F585" s="7">
        <f t="shared" si="128"/>
        <v>170.2042150990942</v>
      </c>
      <c r="G585" s="34">
        <f t="shared" si="129"/>
        <v>1.1957972455067851</v>
      </c>
      <c r="H585" s="38">
        <f t="shared" si="135"/>
        <v>170.68653140875364</v>
      </c>
      <c r="I585" s="42">
        <f t="shared" si="136"/>
        <v>-0.55345365302962413</v>
      </c>
      <c r="J585" s="7">
        <f t="shared" si="130"/>
        <v>170.133077755724</v>
      </c>
      <c r="K585" s="34">
        <f t="shared" si="137"/>
        <v>1.2370927474640823</v>
      </c>
      <c r="L585" s="38">
        <f t="shared" si="138"/>
        <v>170.68653140875364</v>
      </c>
      <c r="M585" s="23">
        <f t="shared" si="139"/>
        <v>-0.47191799256058564</v>
      </c>
      <c r="N585" s="7">
        <f t="shared" si="131"/>
        <v>170.21461341619306</v>
      </c>
      <c r="O585" s="34">
        <f t="shared" si="140"/>
        <v>1.1897609823605213</v>
      </c>
      <c r="P585" s="38">
        <f t="shared" si="141"/>
        <v>170.68653140875364</v>
      </c>
      <c r="Q585" s="23">
        <f t="shared" si="142"/>
        <v>4.6166730098784553E-2</v>
      </c>
      <c r="R585" s="7">
        <f t="shared" si="132"/>
        <v>170.73269813885241</v>
      </c>
      <c r="S585" s="34">
        <f t="shared" si="143"/>
        <v>0.88901080439437941</v>
      </c>
    </row>
    <row r="586" spans="1:19" x14ac:dyDescent="0.35">
      <c r="A586" s="15">
        <v>43808</v>
      </c>
      <c r="B586" s="102">
        <v>21</v>
      </c>
      <c r="C586" s="7">
        <v>171.31179800000001</v>
      </c>
      <c r="D586" s="38">
        <f t="shared" si="133"/>
        <v>171.55421888393914</v>
      </c>
      <c r="E586" s="23">
        <f t="shared" si="134"/>
        <v>-0.27981574193268799</v>
      </c>
      <c r="F586" s="7">
        <f t="shared" si="128"/>
        <v>171.27440314200646</v>
      </c>
      <c r="G586" s="34">
        <f t="shared" si="129"/>
        <v>2.1828536288870919E-2</v>
      </c>
      <c r="H586" s="38">
        <f t="shared" si="135"/>
        <v>171.55421888393914</v>
      </c>
      <c r="I586" s="42">
        <f t="shared" si="136"/>
        <v>-0.19816837097584178</v>
      </c>
      <c r="J586" s="7">
        <f t="shared" si="130"/>
        <v>171.35605051296329</v>
      </c>
      <c r="K586" s="34">
        <f t="shared" si="137"/>
        <v>2.5831561795459469E-2</v>
      </c>
      <c r="L586" s="38">
        <f t="shared" si="138"/>
        <v>171.55421888393914</v>
      </c>
      <c r="M586" s="23">
        <f t="shared" si="139"/>
        <v>0.13090446792515525</v>
      </c>
      <c r="N586" s="7">
        <f t="shared" si="131"/>
        <v>171.68512335186429</v>
      </c>
      <c r="O586" s="34">
        <f t="shared" si="140"/>
        <v>0.21792156536952645</v>
      </c>
      <c r="P586" s="38">
        <f t="shared" si="141"/>
        <v>171.55421888393914</v>
      </c>
      <c r="Q586" s="23">
        <f t="shared" si="142"/>
        <v>0.74445936342249708</v>
      </c>
      <c r="R586" s="7">
        <f t="shared" si="132"/>
        <v>172.29867824736164</v>
      </c>
      <c r="S586" s="34">
        <f t="shared" si="143"/>
        <v>0.57607255243542865</v>
      </c>
    </row>
    <row r="587" spans="1:19" x14ac:dyDescent="0.35">
      <c r="A587" s="15">
        <v>43809</v>
      </c>
      <c r="B587" s="102">
        <v>22</v>
      </c>
      <c r="C587" s="7">
        <v>170.86998</v>
      </c>
      <c r="D587" s="38">
        <f t="shared" si="133"/>
        <v>171.42088739777262</v>
      </c>
      <c r="E587" s="23">
        <f t="shared" si="134"/>
        <v>-0.25784310356776363</v>
      </c>
      <c r="F587" s="7">
        <f t="shared" si="128"/>
        <v>171.16304429420487</v>
      </c>
      <c r="G587" s="34">
        <f t="shared" si="129"/>
        <v>0.1715130382790867</v>
      </c>
      <c r="H587" s="38">
        <f t="shared" si="135"/>
        <v>171.42088739777262</v>
      </c>
      <c r="I587" s="42">
        <f t="shared" si="136"/>
        <v>-0.1819591497735128</v>
      </c>
      <c r="J587" s="7">
        <f t="shared" si="130"/>
        <v>171.2389282479991</v>
      </c>
      <c r="K587" s="34">
        <f t="shared" si="137"/>
        <v>0.21592338689282925</v>
      </c>
      <c r="L587" s="38">
        <f t="shared" si="138"/>
        <v>171.42088739777262</v>
      </c>
      <c r="M587" s="23">
        <f t="shared" si="139"/>
        <v>1.1998288583898786E-2</v>
      </c>
      <c r="N587" s="7">
        <f t="shared" si="131"/>
        <v>171.43288568635651</v>
      </c>
      <c r="O587" s="34">
        <f t="shared" si="140"/>
        <v>0.32943509817026689</v>
      </c>
      <c r="P587" s="38">
        <f t="shared" si="141"/>
        <v>171.42088739777262</v>
      </c>
      <c r="Q587" s="23">
        <f t="shared" si="142"/>
        <v>-1.662858728172345E-3</v>
      </c>
      <c r="R587" s="7">
        <f t="shared" si="132"/>
        <v>171.41922453904445</v>
      </c>
      <c r="S587" s="34">
        <f t="shared" si="143"/>
        <v>0.32144004408758725</v>
      </c>
    </row>
    <row r="588" spans="1:19" x14ac:dyDescent="0.35">
      <c r="A588" s="15">
        <v>43810</v>
      </c>
      <c r="B588" s="102">
        <v>23</v>
      </c>
      <c r="C588" s="7">
        <v>172.804092</v>
      </c>
      <c r="D588" s="38">
        <f t="shared" si="133"/>
        <v>171.11788832899768</v>
      </c>
      <c r="E588" s="23">
        <f t="shared" si="134"/>
        <v>-0.26461649834883971</v>
      </c>
      <c r="F588" s="7">
        <f t="shared" si="128"/>
        <v>170.85327183064885</v>
      </c>
      <c r="G588" s="34">
        <f t="shared" si="129"/>
        <v>1.1289201238076854</v>
      </c>
      <c r="H588" s="38">
        <f t="shared" si="135"/>
        <v>171.11788832899768</v>
      </c>
      <c r="I588" s="42">
        <f t="shared" si="136"/>
        <v>-0.21221912952386898</v>
      </c>
      <c r="J588" s="7">
        <f t="shared" si="130"/>
        <v>170.90566919947381</v>
      </c>
      <c r="K588" s="34">
        <f t="shared" si="137"/>
        <v>1.0985982904422142</v>
      </c>
      <c r="L588" s="38">
        <f t="shared" si="138"/>
        <v>171.11788832899768</v>
      </c>
      <c r="M588" s="23">
        <f t="shared" si="139"/>
        <v>-0.12975052222757757</v>
      </c>
      <c r="N588" s="7">
        <f t="shared" si="131"/>
        <v>170.98813780677011</v>
      </c>
      <c r="O588" s="34">
        <f t="shared" si="140"/>
        <v>1.0508745320856667</v>
      </c>
      <c r="P588" s="38">
        <f t="shared" si="141"/>
        <v>171.11788832899768</v>
      </c>
      <c r="Q588" s="23">
        <f t="shared" si="142"/>
        <v>-0.25779863726792274</v>
      </c>
      <c r="R588" s="7">
        <f t="shared" si="132"/>
        <v>170.86008969172977</v>
      </c>
      <c r="S588" s="34">
        <f t="shared" si="143"/>
        <v>1.1249746957787483</v>
      </c>
    </row>
    <row r="589" spans="1:19" x14ac:dyDescent="0.35">
      <c r="A589" s="15">
        <v>43811</v>
      </c>
      <c r="B589" s="102">
        <v>24</v>
      </c>
      <c r="C589" s="7">
        <v>174.15898100000001</v>
      </c>
      <c r="D589" s="38">
        <f t="shared" si="133"/>
        <v>172.04530034804895</v>
      </c>
      <c r="E589" s="23">
        <f t="shared" si="134"/>
        <v>-8.5812220738822553E-2</v>
      </c>
      <c r="F589" s="7">
        <f t="shared" si="128"/>
        <v>171.95948812731012</v>
      </c>
      <c r="G589" s="34">
        <f t="shared" si="129"/>
        <v>1.2629224516936555</v>
      </c>
      <c r="H589" s="38">
        <f t="shared" si="135"/>
        <v>172.04530034804895</v>
      </c>
      <c r="I589" s="42">
        <f t="shared" si="136"/>
        <v>7.2688657619916941E-2</v>
      </c>
      <c r="J589" s="7">
        <f t="shared" si="130"/>
        <v>172.11798900566887</v>
      </c>
      <c r="K589" s="34">
        <f t="shared" si="137"/>
        <v>1.1719131466043295</v>
      </c>
      <c r="L589" s="38">
        <f t="shared" si="138"/>
        <v>172.04530034804895</v>
      </c>
      <c r="M589" s="23">
        <f t="shared" si="139"/>
        <v>0.34597262134790596</v>
      </c>
      <c r="N589" s="7">
        <f t="shared" si="131"/>
        <v>172.39127296939685</v>
      </c>
      <c r="O589" s="34">
        <f t="shared" si="140"/>
        <v>1.0149967693042252</v>
      </c>
      <c r="P589" s="38">
        <f t="shared" si="141"/>
        <v>172.04530034804895</v>
      </c>
      <c r="Q589" s="23">
        <f t="shared" si="142"/>
        <v>0.74963042060339502</v>
      </c>
      <c r="R589" s="7">
        <f t="shared" si="132"/>
        <v>172.79493076865234</v>
      </c>
      <c r="S589" s="34">
        <f t="shared" si="143"/>
        <v>0.78322129787132577</v>
      </c>
    </row>
    <row r="590" spans="1:19" x14ac:dyDescent="0.35">
      <c r="A590" s="15">
        <v>43812</v>
      </c>
      <c r="B590" s="102">
        <v>25</v>
      </c>
      <c r="C590" s="7">
        <v>173.756439</v>
      </c>
      <c r="D590" s="38">
        <f t="shared" si="133"/>
        <v>173.20782470662203</v>
      </c>
      <c r="E590" s="23">
        <f t="shared" si="134"/>
        <v>0.10143826615796282</v>
      </c>
      <c r="F590" s="7">
        <f t="shared" si="128"/>
        <v>173.30926297278</v>
      </c>
      <c r="G590" s="34">
        <f t="shared" si="129"/>
        <v>0.25735796025377561</v>
      </c>
      <c r="H590" s="38">
        <f t="shared" si="135"/>
        <v>173.20782470662203</v>
      </c>
      <c r="I590" s="42">
        <f t="shared" si="136"/>
        <v>0.34514758285820768</v>
      </c>
      <c r="J590" s="7">
        <f t="shared" si="130"/>
        <v>173.55297228948024</v>
      </c>
      <c r="K590" s="34">
        <f t="shared" si="137"/>
        <v>0.11709880318148251</v>
      </c>
      <c r="L590" s="38">
        <f t="shared" si="138"/>
        <v>173.20782470662203</v>
      </c>
      <c r="M590" s="23">
        <f t="shared" si="139"/>
        <v>0.71342090309923423</v>
      </c>
      <c r="N590" s="7">
        <f t="shared" si="131"/>
        <v>173.92124560972127</v>
      </c>
      <c r="O590" s="34">
        <f t="shared" si="140"/>
        <v>9.484921000324352E-2</v>
      </c>
      <c r="P590" s="38">
        <f t="shared" si="141"/>
        <v>173.20782470662203</v>
      </c>
      <c r="Q590" s="23">
        <f t="shared" si="142"/>
        <v>1.1005902678776271</v>
      </c>
      <c r="R590" s="7">
        <f t="shared" si="132"/>
        <v>174.30841497449967</v>
      </c>
      <c r="S590" s="34">
        <f t="shared" si="143"/>
        <v>0.31767224148721707</v>
      </c>
    </row>
    <row r="591" spans="1:19" x14ac:dyDescent="0.35">
      <c r="A591" s="15">
        <v>43815</v>
      </c>
      <c r="B591" s="102">
        <v>26</v>
      </c>
      <c r="C591" s="7">
        <v>173.18699599999999</v>
      </c>
      <c r="D591" s="38">
        <f t="shared" si="133"/>
        <v>173.50956256797991</v>
      </c>
      <c r="E591" s="23">
        <f t="shared" si="134"/>
        <v>0.13148320543795017</v>
      </c>
      <c r="F591" s="7">
        <f t="shared" si="128"/>
        <v>173.64104577341786</v>
      </c>
      <c r="G591" s="34">
        <f t="shared" si="129"/>
        <v>0.26217313303238099</v>
      </c>
      <c r="H591" s="38">
        <f t="shared" si="135"/>
        <v>173.50956256797991</v>
      </c>
      <c r="I591" s="42">
        <f t="shared" si="136"/>
        <v>0.33429515248312536</v>
      </c>
      <c r="J591" s="7">
        <f t="shared" si="130"/>
        <v>173.84385772046303</v>
      </c>
      <c r="K591" s="34">
        <f t="shared" si="137"/>
        <v>0.37927889254632108</v>
      </c>
      <c r="L591" s="38">
        <f t="shared" si="138"/>
        <v>173.50956256797991</v>
      </c>
      <c r="M591" s="23">
        <f t="shared" si="139"/>
        <v>0.52816353431562413</v>
      </c>
      <c r="N591" s="7">
        <f t="shared" si="131"/>
        <v>174.03772610229555</v>
      </c>
      <c r="O591" s="34">
        <f t="shared" si="140"/>
        <v>0.49122054308024227</v>
      </c>
      <c r="P591" s="38">
        <f t="shared" si="141"/>
        <v>173.50956256797991</v>
      </c>
      <c r="Q591" s="23">
        <f t="shared" si="142"/>
        <v>0.42156572233584083</v>
      </c>
      <c r="R591" s="7">
        <f t="shared" si="132"/>
        <v>173.93112829031574</v>
      </c>
      <c r="S591" s="34">
        <f t="shared" si="143"/>
        <v>0.42966984098260297</v>
      </c>
    </row>
    <row r="592" spans="1:19" x14ac:dyDescent="0.35">
      <c r="A592" s="15">
        <v>43816</v>
      </c>
      <c r="B592" s="102">
        <v>27</v>
      </c>
      <c r="C592" s="7">
        <v>173.481537</v>
      </c>
      <c r="D592" s="38">
        <f t="shared" si="133"/>
        <v>173.33215095559095</v>
      </c>
      <c r="E592" s="23">
        <f t="shared" si="134"/>
        <v>8.5148982763912806E-2</v>
      </c>
      <c r="F592" s="7">
        <f t="shared" si="128"/>
        <v>173.41729993835486</v>
      </c>
      <c r="G592" s="34">
        <f t="shared" si="129"/>
        <v>3.702818337673848E-2</v>
      </c>
      <c r="H592" s="38">
        <f t="shared" si="135"/>
        <v>173.33215095559095</v>
      </c>
      <c r="I592" s="42">
        <f t="shared" si="136"/>
        <v>0.20636846126510267</v>
      </c>
      <c r="J592" s="7">
        <f t="shared" si="130"/>
        <v>173.53851941685605</v>
      </c>
      <c r="K592" s="34">
        <f t="shared" si="137"/>
        <v>3.2846386907469258E-2</v>
      </c>
      <c r="L592" s="38">
        <f t="shared" si="138"/>
        <v>173.33215095559095</v>
      </c>
      <c r="M592" s="23">
        <f t="shared" si="139"/>
        <v>0.21065471829855881</v>
      </c>
      <c r="N592" s="7">
        <f t="shared" si="131"/>
        <v>173.54280567388952</v>
      </c>
      <c r="O592" s="34">
        <f t="shared" si="140"/>
        <v>3.5317114978935749E-2</v>
      </c>
      <c r="P592" s="38">
        <f t="shared" si="141"/>
        <v>173.33215095559095</v>
      </c>
      <c r="Q592" s="23">
        <f t="shared" si="142"/>
        <v>-8.7565012180244553E-2</v>
      </c>
      <c r="R592" s="7">
        <f t="shared" si="132"/>
        <v>173.2445859434107</v>
      </c>
      <c r="S592" s="34">
        <f t="shared" si="143"/>
        <v>0.13658574894301587</v>
      </c>
    </row>
    <row r="593" spans="1:19" x14ac:dyDescent="0.35">
      <c r="A593" s="15">
        <v>43817</v>
      </c>
      <c r="B593" s="102">
        <v>28</v>
      </c>
      <c r="C593" s="7">
        <v>171.45906099999999</v>
      </c>
      <c r="D593" s="38">
        <f t="shared" si="133"/>
        <v>173.41431328001593</v>
      </c>
      <c r="E593" s="23">
        <f t="shared" si="134"/>
        <v>8.4700984013073619E-2</v>
      </c>
      <c r="F593" s="7">
        <f t="shared" si="128"/>
        <v>173.499014264029</v>
      </c>
      <c r="G593" s="34">
        <f t="shared" si="129"/>
        <v>1.1897611313927638</v>
      </c>
      <c r="H593" s="38">
        <f t="shared" si="135"/>
        <v>173.41431328001593</v>
      </c>
      <c r="I593" s="42">
        <f t="shared" si="136"/>
        <v>0.17531692705507324</v>
      </c>
      <c r="J593" s="7">
        <f t="shared" si="130"/>
        <v>173.589630207071</v>
      </c>
      <c r="K593" s="34">
        <f t="shared" si="137"/>
        <v>1.2426110318375099</v>
      </c>
      <c r="L593" s="38">
        <f t="shared" si="138"/>
        <v>173.41431328001593</v>
      </c>
      <c r="M593" s="23">
        <f t="shared" si="139"/>
        <v>0.15283314105545059</v>
      </c>
      <c r="N593" s="7">
        <f t="shared" si="131"/>
        <v>173.56714642107139</v>
      </c>
      <c r="O593" s="34">
        <f t="shared" si="140"/>
        <v>1.2294978222652191</v>
      </c>
      <c r="P593" s="38">
        <f t="shared" si="141"/>
        <v>173.41431328001593</v>
      </c>
      <c r="Q593" s="23">
        <f t="shared" si="142"/>
        <v>5.6703223934200506E-2</v>
      </c>
      <c r="R593" s="7">
        <f t="shared" si="132"/>
        <v>173.47101650395012</v>
      </c>
      <c r="S593" s="34">
        <f t="shared" si="143"/>
        <v>1.1734320089097734</v>
      </c>
    </row>
    <row r="594" spans="1:19" x14ac:dyDescent="0.35">
      <c r="A594" s="15">
        <v>43818</v>
      </c>
      <c r="B594" s="102">
        <v>29</v>
      </c>
      <c r="C594" s="7">
        <v>173.28518700000001</v>
      </c>
      <c r="D594" s="38">
        <f t="shared" si="133"/>
        <v>172.33892452600716</v>
      </c>
      <c r="E594" s="23">
        <f t="shared" si="134"/>
        <v>-8.931247669020298E-2</v>
      </c>
      <c r="F594" s="7">
        <f t="shared" si="128"/>
        <v>172.24961204931697</v>
      </c>
      <c r="G594" s="34">
        <f t="shared" si="129"/>
        <v>0.59761308430999471</v>
      </c>
      <c r="H594" s="38">
        <f t="shared" si="135"/>
        <v>172.33892452600716</v>
      </c>
      <c r="I594" s="42">
        <f t="shared" si="136"/>
        <v>-0.13735949321088764</v>
      </c>
      <c r="J594" s="7">
        <f t="shared" si="130"/>
        <v>172.20156503279628</v>
      </c>
      <c r="K594" s="34">
        <f t="shared" si="137"/>
        <v>0.62534021860952593</v>
      </c>
      <c r="L594" s="38">
        <f t="shared" si="138"/>
        <v>172.33892452600716</v>
      </c>
      <c r="M594" s="23">
        <f t="shared" si="139"/>
        <v>-0.39986671172344879</v>
      </c>
      <c r="N594" s="7">
        <f t="shared" si="131"/>
        <v>171.9390578142837</v>
      </c>
      <c r="O594" s="34">
        <f t="shared" si="140"/>
        <v>0.77682876939522105</v>
      </c>
      <c r="P594" s="38">
        <f t="shared" si="141"/>
        <v>172.33892452600716</v>
      </c>
      <c r="Q594" s="23">
        <f t="shared" si="142"/>
        <v>-0.90557495731732474</v>
      </c>
      <c r="R594" s="7">
        <f t="shared" si="132"/>
        <v>171.43334956868983</v>
      </c>
      <c r="S594" s="34">
        <f t="shared" si="143"/>
        <v>1.068664588918482</v>
      </c>
    </row>
    <row r="595" spans="1:19" x14ac:dyDescent="0.35">
      <c r="A595" s="15">
        <v>43819</v>
      </c>
      <c r="B595" s="102">
        <v>30</v>
      </c>
      <c r="C595" s="7">
        <v>173.19682299999999</v>
      </c>
      <c r="D595" s="38">
        <f t="shared" si="133"/>
        <v>172.85936888670324</v>
      </c>
      <c r="E595" s="23">
        <f t="shared" si="134"/>
        <v>2.1510489177387349E-3</v>
      </c>
      <c r="F595" s="7">
        <f t="shared" si="128"/>
        <v>172.86151993562098</v>
      </c>
      <c r="G595" s="34">
        <f t="shared" si="129"/>
        <v>0.19359654442334612</v>
      </c>
      <c r="H595" s="38">
        <f t="shared" si="135"/>
        <v>172.85936888670324</v>
      </c>
      <c r="I595" s="42">
        <f t="shared" si="136"/>
        <v>2.7091470265853054E-2</v>
      </c>
      <c r="J595" s="7">
        <f t="shared" si="130"/>
        <v>172.88646035696908</v>
      </c>
      <c r="K595" s="34">
        <f t="shared" si="137"/>
        <v>0.17919649890512912</v>
      </c>
      <c r="L595" s="38">
        <f t="shared" si="138"/>
        <v>172.85936888670324</v>
      </c>
      <c r="M595" s="23">
        <f t="shared" si="139"/>
        <v>1.4273270865336973E-2</v>
      </c>
      <c r="N595" s="7">
        <f t="shared" si="131"/>
        <v>172.87364215756858</v>
      </c>
      <c r="O595" s="34">
        <f t="shared" si="140"/>
        <v>0.18659744262827063</v>
      </c>
      <c r="P595" s="38">
        <f t="shared" si="141"/>
        <v>172.85936888670324</v>
      </c>
      <c r="Q595" s="23">
        <f t="shared" si="142"/>
        <v>0.30654146299406515</v>
      </c>
      <c r="R595" s="7">
        <f t="shared" si="132"/>
        <v>173.1659103496973</v>
      </c>
      <c r="S595" s="34">
        <f t="shared" si="143"/>
        <v>1.7848277911365597E-2</v>
      </c>
    </row>
    <row r="596" spans="1:19" x14ac:dyDescent="0.35">
      <c r="A596" s="15">
        <v>43822</v>
      </c>
      <c r="B596" s="102">
        <v>31</v>
      </c>
      <c r="C596" s="7">
        <v>173.21646100000001</v>
      </c>
      <c r="D596" s="38">
        <f t="shared" si="133"/>
        <v>173.04496864901645</v>
      </c>
      <c r="E596" s="23">
        <f t="shared" si="134"/>
        <v>2.966835592706045E-2</v>
      </c>
      <c r="F596" s="7">
        <f t="shared" si="128"/>
        <v>173.07463700494353</v>
      </c>
      <c r="G596" s="34">
        <f t="shared" si="129"/>
        <v>8.1876742105061184E-2</v>
      </c>
      <c r="H596" s="38">
        <f t="shared" si="135"/>
        <v>173.04496864901645</v>
      </c>
      <c r="I596" s="42">
        <f t="shared" si="136"/>
        <v>6.6718543277693998E-2</v>
      </c>
      <c r="J596" s="7">
        <f t="shared" si="130"/>
        <v>173.11168719229414</v>
      </c>
      <c r="K596" s="34">
        <f t="shared" si="137"/>
        <v>6.0487211839449939E-2</v>
      </c>
      <c r="L596" s="38">
        <f t="shared" si="138"/>
        <v>173.04496864901645</v>
      </c>
      <c r="M596" s="23">
        <f t="shared" si="139"/>
        <v>9.1370192016882915E-2</v>
      </c>
      <c r="N596" s="7">
        <f t="shared" si="131"/>
        <v>173.13633884103334</v>
      </c>
      <c r="O596" s="34">
        <f t="shared" si="140"/>
        <v>4.6255510881655672E-2</v>
      </c>
      <c r="P596" s="38">
        <f t="shared" si="141"/>
        <v>173.04496864901645</v>
      </c>
      <c r="Q596" s="23">
        <f t="shared" si="142"/>
        <v>0.20374101741534412</v>
      </c>
      <c r="R596" s="7">
        <f t="shared" si="132"/>
        <v>173.24870966643181</v>
      </c>
      <c r="S596" s="34">
        <f t="shared" si="143"/>
        <v>1.861755300023004E-2</v>
      </c>
    </row>
    <row r="597" spans="1:19" x14ac:dyDescent="0.35">
      <c r="A597" s="15">
        <v>43823</v>
      </c>
      <c r="B597" s="102">
        <v>32</v>
      </c>
      <c r="C597" s="7">
        <v>173.098648</v>
      </c>
      <c r="D597" s="38">
        <f t="shared" si="133"/>
        <v>173.13928944205742</v>
      </c>
      <c r="E597" s="23">
        <f t="shared" si="134"/>
        <v>3.9366221494146009E-2</v>
      </c>
      <c r="F597" s="7">
        <f t="shared" si="128"/>
        <v>173.17865566355155</v>
      </c>
      <c r="G597" s="34">
        <f t="shared" si="129"/>
        <v>4.6220848328957023E-2</v>
      </c>
      <c r="H597" s="38">
        <f t="shared" si="135"/>
        <v>173.13928944205742</v>
      </c>
      <c r="I597" s="42">
        <f t="shared" si="136"/>
        <v>7.3619105718511546E-2</v>
      </c>
      <c r="J597" s="7">
        <f t="shared" si="130"/>
        <v>173.21290854777592</v>
      </c>
      <c r="K597" s="34">
        <f t="shared" si="137"/>
        <v>6.6008919824681433E-2</v>
      </c>
      <c r="L597" s="38">
        <f t="shared" si="138"/>
        <v>173.13928944205742</v>
      </c>
      <c r="M597" s="23">
        <f t="shared" si="139"/>
        <v>9.2697962477719498E-2</v>
      </c>
      <c r="N597" s="7">
        <f t="shared" si="131"/>
        <v>173.23198740453515</v>
      </c>
      <c r="O597" s="34">
        <f t="shared" si="140"/>
        <v>7.703087579005799E-2</v>
      </c>
      <c r="P597" s="38">
        <f t="shared" si="141"/>
        <v>173.13928944205742</v>
      </c>
      <c r="Q597" s="23">
        <f t="shared" si="142"/>
        <v>0.11073382669712117</v>
      </c>
      <c r="R597" s="7">
        <f t="shared" si="132"/>
        <v>173.25002326875455</v>
      </c>
      <c r="S597" s="34">
        <f t="shared" si="143"/>
        <v>8.7450289475715079E-2</v>
      </c>
    </row>
    <row r="598" spans="1:19" x14ac:dyDescent="0.35">
      <c r="A598" s="15">
        <v>43825</v>
      </c>
      <c r="B598" s="102">
        <v>33</v>
      </c>
      <c r="C598" s="7">
        <v>173.658264</v>
      </c>
      <c r="D598" s="38">
        <f t="shared" si="133"/>
        <v>173.11693664892584</v>
      </c>
      <c r="E598" s="23">
        <f t="shared" si="134"/>
        <v>3.0108369300287954E-2</v>
      </c>
      <c r="F598" s="7">
        <f t="shared" si="128"/>
        <v>173.14704501822612</v>
      </c>
      <c r="G598" s="34">
        <f t="shared" si="129"/>
        <v>0.29438217911350273</v>
      </c>
      <c r="H598" s="38">
        <f t="shared" si="135"/>
        <v>173.11693664892584</v>
      </c>
      <c r="I598" s="42">
        <f t="shared" si="136"/>
        <v>4.9626131005990073E-2</v>
      </c>
      <c r="J598" s="7">
        <f t="shared" si="130"/>
        <v>173.16656277993184</v>
      </c>
      <c r="K598" s="34">
        <f t="shared" si="137"/>
        <v>0.28314300093899675</v>
      </c>
      <c r="L598" s="38">
        <f t="shared" si="138"/>
        <v>173.11693664892584</v>
      </c>
      <c r="M598" s="23">
        <f t="shared" si="139"/>
        <v>4.0925122453537272E-2</v>
      </c>
      <c r="N598" s="7">
        <f t="shared" si="131"/>
        <v>173.15786177137937</v>
      </c>
      <c r="O598" s="34">
        <f t="shared" si="140"/>
        <v>0.28815342103191205</v>
      </c>
      <c r="P598" s="38">
        <f t="shared" si="141"/>
        <v>173.11693664892584</v>
      </c>
      <c r="Q598" s="23">
        <f t="shared" si="142"/>
        <v>-2.3898001572700139E-3</v>
      </c>
      <c r="R598" s="7">
        <f t="shared" si="132"/>
        <v>173.11454684876858</v>
      </c>
      <c r="S598" s="34">
        <f t="shared" si="143"/>
        <v>0.3130960420239024</v>
      </c>
    </row>
    <row r="599" spans="1:19" x14ac:dyDescent="0.35">
      <c r="A599" s="15">
        <v>43826</v>
      </c>
      <c r="B599" s="102">
        <v>34</v>
      </c>
      <c r="C599" s="7">
        <v>173.26556400000001</v>
      </c>
      <c r="D599" s="38">
        <f t="shared" si="133"/>
        <v>173.41466669201662</v>
      </c>
      <c r="E599" s="23">
        <f t="shared" si="134"/>
        <v>7.0251620368861817E-2</v>
      </c>
      <c r="F599" s="7">
        <f t="shared" si="128"/>
        <v>173.48491831238547</v>
      </c>
      <c r="G599" s="34">
        <f t="shared" si="129"/>
        <v>0.12660006254068026</v>
      </c>
      <c r="H599" s="38">
        <f t="shared" si="135"/>
        <v>173.41466669201662</v>
      </c>
      <c r="I599" s="42">
        <f t="shared" si="136"/>
        <v>0.11165210902718764</v>
      </c>
      <c r="J599" s="7">
        <f t="shared" si="130"/>
        <v>173.5263188010438</v>
      </c>
      <c r="K599" s="34">
        <f t="shared" si="137"/>
        <v>0.15049430193975999</v>
      </c>
      <c r="L599" s="38">
        <f t="shared" si="138"/>
        <v>173.41466669201662</v>
      </c>
      <c r="M599" s="23">
        <f t="shared" si="139"/>
        <v>0.15648733674029663</v>
      </c>
      <c r="N599" s="7">
        <f t="shared" si="131"/>
        <v>173.57115402875692</v>
      </c>
      <c r="O599" s="34">
        <f t="shared" si="140"/>
        <v>0.17637089661792818</v>
      </c>
      <c r="P599" s="38">
        <f t="shared" si="141"/>
        <v>173.41466669201662</v>
      </c>
      <c r="Q599" s="23">
        <f t="shared" si="142"/>
        <v>0.25271206660357276</v>
      </c>
      <c r="R599" s="7">
        <f t="shared" si="132"/>
        <v>173.6673787586202</v>
      </c>
      <c r="S599" s="34">
        <f t="shared" si="143"/>
        <v>0.23190687713352584</v>
      </c>
    </row>
    <row r="600" spans="1:19" x14ac:dyDescent="0.35">
      <c r="A600" s="15">
        <v>43829</v>
      </c>
      <c r="B600" s="102">
        <v>35</v>
      </c>
      <c r="C600" s="7">
        <v>173.20661899999999</v>
      </c>
      <c r="D600" s="38">
        <f t="shared" si="133"/>
        <v>173.33266021140747</v>
      </c>
      <c r="E600" s="23">
        <f t="shared" si="134"/>
        <v>4.7412905222159706E-2</v>
      </c>
      <c r="F600" s="7">
        <f t="shared" si="128"/>
        <v>173.38007311662963</v>
      </c>
      <c r="G600" s="34">
        <f t="shared" si="129"/>
        <v>0.10014289155407068</v>
      </c>
      <c r="H600" s="38">
        <f t="shared" si="135"/>
        <v>173.33266021140747</v>
      </c>
      <c r="I600" s="42">
        <f t="shared" si="136"/>
        <v>6.3237461618102661E-2</v>
      </c>
      <c r="J600" s="7">
        <f t="shared" si="130"/>
        <v>173.39589767302559</v>
      </c>
      <c r="K600" s="34">
        <f t="shared" si="137"/>
        <v>0.10927912230975295</v>
      </c>
      <c r="L600" s="38">
        <f t="shared" si="138"/>
        <v>173.33266021140747</v>
      </c>
      <c r="M600" s="23">
        <f t="shared" si="139"/>
        <v>4.9165118933044635E-2</v>
      </c>
      <c r="N600" s="7">
        <f t="shared" si="131"/>
        <v>173.38182533034052</v>
      </c>
      <c r="O600" s="34">
        <f t="shared" si="140"/>
        <v>0.10115452362737326</v>
      </c>
      <c r="P600" s="38">
        <f t="shared" si="141"/>
        <v>173.33266021140747</v>
      </c>
      <c r="Q600" s="23">
        <f t="shared" si="142"/>
        <v>-3.1798698527243513E-2</v>
      </c>
      <c r="R600" s="7">
        <f t="shared" si="132"/>
        <v>173.30086151288023</v>
      </c>
      <c r="S600" s="34">
        <f t="shared" si="143"/>
        <v>5.4410456958485322E-2</v>
      </c>
    </row>
    <row r="601" spans="1:19" x14ac:dyDescent="0.35">
      <c r="A601" s="15">
        <v>43830</v>
      </c>
      <c r="B601" s="102">
        <v>36</v>
      </c>
      <c r="C601" s="7">
        <v>173.776062</v>
      </c>
      <c r="D601" s="38">
        <f t="shared" si="133"/>
        <v>173.26333754513337</v>
      </c>
      <c r="E601" s="23">
        <f t="shared" si="134"/>
        <v>2.9902569497720154E-2</v>
      </c>
      <c r="F601" s="7">
        <f t="shared" si="128"/>
        <v>173.29324011463109</v>
      </c>
      <c r="G601" s="34">
        <f t="shared" si="129"/>
        <v>0.27784142407882773</v>
      </c>
      <c r="H601" s="38">
        <f t="shared" si="135"/>
        <v>173.26333754513337</v>
      </c>
      <c r="I601" s="42">
        <f t="shared" si="136"/>
        <v>3.0097429645050994E-2</v>
      </c>
      <c r="J601" s="7">
        <f t="shared" si="130"/>
        <v>173.29343497477842</v>
      </c>
      <c r="K601" s="34">
        <f t="shared" si="137"/>
        <v>0.27772929117335793</v>
      </c>
      <c r="L601" s="38">
        <f t="shared" si="138"/>
        <v>173.26333754513337</v>
      </c>
      <c r="M601" s="23">
        <f t="shared" si="139"/>
        <v>-4.1543844101722439E-3</v>
      </c>
      <c r="N601" s="7">
        <f t="shared" si="131"/>
        <v>173.25918316072318</v>
      </c>
      <c r="O601" s="34">
        <f t="shared" si="140"/>
        <v>0.29743960895880672</v>
      </c>
      <c r="P601" s="38">
        <f t="shared" si="141"/>
        <v>173.26333754513337</v>
      </c>
      <c r="Q601" s="23">
        <f t="shared" si="142"/>
        <v>-6.3694071112074924E-2</v>
      </c>
      <c r="R601" s="7">
        <f t="shared" si="132"/>
        <v>173.19964347402129</v>
      </c>
      <c r="S601" s="34">
        <f t="shared" si="143"/>
        <v>0.33170191529527804</v>
      </c>
    </row>
    <row r="602" spans="1:19" x14ac:dyDescent="0.35">
      <c r="A602" s="15">
        <v>43832</v>
      </c>
      <c r="B602" s="102">
        <v>37</v>
      </c>
      <c r="C602" s="7">
        <v>177.49704</v>
      </c>
      <c r="D602" s="38">
        <f t="shared" si="133"/>
        <v>173.54533599531001</v>
      </c>
      <c r="E602" s="23">
        <f t="shared" si="134"/>
        <v>6.7716951599558747E-2</v>
      </c>
      <c r="F602" s="7">
        <f t="shared" si="128"/>
        <v>173.61305294690956</v>
      </c>
      <c r="G602" s="34">
        <f t="shared" si="129"/>
        <v>2.1881982105675881</v>
      </c>
      <c r="H602" s="38">
        <f t="shared" si="135"/>
        <v>173.54533599531001</v>
      </c>
      <c r="I602" s="42">
        <f t="shared" si="136"/>
        <v>9.3072684777949277E-2</v>
      </c>
      <c r="J602" s="7">
        <f t="shared" si="130"/>
        <v>173.63840868008796</v>
      </c>
      <c r="K602" s="34">
        <f t="shared" si="137"/>
        <v>2.1739130522469758</v>
      </c>
      <c r="L602" s="38">
        <f t="shared" si="138"/>
        <v>173.54533599531001</v>
      </c>
      <c r="M602" s="23">
        <f t="shared" si="139"/>
        <v>0.12461439115389512</v>
      </c>
      <c r="N602" s="7">
        <f t="shared" si="131"/>
        <v>173.66995038646391</v>
      </c>
      <c r="O602" s="34">
        <f t="shared" si="140"/>
        <v>2.1561427804858542</v>
      </c>
      <c r="P602" s="38">
        <f t="shared" si="141"/>
        <v>173.54533599531001</v>
      </c>
      <c r="Q602" s="23">
        <f t="shared" si="142"/>
        <v>0.23014457198333627</v>
      </c>
      <c r="R602" s="7">
        <f t="shared" si="132"/>
        <v>173.77548056729336</v>
      </c>
      <c r="S602" s="34">
        <f t="shared" si="143"/>
        <v>2.096688166014848</v>
      </c>
    </row>
    <row r="603" spans="1:19" x14ac:dyDescent="0.35">
      <c r="A603" s="15">
        <v>43833</v>
      </c>
      <c r="B603" s="102">
        <v>38</v>
      </c>
      <c r="C603" s="7">
        <v>175.602203</v>
      </c>
      <c r="D603" s="38">
        <f t="shared" si="133"/>
        <v>175.7187731978895</v>
      </c>
      <c r="E603" s="23">
        <f t="shared" si="134"/>
        <v>0.38357498924654876</v>
      </c>
      <c r="F603" s="7">
        <f t="shared" si="128"/>
        <v>176.10234818713604</v>
      </c>
      <c r="G603" s="34">
        <f t="shared" si="129"/>
        <v>0.28481714841358885</v>
      </c>
      <c r="H603" s="38">
        <f t="shared" si="135"/>
        <v>175.7187731978895</v>
      </c>
      <c r="I603" s="42">
        <f t="shared" si="136"/>
        <v>0.6131638142283351</v>
      </c>
      <c r="J603" s="7">
        <f t="shared" si="130"/>
        <v>176.33193701211783</v>
      </c>
      <c r="K603" s="34">
        <f t="shared" si="137"/>
        <v>0.41556085268351151</v>
      </c>
      <c r="L603" s="38">
        <f t="shared" si="138"/>
        <v>175.7187731978895</v>
      </c>
      <c r="M603" s="23">
        <f t="shared" si="139"/>
        <v>1.046584656295414</v>
      </c>
      <c r="N603" s="7">
        <f t="shared" si="131"/>
        <v>176.76535785418491</v>
      </c>
      <c r="O603" s="34">
        <f t="shared" si="140"/>
        <v>0.66238055919202221</v>
      </c>
      <c r="P603" s="38">
        <f t="shared" si="141"/>
        <v>175.7187731978895</v>
      </c>
      <c r="Q603" s="23">
        <f t="shared" si="142"/>
        <v>1.8819433079900689</v>
      </c>
      <c r="R603" s="7">
        <f t="shared" si="132"/>
        <v>177.60071650587957</v>
      </c>
      <c r="S603" s="34">
        <f t="shared" si="143"/>
        <v>1.138091363170183</v>
      </c>
    </row>
    <row r="604" spans="1:19" x14ac:dyDescent="0.35">
      <c r="A604" s="15">
        <v>43836</v>
      </c>
      <c r="B604" s="102">
        <v>39</v>
      </c>
      <c r="C604" s="7">
        <v>174.276794</v>
      </c>
      <c r="D604" s="38">
        <f t="shared" si="133"/>
        <v>175.65465958905028</v>
      </c>
      <c r="E604" s="23">
        <f t="shared" si="134"/>
        <v>0.31642169953368315</v>
      </c>
      <c r="F604" s="7">
        <f t="shared" si="128"/>
        <v>175.97108128858397</v>
      </c>
      <c r="G604" s="34">
        <f t="shared" si="129"/>
        <v>0.97218180900434692</v>
      </c>
      <c r="H604" s="38">
        <f t="shared" si="135"/>
        <v>175.65465958905028</v>
      </c>
      <c r="I604" s="42">
        <f t="shared" si="136"/>
        <v>0.44384445846144593</v>
      </c>
      <c r="J604" s="7">
        <f t="shared" si="130"/>
        <v>176.09850404751174</v>
      </c>
      <c r="K604" s="34">
        <f t="shared" si="137"/>
        <v>1.045296970239046</v>
      </c>
      <c r="L604" s="38">
        <f t="shared" si="138"/>
        <v>175.65465958905028</v>
      </c>
      <c r="M604" s="23">
        <f t="shared" si="139"/>
        <v>0.54677043698482808</v>
      </c>
      <c r="N604" s="7">
        <f t="shared" si="131"/>
        <v>176.2014300260351</v>
      </c>
      <c r="O604" s="34">
        <f t="shared" si="140"/>
        <v>1.1043558823070285</v>
      </c>
      <c r="P604" s="38">
        <f t="shared" si="141"/>
        <v>175.65465958905028</v>
      </c>
      <c r="Q604" s="23">
        <f t="shared" si="142"/>
        <v>0.22779492868517207</v>
      </c>
      <c r="R604" s="7">
        <f t="shared" si="132"/>
        <v>175.88245451773545</v>
      </c>
      <c r="S604" s="34">
        <f t="shared" si="143"/>
        <v>0.92132778029842477</v>
      </c>
    </row>
    <row r="605" spans="1:19" x14ac:dyDescent="0.35">
      <c r="A605" s="15">
        <v>43837</v>
      </c>
      <c r="B605" s="102">
        <v>40</v>
      </c>
      <c r="C605" s="7">
        <v>174.37496899999999</v>
      </c>
      <c r="D605" s="38">
        <f t="shared" si="133"/>
        <v>174.89683351507261</v>
      </c>
      <c r="E605" s="23">
        <f t="shared" si="134"/>
        <v>0.15528453350698046</v>
      </c>
      <c r="F605" s="7">
        <f t="shared" si="128"/>
        <v>175.05211804857959</v>
      </c>
      <c r="G605" s="34">
        <f t="shared" si="129"/>
        <v>0.38832927252282046</v>
      </c>
      <c r="H605" s="38">
        <f t="shared" si="135"/>
        <v>174.89683351507261</v>
      </c>
      <c r="I605" s="42">
        <f t="shared" si="136"/>
        <v>0.1434268253516674</v>
      </c>
      <c r="J605" s="7">
        <f t="shared" si="130"/>
        <v>175.04026034042428</v>
      </c>
      <c r="K605" s="34">
        <f t="shared" si="137"/>
        <v>0.38152915194169268</v>
      </c>
      <c r="L605" s="38">
        <f t="shared" si="138"/>
        <v>174.89683351507261</v>
      </c>
      <c r="M605" s="23">
        <f t="shared" si="139"/>
        <v>-4.0297992948295225E-2</v>
      </c>
      <c r="N605" s="7">
        <f t="shared" si="131"/>
        <v>174.85653552212432</v>
      </c>
      <c r="O605" s="34">
        <f t="shared" si="140"/>
        <v>0.27616723024296286</v>
      </c>
      <c r="P605" s="38">
        <f t="shared" si="141"/>
        <v>174.89683351507261</v>
      </c>
      <c r="Q605" s="23">
        <f t="shared" si="142"/>
        <v>-0.60998292357824202</v>
      </c>
      <c r="R605" s="7">
        <f t="shared" si="132"/>
        <v>174.28685059149439</v>
      </c>
      <c r="S605" s="34">
        <f t="shared" si="143"/>
        <v>5.053386332393138E-2</v>
      </c>
    </row>
    <row r="606" spans="1:19" x14ac:dyDescent="0.35">
      <c r="A606" s="15">
        <v>43838</v>
      </c>
      <c r="B606" s="102">
        <v>41</v>
      </c>
      <c r="C606" s="7">
        <v>174.522232</v>
      </c>
      <c r="D606" s="38">
        <f t="shared" si="133"/>
        <v>174.60980803178268</v>
      </c>
      <c r="E606" s="23">
        <f t="shared" si="134"/>
        <v>8.893803098744274E-2</v>
      </c>
      <c r="F606" s="7">
        <f t="shared" si="128"/>
        <v>174.69874606277011</v>
      </c>
      <c r="G606" s="34">
        <f t="shared" si="129"/>
        <v>0.10114130489123591</v>
      </c>
      <c r="H606" s="38">
        <f t="shared" si="135"/>
        <v>174.60980803178268</v>
      </c>
      <c r="I606" s="42">
        <f t="shared" si="136"/>
        <v>3.581374819126612E-2</v>
      </c>
      <c r="J606" s="7">
        <f t="shared" si="130"/>
        <v>174.64562177997394</v>
      </c>
      <c r="K606" s="34">
        <f t="shared" si="137"/>
        <v>7.0701467979124771E-2</v>
      </c>
      <c r="L606" s="38">
        <f t="shared" si="138"/>
        <v>174.60980803178268</v>
      </c>
      <c r="M606" s="23">
        <f t="shared" si="139"/>
        <v>-0.15132536360203436</v>
      </c>
      <c r="N606" s="7">
        <f t="shared" si="131"/>
        <v>174.45848266818064</v>
      </c>
      <c r="O606" s="34">
        <f t="shared" si="140"/>
        <v>3.6527914575013143E-2</v>
      </c>
      <c r="P606" s="38">
        <f t="shared" si="141"/>
        <v>174.60980803178268</v>
      </c>
      <c r="Q606" s="23">
        <f t="shared" si="142"/>
        <v>-0.33546909933318336</v>
      </c>
      <c r="R606" s="7">
        <f t="shared" si="132"/>
        <v>174.2743389324495</v>
      </c>
      <c r="S606" s="34">
        <f t="shared" si="143"/>
        <v>0.14204096790975426</v>
      </c>
    </row>
    <row r="607" spans="1:19" x14ac:dyDescent="0.35">
      <c r="A607" s="15">
        <v>43839</v>
      </c>
      <c r="B607" s="102">
        <v>42</v>
      </c>
      <c r="C607" s="7">
        <v>175.80838</v>
      </c>
      <c r="D607" s="38">
        <f t="shared" si="133"/>
        <v>174.5616412143022</v>
      </c>
      <c r="E607" s="23">
        <f t="shared" si="134"/>
        <v>6.8372303717254598E-2</v>
      </c>
      <c r="F607" s="7">
        <f t="shared" si="128"/>
        <v>174.63001351801947</v>
      </c>
      <c r="G607" s="34">
        <f t="shared" si="129"/>
        <v>0.6702561516012675</v>
      </c>
      <c r="H607" s="38">
        <f t="shared" si="135"/>
        <v>174.5616412143022</v>
      </c>
      <c r="I607" s="42">
        <f t="shared" si="136"/>
        <v>1.4818606773330058E-2</v>
      </c>
      <c r="J607" s="7">
        <f t="shared" si="130"/>
        <v>174.57645982107553</v>
      </c>
      <c r="K607" s="34">
        <f t="shared" si="137"/>
        <v>0.70071755335238783</v>
      </c>
      <c r="L607" s="38">
        <f t="shared" si="138"/>
        <v>174.5616412143022</v>
      </c>
      <c r="M607" s="23">
        <f t="shared" si="139"/>
        <v>-0.10490401784733407</v>
      </c>
      <c r="N607" s="7">
        <f t="shared" si="131"/>
        <v>174.45673719645487</v>
      </c>
      <c r="O607" s="34">
        <f t="shared" si="140"/>
        <v>0.76881591397698601</v>
      </c>
      <c r="P607" s="38">
        <f t="shared" si="141"/>
        <v>174.5616412143022</v>
      </c>
      <c r="Q607" s="23">
        <f t="shared" si="142"/>
        <v>-9.1262159758383921E-2</v>
      </c>
      <c r="R607" s="7">
        <f t="shared" si="132"/>
        <v>174.47037905454383</v>
      </c>
      <c r="S607" s="34">
        <f t="shared" si="143"/>
        <v>0.76105641008475988</v>
      </c>
    </row>
    <row r="608" spans="1:19" x14ac:dyDescent="0.35">
      <c r="A608" s="15">
        <v>43840</v>
      </c>
      <c r="B608" s="102">
        <v>43</v>
      </c>
      <c r="C608" s="7">
        <v>175.42546100000001</v>
      </c>
      <c r="D608" s="38">
        <f t="shared" si="133"/>
        <v>175.247347546436</v>
      </c>
      <c r="E608" s="23">
        <f t="shared" si="134"/>
        <v>0.16097240797973711</v>
      </c>
      <c r="F608" s="7">
        <f t="shared" si="128"/>
        <v>175.40831995441573</v>
      </c>
      <c r="G608" s="34">
        <f t="shared" si="129"/>
        <v>9.7711275698353466E-3</v>
      </c>
      <c r="H608" s="38">
        <f t="shared" si="135"/>
        <v>175.247347546436</v>
      </c>
      <c r="I608" s="42">
        <f t="shared" si="136"/>
        <v>0.1825405381134487</v>
      </c>
      <c r="J608" s="7">
        <f t="shared" si="130"/>
        <v>175.42988808454945</v>
      </c>
      <c r="K608" s="34">
        <f t="shared" si="137"/>
        <v>2.5236271429458332E-3</v>
      </c>
      <c r="L608" s="38">
        <f t="shared" si="138"/>
        <v>175.247347546436</v>
      </c>
      <c r="M608" s="23">
        <f t="shared" si="139"/>
        <v>0.25087063964417833</v>
      </c>
      <c r="N608" s="7">
        <f t="shared" si="131"/>
        <v>175.49821818608018</v>
      </c>
      <c r="O608" s="34">
        <f t="shared" si="140"/>
        <v>4.1474701371978985E-2</v>
      </c>
      <c r="P608" s="38">
        <f t="shared" si="141"/>
        <v>175.247347546436</v>
      </c>
      <c r="Q608" s="23">
        <f t="shared" si="142"/>
        <v>0.56916105834997632</v>
      </c>
      <c r="R608" s="7">
        <f t="shared" si="132"/>
        <v>175.81650860478598</v>
      </c>
      <c r="S608" s="34">
        <f t="shared" si="143"/>
        <v>0.2229138247987659</v>
      </c>
    </row>
    <row r="609" spans="1:19" x14ac:dyDescent="0.35">
      <c r="A609" s="15">
        <v>43843</v>
      </c>
      <c r="B609" s="102">
        <v>44</v>
      </c>
      <c r="C609" s="7">
        <v>177.96829199999999</v>
      </c>
      <c r="D609" s="38">
        <f t="shared" si="133"/>
        <v>175.34530994589619</v>
      </c>
      <c r="E609" s="23">
        <f t="shared" si="134"/>
        <v>0.15152090670180451</v>
      </c>
      <c r="F609" s="7">
        <f t="shared" si="128"/>
        <v>175.49683085259798</v>
      </c>
      <c r="G609" s="34">
        <f t="shared" si="129"/>
        <v>1.3887086961547119</v>
      </c>
      <c r="H609" s="38">
        <f t="shared" si="135"/>
        <v>175.34530994589619</v>
      </c>
      <c r="I609" s="42">
        <f t="shared" si="136"/>
        <v>0.16139600345013316</v>
      </c>
      <c r="J609" s="7">
        <f t="shared" si="130"/>
        <v>175.50670594934633</v>
      </c>
      <c r="K609" s="34">
        <f t="shared" si="137"/>
        <v>1.3831599005589519</v>
      </c>
      <c r="L609" s="38">
        <f t="shared" si="138"/>
        <v>175.34530994589619</v>
      </c>
      <c r="M609" s="23">
        <f t="shared" si="139"/>
        <v>0.18206193156138206</v>
      </c>
      <c r="N609" s="7">
        <f t="shared" si="131"/>
        <v>175.52737187745757</v>
      </c>
      <c r="O609" s="34">
        <f t="shared" si="140"/>
        <v>1.3715477600596531</v>
      </c>
      <c r="P609" s="38">
        <f t="shared" si="141"/>
        <v>175.34530994589619</v>
      </c>
      <c r="Q609" s="23">
        <f t="shared" si="142"/>
        <v>0.16864219829365507</v>
      </c>
      <c r="R609" s="7">
        <f t="shared" si="132"/>
        <v>175.51395214418986</v>
      </c>
      <c r="S609" s="34">
        <f t="shared" si="143"/>
        <v>1.3790882792818695</v>
      </c>
    </row>
    <row r="610" spans="1:19" x14ac:dyDescent="0.35">
      <c r="A610" s="15">
        <v>43844</v>
      </c>
      <c r="B610" s="102">
        <v>45</v>
      </c>
      <c r="C610" s="7">
        <v>177.16322299999999</v>
      </c>
      <c r="D610" s="38">
        <f t="shared" si="133"/>
        <v>176.78795007565327</v>
      </c>
      <c r="E610" s="23">
        <f t="shared" si="134"/>
        <v>0.3451887901600959</v>
      </c>
      <c r="F610" s="7">
        <f t="shared" si="128"/>
        <v>177.13313886581338</v>
      </c>
      <c r="G610" s="34">
        <f t="shared" si="129"/>
        <v>1.6981026692322557E-2</v>
      </c>
      <c r="H610" s="38">
        <f t="shared" si="135"/>
        <v>176.78795007565327</v>
      </c>
      <c r="I610" s="42">
        <f t="shared" si="136"/>
        <v>0.48170703502687001</v>
      </c>
      <c r="J610" s="7">
        <f t="shared" si="130"/>
        <v>177.26965711068013</v>
      </c>
      <c r="K610" s="34">
        <f t="shared" si="137"/>
        <v>6.0076865208159351E-2</v>
      </c>
      <c r="L610" s="38">
        <f t="shared" si="138"/>
        <v>176.78795007565327</v>
      </c>
      <c r="M610" s="23">
        <f t="shared" si="139"/>
        <v>0.74932212074944637</v>
      </c>
      <c r="N610" s="7">
        <f t="shared" si="131"/>
        <v>177.53727219640271</v>
      </c>
      <c r="O610" s="34">
        <f t="shared" si="140"/>
        <v>0.21113253082030622</v>
      </c>
      <c r="P610" s="38">
        <f t="shared" si="141"/>
        <v>176.78795007565327</v>
      </c>
      <c r="Q610" s="23">
        <f t="shared" si="142"/>
        <v>1.2515404400375667</v>
      </c>
      <c r="R610" s="7">
        <f t="shared" si="132"/>
        <v>178.03949051569083</v>
      </c>
      <c r="S610" s="34">
        <f t="shared" si="143"/>
        <v>0.49461028132844564</v>
      </c>
    </row>
    <row r="611" spans="1:19" x14ac:dyDescent="0.35">
      <c r="A611" s="15">
        <v>43845</v>
      </c>
      <c r="B611" s="102">
        <v>46</v>
      </c>
      <c r="C611" s="7">
        <v>177.43812600000001</v>
      </c>
      <c r="D611" s="38">
        <f t="shared" si="133"/>
        <v>176.99435018404395</v>
      </c>
      <c r="E611" s="23">
        <f t="shared" si="134"/>
        <v>0.32437048789468376</v>
      </c>
      <c r="F611" s="7">
        <f t="shared" si="128"/>
        <v>177.31872067193865</v>
      </c>
      <c r="G611" s="34">
        <f t="shared" si="129"/>
        <v>6.7294065121811311E-2</v>
      </c>
      <c r="H611" s="38">
        <f t="shared" si="135"/>
        <v>176.99435018404395</v>
      </c>
      <c r="I611" s="42">
        <f t="shared" si="136"/>
        <v>0.41288030336782294</v>
      </c>
      <c r="J611" s="7">
        <f t="shared" si="130"/>
        <v>177.40723048741177</v>
      </c>
      <c r="K611" s="34">
        <f t="shared" si="137"/>
        <v>1.741199216015438E-2</v>
      </c>
      <c r="L611" s="38">
        <f t="shared" si="138"/>
        <v>176.99435018404395</v>
      </c>
      <c r="M611" s="23">
        <f t="shared" si="139"/>
        <v>0.50500721518800229</v>
      </c>
      <c r="N611" s="7">
        <f t="shared" si="131"/>
        <v>177.49935739923197</v>
      </c>
      <c r="O611" s="34">
        <f t="shared" si="140"/>
        <v>3.4508592156770795E-2</v>
      </c>
      <c r="P611" s="38">
        <f t="shared" si="141"/>
        <v>176.99435018404395</v>
      </c>
      <c r="Q611" s="23">
        <f t="shared" si="142"/>
        <v>0.36317115813771444</v>
      </c>
      <c r="R611" s="7">
        <f t="shared" si="132"/>
        <v>177.35752134218166</v>
      </c>
      <c r="S611" s="34">
        <f t="shared" si="143"/>
        <v>4.5426910008255758E-2</v>
      </c>
    </row>
    <row r="612" spans="1:19" x14ac:dyDescent="0.35">
      <c r="A612" s="15">
        <v>43846</v>
      </c>
      <c r="B612" s="102">
        <v>47</v>
      </c>
      <c r="C612" s="7">
        <v>178.94026199999999</v>
      </c>
      <c r="D612" s="38">
        <f t="shared" si="133"/>
        <v>177.23842688281979</v>
      </c>
      <c r="E612" s="23">
        <f t="shared" si="134"/>
        <v>0.31232641952685752</v>
      </c>
      <c r="F612" s="7">
        <f t="shared" si="128"/>
        <v>177.55075330234666</v>
      </c>
      <c r="G612" s="34">
        <f t="shared" si="129"/>
        <v>0.77652099204667901</v>
      </c>
      <c r="H612" s="38">
        <f t="shared" si="135"/>
        <v>177.23842688281979</v>
      </c>
      <c r="I612" s="42">
        <f t="shared" si="136"/>
        <v>0.37067940221982776</v>
      </c>
      <c r="J612" s="7">
        <f t="shared" si="130"/>
        <v>177.60910628503962</v>
      </c>
      <c r="K612" s="34">
        <f t="shared" si="137"/>
        <v>0.74391067727417004</v>
      </c>
      <c r="L612" s="38">
        <f t="shared" si="138"/>
        <v>177.23842688281979</v>
      </c>
      <c r="M612" s="23">
        <f t="shared" si="139"/>
        <v>0.38758848280253028</v>
      </c>
      <c r="N612" s="7">
        <f t="shared" si="131"/>
        <v>177.62601536562232</v>
      </c>
      <c r="O612" s="34">
        <f t="shared" si="140"/>
        <v>0.73446110991927993</v>
      </c>
      <c r="P612" s="38">
        <f t="shared" si="141"/>
        <v>177.23842688281979</v>
      </c>
      <c r="Q612" s="23">
        <f t="shared" si="142"/>
        <v>0.26194086768012309</v>
      </c>
      <c r="R612" s="7">
        <f t="shared" si="132"/>
        <v>177.50036775049992</v>
      </c>
      <c r="S612" s="34">
        <f t="shared" si="143"/>
        <v>0.80467874217154733</v>
      </c>
    </row>
    <row r="613" spans="1:19" x14ac:dyDescent="0.35">
      <c r="A613" s="15">
        <v>43847</v>
      </c>
      <c r="B613" s="102">
        <v>48</v>
      </c>
      <c r="C613" s="7">
        <v>179.89259300000001</v>
      </c>
      <c r="D613" s="38">
        <f t="shared" si="133"/>
        <v>178.1744361972689</v>
      </c>
      <c r="E613" s="23">
        <f t="shared" si="134"/>
        <v>0.40587885376519522</v>
      </c>
      <c r="F613" s="7">
        <f t="shared" si="128"/>
        <v>178.58031505103409</v>
      </c>
      <c r="G613" s="34">
        <f t="shared" si="129"/>
        <v>0.72947858890772321</v>
      </c>
      <c r="H613" s="38">
        <f t="shared" si="135"/>
        <v>178.1744361972689</v>
      </c>
      <c r="I613" s="42">
        <f t="shared" si="136"/>
        <v>0.51201188027714806</v>
      </c>
      <c r="J613" s="7">
        <f t="shared" si="130"/>
        <v>178.68644807754606</v>
      </c>
      <c r="K613" s="34">
        <f t="shared" si="137"/>
        <v>0.67048059196853338</v>
      </c>
      <c r="L613" s="38">
        <f t="shared" si="138"/>
        <v>178.1744361972689</v>
      </c>
      <c r="M613" s="23">
        <f t="shared" si="139"/>
        <v>0.63437785704349059</v>
      </c>
      <c r="N613" s="7">
        <f t="shared" si="131"/>
        <v>178.80881405431239</v>
      </c>
      <c r="O613" s="34">
        <f t="shared" si="140"/>
        <v>0.60245890484641151</v>
      </c>
      <c r="P613" s="38">
        <f t="shared" si="141"/>
        <v>178.1744361972689</v>
      </c>
      <c r="Q613" s="23">
        <f t="shared" si="142"/>
        <v>0.83489904743376098</v>
      </c>
      <c r="R613" s="7">
        <f t="shared" si="132"/>
        <v>179.00933524470267</v>
      </c>
      <c r="S613" s="34">
        <f t="shared" si="143"/>
        <v>0.49099173043624766</v>
      </c>
    </row>
    <row r="614" spans="1:19" x14ac:dyDescent="0.35">
      <c r="A614" s="15">
        <v>43851</v>
      </c>
      <c r="B614" s="102">
        <v>49</v>
      </c>
      <c r="C614" s="7">
        <v>177.634491</v>
      </c>
      <c r="D614" s="38">
        <f t="shared" si="133"/>
        <v>179.11942243877101</v>
      </c>
      <c r="E614" s="23">
        <f t="shared" si="134"/>
        <v>0.48674496192573202</v>
      </c>
      <c r="F614" s="7">
        <f t="shared" si="128"/>
        <v>179.60616740069673</v>
      </c>
      <c r="G614" s="34">
        <f t="shared" si="129"/>
        <v>1.1099625920603091</v>
      </c>
      <c r="H614" s="38">
        <f t="shared" si="135"/>
        <v>179.11942243877101</v>
      </c>
      <c r="I614" s="42">
        <f t="shared" si="136"/>
        <v>0.62025547058338781</v>
      </c>
      <c r="J614" s="7">
        <f t="shared" si="130"/>
        <v>179.73967790935441</v>
      </c>
      <c r="K614" s="34">
        <f t="shared" si="137"/>
        <v>1.1851228314406663</v>
      </c>
      <c r="L614" s="38">
        <f t="shared" si="138"/>
        <v>179.11942243877101</v>
      </c>
      <c r="M614" s="23">
        <f t="shared" si="139"/>
        <v>0.77415163004986809</v>
      </c>
      <c r="N614" s="7">
        <f t="shared" si="131"/>
        <v>179.89357406882087</v>
      </c>
      <c r="O614" s="34">
        <f t="shared" si="140"/>
        <v>1.2717592490643448</v>
      </c>
      <c r="P614" s="38">
        <f t="shared" si="141"/>
        <v>179.11942243877101</v>
      </c>
      <c r="Q614" s="23">
        <f t="shared" si="142"/>
        <v>0.9284731623918554</v>
      </c>
      <c r="R614" s="7">
        <f t="shared" si="132"/>
        <v>180.04789560116288</v>
      </c>
      <c r="S614" s="34">
        <f t="shared" si="143"/>
        <v>1.3586351319366694</v>
      </c>
    </row>
    <row r="615" spans="1:19" x14ac:dyDescent="0.35">
      <c r="A615" s="15">
        <v>43852</v>
      </c>
      <c r="B615" s="102">
        <v>50</v>
      </c>
      <c r="C615" s="7">
        <v>176.770523</v>
      </c>
      <c r="D615" s="38">
        <f t="shared" si="133"/>
        <v>178.30271014744693</v>
      </c>
      <c r="E615" s="23">
        <f t="shared" si="134"/>
        <v>0.29122637393826017</v>
      </c>
      <c r="F615" s="7">
        <f t="shared" si="128"/>
        <v>178.59393652138519</v>
      </c>
      <c r="G615" s="34">
        <f t="shared" si="129"/>
        <v>1.0315144688377662</v>
      </c>
      <c r="H615" s="38">
        <f t="shared" si="135"/>
        <v>178.30271014744693</v>
      </c>
      <c r="I615" s="42">
        <f t="shared" si="136"/>
        <v>0.26101353010652079</v>
      </c>
      <c r="J615" s="7">
        <f t="shared" si="130"/>
        <v>178.56372367755344</v>
      </c>
      <c r="K615" s="34">
        <f t="shared" si="137"/>
        <v>1.0144229066706123</v>
      </c>
      <c r="L615" s="38">
        <f t="shared" si="138"/>
        <v>178.30271014744693</v>
      </c>
      <c r="M615" s="23">
        <f t="shared" si="139"/>
        <v>5.8262865431591315E-2</v>
      </c>
      <c r="N615" s="7">
        <f t="shared" si="131"/>
        <v>178.36097301287853</v>
      </c>
      <c r="O615" s="34">
        <f t="shared" si="140"/>
        <v>0.8997258060262312</v>
      </c>
      <c r="P615" s="38">
        <f t="shared" si="141"/>
        <v>178.30271014744693</v>
      </c>
      <c r="Q615" s="23">
        <f t="shared" si="142"/>
        <v>-0.55493447326668988</v>
      </c>
      <c r="R615" s="7">
        <f t="shared" si="132"/>
        <v>177.74777567418025</v>
      </c>
      <c r="S615" s="34">
        <f t="shared" si="143"/>
        <v>0.55283689700926519</v>
      </c>
    </row>
    <row r="616" spans="1:19" x14ac:dyDescent="0.35">
      <c r="A616" s="15">
        <v>43853</v>
      </c>
      <c r="B616" s="102">
        <v>51</v>
      </c>
      <c r="C616" s="7">
        <v>176.30909700000001</v>
      </c>
      <c r="D616" s="38">
        <f t="shared" si="133"/>
        <v>177.46000721635113</v>
      </c>
      <c r="E616" s="23">
        <f t="shared" si="134"/>
        <v>0.12113697818315108</v>
      </c>
      <c r="F616" s="7">
        <f t="shared" si="128"/>
        <v>177.58114419453429</v>
      </c>
      <c r="G616" s="34">
        <f t="shared" si="129"/>
        <v>0.72148698857795224</v>
      </c>
      <c r="H616" s="38">
        <f t="shared" si="135"/>
        <v>177.46000721635113</v>
      </c>
      <c r="I616" s="42">
        <f t="shared" si="136"/>
        <v>-1.4915585194059555E-2</v>
      </c>
      <c r="J616" s="7">
        <f t="shared" si="130"/>
        <v>177.44509163115708</v>
      </c>
      <c r="K616" s="34">
        <f t="shared" si="137"/>
        <v>0.64431991910041664</v>
      </c>
      <c r="L616" s="38">
        <f t="shared" si="138"/>
        <v>177.46000721635113</v>
      </c>
      <c r="M616" s="23">
        <f t="shared" si="139"/>
        <v>-0.34717174300573506</v>
      </c>
      <c r="N616" s="7">
        <f t="shared" si="131"/>
        <v>177.1128354733454</v>
      </c>
      <c r="O616" s="34">
        <f t="shared" si="140"/>
        <v>0.45586897501119322</v>
      </c>
      <c r="P616" s="38">
        <f t="shared" si="141"/>
        <v>177.46000721635113</v>
      </c>
      <c r="Q616" s="23">
        <f t="shared" si="142"/>
        <v>-0.79953766242143387</v>
      </c>
      <c r="R616" s="7">
        <f t="shared" si="132"/>
        <v>176.66046955392969</v>
      </c>
      <c r="S616" s="34">
        <f t="shared" si="143"/>
        <v>0.19929349075486366</v>
      </c>
    </row>
    <row r="617" spans="1:19" x14ac:dyDescent="0.35">
      <c r="A617" s="15">
        <v>43854</v>
      </c>
      <c r="B617" s="102">
        <v>52</v>
      </c>
      <c r="C617" s="7">
        <v>173.903717</v>
      </c>
      <c r="D617" s="38">
        <f t="shared" si="133"/>
        <v>176.82700659735801</v>
      </c>
      <c r="E617" s="23">
        <f t="shared" si="134"/>
        <v>8.0163386067100412E-3</v>
      </c>
      <c r="F617" s="7">
        <f t="shared" si="128"/>
        <v>176.83502293596473</v>
      </c>
      <c r="G617" s="34">
        <f t="shared" si="129"/>
        <v>1.6855913068061275</v>
      </c>
      <c r="H617" s="38">
        <f t="shared" si="135"/>
        <v>176.82700659735801</v>
      </c>
      <c r="I617" s="42">
        <f t="shared" si="136"/>
        <v>-0.1694368436438253</v>
      </c>
      <c r="J617" s="7">
        <f t="shared" si="130"/>
        <v>176.65756975371417</v>
      </c>
      <c r="K617" s="34">
        <f t="shared" si="137"/>
        <v>1.5835502548310514</v>
      </c>
      <c r="L617" s="38">
        <f t="shared" si="138"/>
        <v>176.82700659735801</v>
      </c>
      <c r="M617" s="23">
        <f t="shared" si="139"/>
        <v>-0.47579473720005944</v>
      </c>
      <c r="N617" s="7">
        <f t="shared" si="131"/>
        <v>176.35121186015795</v>
      </c>
      <c r="O617" s="34">
        <f t="shared" si="140"/>
        <v>1.4073850187790671</v>
      </c>
      <c r="P617" s="38">
        <f t="shared" si="141"/>
        <v>176.82700659735801</v>
      </c>
      <c r="Q617" s="23">
        <f t="shared" si="142"/>
        <v>-0.65798117550736923</v>
      </c>
      <c r="R617" s="7">
        <f t="shared" si="132"/>
        <v>176.16902542185065</v>
      </c>
      <c r="S617" s="34">
        <f t="shared" si="143"/>
        <v>1.3026221986104229</v>
      </c>
    </row>
    <row r="618" spans="1:19" x14ac:dyDescent="0.35">
      <c r="A618" s="15">
        <v>43857</v>
      </c>
      <c r="B618" s="102">
        <v>53</v>
      </c>
      <c r="C618" s="7">
        <v>170.37908899999999</v>
      </c>
      <c r="D618" s="38">
        <f t="shared" si="133"/>
        <v>175.2191973188111</v>
      </c>
      <c r="E618" s="23">
        <f t="shared" si="134"/>
        <v>-0.2343575039663329</v>
      </c>
      <c r="F618" s="7">
        <f t="shared" si="128"/>
        <v>174.98483981484478</v>
      </c>
      <c r="G618" s="34">
        <f t="shared" si="129"/>
        <v>2.7032371412930742</v>
      </c>
      <c r="H618" s="38">
        <f t="shared" si="135"/>
        <v>175.2191973188111</v>
      </c>
      <c r="I618" s="42">
        <f t="shared" si="136"/>
        <v>-0.52902995236959638</v>
      </c>
      <c r="J618" s="7">
        <f t="shared" si="130"/>
        <v>174.6901673664415</v>
      </c>
      <c r="K618" s="34">
        <f t="shared" si="137"/>
        <v>2.5302860766214725</v>
      </c>
      <c r="L618" s="38">
        <f t="shared" si="138"/>
        <v>175.2191973188111</v>
      </c>
      <c r="M618" s="23">
        <f t="shared" si="139"/>
        <v>-0.985201280806142</v>
      </c>
      <c r="N618" s="7">
        <f t="shared" si="131"/>
        <v>174.23399603800496</v>
      </c>
      <c r="O618" s="34">
        <f t="shared" si="140"/>
        <v>2.2625470417939417</v>
      </c>
      <c r="P618" s="38">
        <f t="shared" si="141"/>
        <v>175.2191973188111</v>
      </c>
      <c r="Q618" s="23">
        <f t="shared" si="142"/>
        <v>-1.4653350630909785</v>
      </c>
      <c r="R618" s="7">
        <f t="shared" si="132"/>
        <v>173.75386225572012</v>
      </c>
      <c r="S618" s="34">
        <f t="shared" si="143"/>
        <v>1.9807438081325397</v>
      </c>
    </row>
    <row r="619" spans="1:19" x14ac:dyDescent="0.35">
      <c r="A619" s="15">
        <v>43858</v>
      </c>
      <c r="B619" s="102">
        <v>54</v>
      </c>
      <c r="C619" s="7">
        <v>172.26414500000001</v>
      </c>
      <c r="D619" s="38">
        <f t="shared" si="133"/>
        <v>172.55713774346498</v>
      </c>
      <c r="E619" s="23">
        <f t="shared" si="134"/>
        <v>-0.59851281467330097</v>
      </c>
      <c r="F619" s="7">
        <f t="shared" si="128"/>
        <v>171.95862492879166</v>
      </c>
      <c r="G619" s="34">
        <f t="shared" si="129"/>
        <v>0.17735557867155058</v>
      </c>
      <c r="H619" s="38">
        <f t="shared" si="135"/>
        <v>172.55713774346498</v>
      </c>
      <c r="I619" s="42">
        <f t="shared" si="136"/>
        <v>-1.0622873581137273</v>
      </c>
      <c r="J619" s="7">
        <f t="shared" si="130"/>
        <v>171.49485038535124</v>
      </c>
      <c r="K619" s="34">
        <f t="shared" si="137"/>
        <v>0.4465784883144262</v>
      </c>
      <c r="L619" s="38">
        <f t="shared" si="138"/>
        <v>172.55713774346498</v>
      </c>
      <c r="M619" s="23">
        <f t="shared" si="139"/>
        <v>-1.7397875133491323</v>
      </c>
      <c r="N619" s="7">
        <f t="shared" si="131"/>
        <v>170.81735023011584</v>
      </c>
      <c r="O619" s="34">
        <f t="shared" si="140"/>
        <v>0.83986993920538611</v>
      </c>
      <c r="P619" s="38">
        <f t="shared" si="141"/>
        <v>172.55713774346498</v>
      </c>
      <c r="Q619" s="23">
        <f t="shared" si="142"/>
        <v>-2.4825508985078488</v>
      </c>
      <c r="R619" s="7">
        <f t="shared" si="132"/>
        <v>170.07458684495714</v>
      </c>
      <c r="S619" s="34">
        <f t="shared" si="143"/>
        <v>1.2710469465615577</v>
      </c>
    </row>
    <row r="620" spans="1:19" x14ac:dyDescent="0.35">
      <c r="A620" s="15">
        <v>43859</v>
      </c>
      <c r="B620" s="102">
        <v>55</v>
      </c>
      <c r="C620" s="7">
        <v>172.47030599999999</v>
      </c>
      <c r="D620" s="38">
        <f t="shared" si="133"/>
        <v>172.39599173455923</v>
      </c>
      <c r="E620" s="23">
        <f t="shared" si="134"/>
        <v>-0.53290779380816766</v>
      </c>
      <c r="F620" s="7">
        <f t="shared" si="128"/>
        <v>171.86308394075107</v>
      </c>
      <c r="G620" s="34">
        <f t="shared" si="129"/>
        <v>0.3520733935782116</v>
      </c>
      <c r="H620" s="38">
        <f t="shared" si="135"/>
        <v>172.39599173455923</v>
      </c>
      <c r="I620" s="42">
        <f t="shared" si="136"/>
        <v>-0.83700202081173192</v>
      </c>
      <c r="J620" s="7">
        <f t="shared" si="130"/>
        <v>171.55898971374751</v>
      </c>
      <c r="K620" s="34">
        <f t="shared" si="137"/>
        <v>0.52839025301693732</v>
      </c>
      <c r="L620" s="38">
        <f t="shared" si="138"/>
        <v>172.39599173455923</v>
      </c>
      <c r="M620" s="23">
        <f t="shared" si="139"/>
        <v>-1.0293988363496085</v>
      </c>
      <c r="N620" s="7">
        <f t="shared" si="131"/>
        <v>171.36659289820963</v>
      </c>
      <c r="O620" s="34">
        <f t="shared" si="140"/>
        <v>0.63994384157372686</v>
      </c>
      <c r="P620" s="38">
        <f t="shared" si="141"/>
        <v>172.39599173455923</v>
      </c>
      <c r="Q620" s="23">
        <f t="shared" si="142"/>
        <v>-0.50935674234606143</v>
      </c>
      <c r="R620" s="7">
        <f t="shared" si="132"/>
        <v>171.88663499221317</v>
      </c>
      <c r="S620" s="34">
        <f t="shared" si="143"/>
        <v>0.33841825953901827</v>
      </c>
    </row>
    <row r="621" spans="1:19" x14ac:dyDescent="0.35">
      <c r="A621" s="15">
        <v>43860</v>
      </c>
      <c r="B621" s="102">
        <v>56</v>
      </c>
      <c r="C621" s="7">
        <v>175.09165999999999</v>
      </c>
      <c r="D621" s="38">
        <f t="shared" si="133"/>
        <v>172.43686458055166</v>
      </c>
      <c r="E621" s="23">
        <f t="shared" si="134"/>
        <v>-0.44684069783807878</v>
      </c>
      <c r="F621" s="7">
        <f t="shared" si="128"/>
        <v>171.99002388271359</v>
      </c>
      <c r="G621" s="34">
        <f t="shared" si="129"/>
        <v>1.7714356682016745</v>
      </c>
      <c r="H621" s="38">
        <f t="shared" si="135"/>
        <v>172.43686458055166</v>
      </c>
      <c r="I621" s="42">
        <f t="shared" si="136"/>
        <v>-0.61753330411069274</v>
      </c>
      <c r="J621" s="7">
        <f t="shared" si="130"/>
        <v>171.81933127644098</v>
      </c>
      <c r="K621" s="34">
        <f t="shared" si="137"/>
        <v>1.8689232391531463</v>
      </c>
      <c r="L621" s="38">
        <f t="shared" si="138"/>
        <v>172.43686458055166</v>
      </c>
      <c r="M621" s="23">
        <f t="shared" si="139"/>
        <v>-0.54777657929569357</v>
      </c>
      <c r="N621" s="7">
        <f t="shared" si="131"/>
        <v>171.88908800125597</v>
      </c>
      <c r="O621" s="34">
        <f t="shared" si="140"/>
        <v>1.8290831206603557</v>
      </c>
      <c r="P621" s="38">
        <f t="shared" si="141"/>
        <v>172.43686458055166</v>
      </c>
      <c r="Q621" s="23">
        <f t="shared" si="142"/>
        <v>-4.1661592258348153E-2</v>
      </c>
      <c r="R621" s="7">
        <f t="shared" si="132"/>
        <v>172.39520298829331</v>
      </c>
      <c r="S621" s="34">
        <f t="shared" si="143"/>
        <v>1.5400259565228203</v>
      </c>
    </row>
    <row r="622" spans="1:19" x14ac:dyDescent="0.35">
      <c r="A622" s="15">
        <v>43861</v>
      </c>
      <c r="B622" s="102">
        <v>57</v>
      </c>
      <c r="C622" s="7">
        <v>170.06492600000001</v>
      </c>
      <c r="D622" s="38">
        <f t="shared" si="133"/>
        <v>173.89700206124826</v>
      </c>
      <c r="E622" s="23">
        <f t="shared" si="134"/>
        <v>-0.16079397105787663</v>
      </c>
      <c r="F622" s="7">
        <f t="shared" si="128"/>
        <v>173.73620809019039</v>
      </c>
      <c r="G622" s="34">
        <f t="shared" si="129"/>
        <v>2.1587532341562148</v>
      </c>
      <c r="H622" s="38">
        <f t="shared" si="135"/>
        <v>173.89700206124826</v>
      </c>
      <c r="I622" s="42">
        <f t="shared" si="136"/>
        <v>-9.8115607908869029E-2</v>
      </c>
      <c r="J622" s="7">
        <f t="shared" si="130"/>
        <v>173.79888645333938</v>
      </c>
      <c r="K622" s="34">
        <f t="shared" si="137"/>
        <v>2.1956087837531908</v>
      </c>
      <c r="L622" s="38">
        <f t="shared" si="138"/>
        <v>173.89700206124826</v>
      </c>
      <c r="M622" s="23">
        <f t="shared" si="139"/>
        <v>0.35578474770083945</v>
      </c>
      <c r="N622" s="7">
        <f t="shared" si="131"/>
        <v>174.25278680894911</v>
      </c>
      <c r="O622" s="34">
        <f t="shared" si="140"/>
        <v>2.4625070597738046</v>
      </c>
      <c r="P622" s="38">
        <f t="shared" si="141"/>
        <v>173.89700206124826</v>
      </c>
      <c r="Q622" s="23">
        <f t="shared" si="142"/>
        <v>1.2348676197533595</v>
      </c>
      <c r="R622" s="7">
        <f t="shared" si="132"/>
        <v>175.13186968100163</v>
      </c>
      <c r="S622" s="34">
        <f t="shared" si="143"/>
        <v>2.9794172144593869</v>
      </c>
    </row>
    <row r="623" spans="1:19" x14ac:dyDescent="0.35">
      <c r="A623" s="15">
        <v>43864</v>
      </c>
      <c r="B623" s="102">
        <v>58</v>
      </c>
      <c r="C623" s="7">
        <v>168.19955400000001</v>
      </c>
      <c r="D623" s="38">
        <f t="shared" si="133"/>
        <v>171.78936022756173</v>
      </c>
      <c r="E623" s="23">
        <f t="shared" si="134"/>
        <v>-0.45282115045217441</v>
      </c>
      <c r="F623" s="7">
        <f t="shared" si="128"/>
        <v>171.33653907710956</v>
      </c>
      <c r="G623" s="34">
        <f t="shared" si="129"/>
        <v>1.8650376903553245</v>
      </c>
      <c r="H623" s="38">
        <f t="shared" si="135"/>
        <v>171.78936022756173</v>
      </c>
      <c r="I623" s="42">
        <f t="shared" si="136"/>
        <v>-0.60049716435328393</v>
      </c>
      <c r="J623" s="7">
        <f t="shared" si="130"/>
        <v>171.18886306320846</v>
      </c>
      <c r="K623" s="34">
        <f t="shared" si="137"/>
        <v>1.7772395895939486</v>
      </c>
      <c r="L623" s="38">
        <f t="shared" si="138"/>
        <v>171.78936022756173</v>
      </c>
      <c r="M623" s="23">
        <f t="shared" si="139"/>
        <v>-0.75275721392347628</v>
      </c>
      <c r="N623" s="7">
        <f t="shared" si="131"/>
        <v>171.03660301363826</v>
      </c>
      <c r="O623" s="34">
        <f t="shared" si="140"/>
        <v>1.6867161334079697</v>
      </c>
      <c r="P623" s="38">
        <f t="shared" si="141"/>
        <v>171.78936022756173</v>
      </c>
      <c r="Q623" s="23">
        <f t="shared" si="142"/>
        <v>-1.6062654156705456</v>
      </c>
      <c r="R623" s="7">
        <f t="shared" si="132"/>
        <v>170.18309481189118</v>
      </c>
      <c r="S623" s="34">
        <f t="shared" si="143"/>
        <v>1.179278282682708</v>
      </c>
    </row>
    <row r="624" spans="1:19" x14ac:dyDescent="0.35">
      <c r="A624" s="15">
        <v>43865</v>
      </c>
      <c r="B624" s="102">
        <v>59</v>
      </c>
      <c r="C624" s="7">
        <v>172.01869199999999</v>
      </c>
      <c r="D624" s="38">
        <f t="shared" si="133"/>
        <v>169.81496680240281</v>
      </c>
      <c r="E624" s="23">
        <f t="shared" si="134"/>
        <v>-0.68105699165818656</v>
      </c>
      <c r="F624" s="7">
        <f t="shared" si="128"/>
        <v>169.13390981074463</v>
      </c>
      <c r="G624" s="34">
        <f t="shared" si="129"/>
        <v>1.6770166984267971</v>
      </c>
      <c r="H624" s="38">
        <f t="shared" si="135"/>
        <v>169.81496680240281</v>
      </c>
      <c r="I624" s="42">
        <f t="shared" si="136"/>
        <v>-0.94397122955469359</v>
      </c>
      <c r="J624" s="7">
        <f t="shared" si="130"/>
        <v>168.8709955728481</v>
      </c>
      <c r="K624" s="34">
        <f t="shared" si="137"/>
        <v>1.8298572036298737</v>
      </c>
      <c r="L624" s="38">
        <f t="shared" si="138"/>
        <v>169.81496680240281</v>
      </c>
      <c r="M624" s="23">
        <f t="shared" si="139"/>
        <v>-1.3024935089794272</v>
      </c>
      <c r="N624" s="7">
        <f t="shared" si="131"/>
        <v>168.51247329342337</v>
      </c>
      <c r="O624" s="34">
        <f t="shared" si="140"/>
        <v>2.0382777393613818</v>
      </c>
      <c r="P624" s="38">
        <f t="shared" si="141"/>
        <v>169.81496680240281</v>
      </c>
      <c r="Q624" s="23">
        <f t="shared" si="142"/>
        <v>-1.9191742237356659</v>
      </c>
      <c r="R624" s="7">
        <f t="shared" si="132"/>
        <v>167.89579257866714</v>
      </c>
      <c r="S624" s="34">
        <f t="shared" si="143"/>
        <v>2.3967740792569487</v>
      </c>
    </row>
    <row r="625" spans="1:19" x14ac:dyDescent="0.35">
      <c r="A625" s="15">
        <v>43866</v>
      </c>
      <c r="B625" s="102">
        <v>60</v>
      </c>
      <c r="C625" s="7">
        <v>173.677887</v>
      </c>
      <c r="D625" s="38">
        <f t="shared" si="133"/>
        <v>171.02701566108124</v>
      </c>
      <c r="E625" s="23">
        <f t="shared" si="134"/>
        <v>-0.39709111410769427</v>
      </c>
      <c r="F625" s="7">
        <f t="shared" si="128"/>
        <v>170.62992454697354</v>
      </c>
      <c r="G625" s="34">
        <f t="shared" si="129"/>
        <v>1.7549513675430986</v>
      </c>
      <c r="H625" s="38">
        <f t="shared" si="135"/>
        <v>171.02701566108124</v>
      </c>
      <c r="I625" s="42">
        <f t="shared" si="136"/>
        <v>-0.40496620749641288</v>
      </c>
      <c r="J625" s="7">
        <f t="shared" si="130"/>
        <v>170.62204945358482</v>
      </c>
      <c r="K625" s="34">
        <f t="shared" si="137"/>
        <v>1.7594856773074263</v>
      </c>
      <c r="L625" s="38">
        <f t="shared" si="138"/>
        <v>171.02701566108124</v>
      </c>
      <c r="M625" s="23">
        <f t="shared" si="139"/>
        <v>-0.17094944353339192</v>
      </c>
      <c r="N625" s="7">
        <f t="shared" si="131"/>
        <v>170.85606621754783</v>
      </c>
      <c r="O625" s="34">
        <f t="shared" si="140"/>
        <v>1.6247438468963895</v>
      </c>
      <c r="P625" s="38">
        <f t="shared" si="141"/>
        <v>171.02701566108124</v>
      </c>
      <c r="Q625" s="23">
        <f t="shared" si="142"/>
        <v>0.74236539631631482</v>
      </c>
      <c r="R625" s="7">
        <f t="shared" si="132"/>
        <v>171.76938105739754</v>
      </c>
      <c r="S625" s="34">
        <f t="shared" si="143"/>
        <v>1.0988767629367002</v>
      </c>
    </row>
    <row r="626" spans="1:19" x14ac:dyDescent="0.35">
      <c r="A626" s="15">
        <v>43867</v>
      </c>
      <c r="B626" s="102">
        <v>61</v>
      </c>
      <c r="C626" s="7">
        <v>173.137924</v>
      </c>
      <c r="D626" s="38">
        <f t="shared" si="133"/>
        <v>172.48499489748656</v>
      </c>
      <c r="E626" s="23">
        <f t="shared" si="134"/>
        <v>-0.11883056153074187</v>
      </c>
      <c r="F626" s="7">
        <f t="shared" si="128"/>
        <v>172.36616433595583</v>
      </c>
      <c r="G626" s="34">
        <f t="shared" si="129"/>
        <v>0.44574847971734283</v>
      </c>
      <c r="H626" s="38">
        <f t="shared" si="135"/>
        <v>172.48499489748656</v>
      </c>
      <c r="I626" s="42">
        <f t="shared" si="136"/>
        <v>6.0770153479020816E-2</v>
      </c>
      <c r="J626" s="7">
        <f t="shared" si="130"/>
        <v>172.54576505096557</v>
      </c>
      <c r="K626" s="34">
        <f t="shared" si="137"/>
        <v>0.34201573829337784</v>
      </c>
      <c r="L626" s="38">
        <f t="shared" si="138"/>
        <v>172.48499489748656</v>
      </c>
      <c r="M626" s="23">
        <f t="shared" si="139"/>
        <v>0.5620684624390293</v>
      </c>
      <c r="N626" s="7">
        <f t="shared" si="131"/>
        <v>173.04706335992557</v>
      </c>
      <c r="O626" s="34">
        <f t="shared" si="140"/>
        <v>5.2478762581457741E-2</v>
      </c>
      <c r="P626" s="38">
        <f t="shared" si="141"/>
        <v>172.48499489748656</v>
      </c>
      <c r="Q626" s="23">
        <f t="shared" si="142"/>
        <v>1.3506371603919709</v>
      </c>
      <c r="R626" s="7">
        <f t="shared" si="132"/>
        <v>173.83563205787854</v>
      </c>
      <c r="S626" s="34">
        <f t="shared" si="143"/>
        <v>0.4029781816481427</v>
      </c>
    </row>
    <row r="627" spans="1:19" x14ac:dyDescent="0.35">
      <c r="A627" s="15">
        <v>43868</v>
      </c>
      <c r="B627" s="102">
        <v>62</v>
      </c>
      <c r="C627" s="7">
        <v>172.08738700000001</v>
      </c>
      <c r="D627" s="38">
        <f t="shared" si="133"/>
        <v>172.84410590386895</v>
      </c>
      <c r="E627" s="23">
        <f t="shared" si="134"/>
        <v>-4.7139326343771805E-2</v>
      </c>
      <c r="F627" s="7">
        <f t="shared" si="128"/>
        <v>172.79696657752518</v>
      </c>
      <c r="G627" s="34">
        <f t="shared" si="129"/>
        <v>0.41233677255217771</v>
      </c>
      <c r="H627" s="38">
        <f t="shared" si="135"/>
        <v>172.84410590386895</v>
      </c>
      <c r="I627" s="42">
        <f t="shared" si="136"/>
        <v>0.13535536670486359</v>
      </c>
      <c r="J627" s="7">
        <f t="shared" si="130"/>
        <v>172.97946127057381</v>
      </c>
      <c r="K627" s="34">
        <f t="shared" si="137"/>
        <v>0.51838445927114973</v>
      </c>
      <c r="L627" s="38">
        <f t="shared" si="138"/>
        <v>172.84410590386895</v>
      </c>
      <c r="M627" s="23">
        <f t="shared" si="139"/>
        <v>0.47073760721354252</v>
      </c>
      <c r="N627" s="7">
        <f t="shared" si="131"/>
        <v>173.3148435110825</v>
      </c>
      <c r="O627" s="34">
        <f t="shared" si="140"/>
        <v>0.71327511706740809</v>
      </c>
      <c r="P627" s="38">
        <f t="shared" si="141"/>
        <v>172.84410590386895</v>
      </c>
      <c r="Q627" s="23">
        <f t="shared" si="142"/>
        <v>0.50783992948382872</v>
      </c>
      <c r="R627" s="7">
        <f t="shared" si="132"/>
        <v>173.35194583335277</v>
      </c>
      <c r="S627" s="34">
        <f t="shared" si="143"/>
        <v>0.73483528072441795</v>
      </c>
    </row>
    <row r="628" spans="1:19" x14ac:dyDescent="0.35">
      <c r="A628" s="15">
        <v>43871</v>
      </c>
      <c r="B628" s="102">
        <v>63</v>
      </c>
      <c r="C628" s="7">
        <v>173.72699</v>
      </c>
      <c r="D628" s="38">
        <f t="shared" si="133"/>
        <v>172.42791050674106</v>
      </c>
      <c r="E628" s="23">
        <f t="shared" si="134"/>
        <v>-0.10249773696139003</v>
      </c>
      <c r="F628" s="7">
        <f t="shared" si="128"/>
        <v>172.32541276977966</v>
      </c>
      <c r="G628" s="34">
        <f t="shared" si="129"/>
        <v>0.80676999596915844</v>
      </c>
      <c r="H628" s="38">
        <f t="shared" si="135"/>
        <v>172.42791050674106</v>
      </c>
      <c r="I628" s="42">
        <f t="shared" si="136"/>
        <v>-2.5323242533256407E-3</v>
      </c>
      <c r="J628" s="7">
        <f t="shared" si="130"/>
        <v>172.42537818248772</v>
      </c>
      <c r="K628" s="34">
        <f t="shared" si="137"/>
        <v>0.74922832515102078</v>
      </c>
      <c r="L628" s="38">
        <f t="shared" si="138"/>
        <v>172.42791050674106</v>
      </c>
      <c r="M628" s="23">
        <f t="shared" si="139"/>
        <v>7.1617755259896387E-2</v>
      </c>
      <c r="N628" s="7">
        <f t="shared" si="131"/>
        <v>172.49952826200095</v>
      </c>
      <c r="O628" s="34">
        <f t="shared" si="140"/>
        <v>0.70654636795298775</v>
      </c>
      <c r="P628" s="38">
        <f t="shared" si="141"/>
        <v>172.42791050674106</v>
      </c>
      <c r="Q628" s="23">
        <f t="shared" si="142"/>
        <v>-0.277590098136135</v>
      </c>
      <c r="R628" s="7">
        <f t="shared" si="132"/>
        <v>172.15032040860493</v>
      </c>
      <c r="S628" s="34">
        <f t="shared" si="143"/>
        <v>0.90755592518760275</v>
      </c>
    </row>
    <row r="629" spans="1:19" x14ac:dyDescent="0.35">
      <c r="A629" s="15">
        <v>43872</v>
      </c>
      <c r="B629" s="102">
        <v>64</v>
      </c>
      <c r="C629" s="7">
        <v>175.88691700000001</v>
      </c>
      <c r="D629" s="38">
        <f t="shared" si="133"/>
        <v>173.14240422803346</v>
      </c>
      <c r="E629" s="23">
        <f t="shared" si="134"/>
        <v>2.0050981776678356E-2</v>
      </c>
      <c r="F629" s="7">
        <f t="shared" si="128"/>
        <v>173.16245520981013</v>
      </c>
      <c r="G629" s="34">
        <f t="shared" si="129"/>
        <v>1.5489849027201252</v>
      </c>
      <c r="H629" s="38">
        <f t="shared" si="135"/>
        <v>173.14240422803346</v>
      </c>
      <c r="I629" s="42">
        <f t="shared" si="136"/>
        <v>0.17672418713310556</v>
      </c>
      <c r="J629" s="7">
        <f t="shared" si="130"/>
        <v>173.31912841516657</v>
      </c>
      <c r="K629" s="34">
        <f t="shared" si="137"/>
        <v>1.4599088031279988</v>
      </c>
      <c r="L629" s="38">
        <f t="shared" si="138"/>
        <v>173.14240422803346</v>
      </c>
      <c r="M629" s="23">
        <f t="shared" si="139"/>
        <v>0.3609119399745227</v>
      </c>
      <c r="N629" s="7">
        <f t="shared" si="131"/>
        <v>173.50331616800798</v>
      </c>
      <c r="O629" s="34">
        <f t="shared" si="140"/>
        <v>1.3551893868217761</v>
      </c>
      <c r="P629" s="38">
        <f t="shared" si="141"/>
        <v>173.14240422803346</v>
      </c>
      <c r="Q629" s="23">
        <f t="shared" si="142"/>
        <v>0.565681148378119</v>
      </c>
      <c r="R629" s="7">
        <f t="shared" si="132"/>
        <v>173.70808537641159</v>
      </c>
      <c r="S629" s="34">
        <f t="shared" si="143"/>
        <v>1.2387684432426671</v>
      </c>
    </row>
    <row r="630" spans="1:19" x14ac:dyDescent="0.35">
      <c r="A630" s="15">
        <v>43873</v>
      </c>
      <c r="B630" s="102">
        <v>65</v>
      </c>
      <c r="C630" s="7">
        <v>177.879929</v>
      </c>
      <c r="D630" s="38">
        <f t="shared" si="133"/>
        <v>174.65188625261507</v>
      </c>
      <c r="E630" s="23">
        <f t="shared" si="134"/>
        <v>0.24346563819741884</v>
      </c>
      <c r="F630" s="7">
        <f t="shared" si="128"/>
        <v>174.89535189081249</v>
      </c>
      <c r="G630" s="34">
        <f t="shared" si="129"/>
        <v>1.6778605242121005</v>
      </c>
      <c r="H630" s="38">
        <f t="shared" si="135"/>
        <v>174.65188625261507</v>
      </c>
      <c r="I630" s="42">
        <f t="shared" si="136"/>
        <v>0.50991364649523296</v>
      </c>
      <c r="J630" s="7">
        <f t="shared" si="130"/>
        <v>175.16179989911029</v>
      </c>
      <c r="K630" s="34">
        <f t="shared" si="137"/>
        <v>1.5280695895092873</v>
      </c>
      <c r="L630" s="38">
        <f t="shared" si="138"/>
        <v>174.65188625261507</v>
      </c>
      <c r="M630" s="23">
        <f t="shared" si="139"/>
        <v>0.87776847804771441</v>
      </c>
      <c r="N630" s="7">
        <f t="shared" si="131"/>
        <v>175.5296547306628</v>
      </c>
      <c r="O630" s="34">
        <f t="shared" si="140"/>
        <v>1.3212700738919261</v>
      </c>
      <c r="P630" s="38">
        <f t="shared" si="141"/>
        <v>174.65188625261507</v>
      </c>
      <c r="Q630" s="23">
        <f t="shared" si="142"/>
        <v>1.3679118931510907</v>
      </c>
      <c r="R630" s="7">
        <f t="shared" si="132"/>
        <v>176.01979814576617</v>
      </c>
      <c r="S630" s="34">
        <f t="shared" si="143"/>
        <v>1.0457227325708176</v>
      </c>
    </row>
    <row r="631" spans="1:19" x14ac:dyDescent="0.35">
      <c r="A631" s="15">
        <v>43874</v>
      </c>
      <c r="B631" s="102">
        <v>66</v>
      </c>
      <c r="C631" s="7">
        <v>176.839249</v>
      </c>
      <c r="D631" s="38">
        <f t="shared" si="133"/>
        <v>176.42730976367676</v>
      </c>
      <c r="E631" s="23">
        <f t="shared" si="134"/>
        <v>0.47325931912705932</v>
      </c>
      <c r="F631" s="7">
        <f t="shared" ref="F631:F694" si="144">D631+E631</f>
        <v>176.90056908280383</v>
      </c>
      <c r="G631" s="34">
        <f t="shared" ref="G631:G694" si="145">(ABS(F631-C631)/C631)*100</f>
        <v>3.467560688624708E-2</v>
      </c>
      <c r="H631" s="38">
        <f t="shared" si="135"/>
        <v>176.42730976367676</v>
      </c>
      <c r="I631" s="42">
        <f t="shared" si="136"/>
        <v>0.82629111263684696</v>
      </c>
      <c r="J631" s="7">
        <f t="shared" ref="J631:J694" si="146">H631+I631</f>
        <v>177.25360087631361</v>
      </c>
      <c r="K631" s="34">
        <f t="shared" si="137"/>
        <v>0.23430990498812693</v>
      </c>
      <c r="L631" s="38">
        <f t="shared" si="138"/>
        <v>176.42730976367676</v>
      </c>
      <c r="M631" s="23">
        <f t="shared" si="139"/>
        <v>1.281713242904003</v>
      </c>
      <c r="N631" s="7">
        <f t="shared" ref="N631:N694" si="147">L631+M631</f>
        <v>177.70902300658076</v>
      </c>
      <c r="O631" s="34">
        <f t="shared" si="140"/>
        <v>0.49184443583605664</v>
      </c>
      <c r="P631" s="38">
        <f t="shared" si="141"/>
        <v>176.42730976367676</v>
      </c>
      <c r="Q631" s="23">
        <f t="shared" si="142"/>
        <v>1.7142967683750991</v>
      </c>
      <c r="R631" s="7">
        <f t="shared" ref="R631:R694" si="148">P631+Q631</f>
        <v>178.14160653205187</v>
      </c>
      <c r="S631" s="34">
        <f t="shared" si="143"/>
        <v>0.73646407085333854</v>
      </c>
    </row>
    <row r="632" spans="1:19" x14ac:dyDescent="0.35">
      <c r="A632" s="15">
        <v>43875</v>
      </c>
      <c r="B632" s="102">
        <v>67</v>
      </c>
      <c r="C632" s="7">
        <v>177.516693</v>
      </c>
      <c r="D632" s="38">
        <f t="shared" ref="D632:D695" si="149">0.55*C631+(1-0.55)*D631</f>
        <v>176.65387634365453</v>
      </c>
      <c r="E632" s="23">
        <f t="shared" ref="E632:E695" si="150">$E$564*(D632-D631)+(1-$E$564)*E631</f>
        <v>0.43625540825466602</v>
      </c>
      <c r="F632" s="7">
        <f t="shared" si="144"/>
        <v>177.09013175190918</v>
      </c>
      <c r="G632" s="34">
        <f t="shared" si="145"/>
        <v>0.24029359767918859</v>
      </c>
      <c r="H632" s="38">
        <f t="shared" ref="H632:H695" si="151">0.55*C631+(1-0.55)*H631</f>
        <v>176.65387634365453</v>
      </c>
      <c r="I632" s="42">
        <f t="shared" ref="I632:I695" si="152">$I$564*(H632-H631)+(1-$I$564)*I631</f>
        <v>0.67635997947207793</v>
      </c>
      <c r="J632" s="7">
        <f t="shared" si="146"/>
        <v>177.3302363231266</v>
      </c>
      <c r="K632" s="34">
        <f t="shared" ref="K632:K695" si="153">(ABS(J632-C632)/C632)*100</f>
        <v>0.10503613700904457</v>
      </c>
      <c r="L632" s="38">
        <f t="shared" ref="L632:L695" si="154">0.55*C631+(1-0.55)*L631</f>
        <v>176.65387634365453</v>
      </c>
      <c r="M632" s="23">
        <f t="shared" ref="M632:M695" si="155">$M$564*(L632-L631)+(1-$M$564)*M631</f>
        <v>0.80689724458719847</v>
      </c>
      <c r="N632" s="7">
        <f t="shared" si="147"/>
        <v>177.46077358824172</v>
      </c>
      <c r="O632" s="34">
        <f t="shared" ref="O632:O695" si="156">(ABS(N632-C632)/C632)*100</f>
        <v>3.1500931441012126E-2</v>
      </c>
      <c r="P632" s="38">
        <f t="shared" ref="P632:P695" si="157">0.55*C631+(1-0.55)*P631</f>
        <v>176.65387634365453</v>
      </c>
      <c r="Q632" s="23">
        <f t="shared" ref="Q632:Q695" si="158">$Q$564*(P632-P631)+(1-$Q$564)*Q631</f>
        <v>0.44972610823737003</v>
      </c>
      <c r="R632" s="7">
        <f t="shared" si="148"/>
        <v>177.1036024518919</v>
      </c>
      <c r="S632" s="34">
        <f t="shared" ref="S632:S695" si="159">(ABS(R632-C632)/C632)*100</f>
        <v>0.23270518458120529</v>
      </c>
    </row>
    <row r="633" spans="1:19" x14ac:dyDescent="0.35">
      <c r="A633" s="15">
        <v>43879</v>
      </c>
      <c r="B633" s="102">
        <v>68</v>
      </c>
      <c r="C633" s="7">
        <v>176.151993</v>
      </c>
      <c r="D633" s="38">
        <f t="shared" si="149"/>
        <v>177.12842550464455</v>
      </c>
      <c r="E633" s="23">
        <f t="shared" si="150"/>
        <v>0.44199947116496952</v>
      </c>
      <c r="F633" s="7">
        <f t="shared" si="144"/>
        <v>177.57042497580952</v>
      </c>
      <c r="G633" s="34">
        <f t="shared" si="145"/>
        <v>0.80523186349047515</v>
      </c>
      <c r="H633" s="38">
        <f t="shared" si="151"/>
        <v>177.12842550464455</v>
      </c>
      <c r="I633" s="42">
        <f t="shared" si="152"/>
        <v>0.62590727485156417</v>
      </c>
      <c r="J633" s="7">
        <f t="shared" si="146"/>
        <v>177.75433277949611</v>
      </c>
      <c r="K633" s="34">
        <f t="shared" si="153"/>
        <v>0.90963477177127694</v>
      </c>
      <c r="L633" s="38">
        <f t="shared" si="154"/>
        <v>177.12842550464455</v>
      </c>
      <c r="M633" s="23">
        <f t="shared" si="155"/>
        <v>0.65734060696846941</v>
      </c>
      <c r="N633" s="7">
        <f t="shared" si="147"/>
        <v>177.78576611161301</v>
      </c>
      <c r="O633" s="34">
        <f t="shared" si="156"/>
        <v>0.92747920916966875</v>
      </c>
      <c r="P633" s="38">
        <f t="shared" si="157"/>
        <v>177.12842550464455</v>
      </c>
      <c r="Q633" s="23">
        <f t="shared" si="158"/>
        <v>0.47082570307712485</v>
      </c>
      <c r="R633" s="7">
        <f t="shared" si="148"/>
        <v>177.59925120772166</v>
      </c>
      <c r="S633" s="34">
        <f t="shared" si="159"/>
        <v>0.82159627210216124</v>
      </c>
    </row>
    <row r="634" spans="1:19" x14ac:dyDescent="0.35">
      <c r="A634" s="15">
        <v>43880</v>
      </c>
      <c r="B634" s="102">
        <v>69</v>
      </c>
      <c r="C634" s="7">
        <v>177.565765</v>
      </c>
      <c r="D634" s="38">
        <f t="shared" si="149"/>
        <v>176.59138762709006</v>
      </c>
      <c r="E634" s="23">
        <f t="shared" si="150"/>
        <v>0.29514386885704963</v>
      </c>
      <c r="F634" s="7">
        <f t="shared" si="144"/>
        <v>176.88653149594711</v>
      </c>
      <c r="G634" s="34">
        <f t="shared" si="145"/>
        <v>0.38252503462752985</v>
      </c>
      <c r="H634" s="38">
        <f t="shared" si="151"/>
        <v>176.59138762709006</v>
      </c>
      <c r="I634" s="42">
        <f t="shared" si="152"/>
        <v>0.33517098675004903</v>
      </c>
      <c r="J634" s="7">
        <f t="shared" si="146"/>
        <v>176.92655861384011</v>
      </c>
      <c r="K634" s="34">
        <f t="shared" si="153"/>
        <v>0.35998289769420599</v>
      </c>
      <c r="L634" s="38">
        <f t="shared" si="154"/>
        <v>176.59138762709006</v>
      </c>
      <c r="M634" s="23">
        <f t="shared" si="155"/>
        <v>0.11987028893313481</v>
      </c>
      <c r="N634" s="7">
        <f t="shared" si="147"/>
        <v>176.71125791602319</v>
      </c>
      <c r="O634" s="34">
        <f t="shared" si="156"/>
        <v>0.48123414103885004</v>
      </c>
      <c r="P634" s="38">
        <f t="shared" si="157"/>
        <v>176.59138762709006</v>
      </c>
      <c r="Q634" s="23">
        <f t="shared" si="158"/>
        <v>-0.3858583404597532</v>
      </c>
      <c r="R634" s="7">
        <f t="shared" si="148"/>
        <v>176.20552928663031</v>
      </c>
      <c r="S634" s="34">
        <f t="shared" si="159"/>
        <v>0.76604615386850605</v>
      </c>
    </row>
    <row r="635" spans="1:19" x14ac:dyDescent="0.35">
      <c r="A635" s="15">
        <v>43881</v>
      </c>
      <c r="B635" s="102">
        <v>70</v>
      </c>
      <c r="C635" s="7">
        <v>177.408691</v>
      </c>
      <c r="D635" s="38">
        <f t="shared" si="149"/>
        <v>177.12729518219052</v>
      </c>
      <c r="E635" s="23">
        <f t="shared" si="150"/>
        <v>0.33125842179356196</v>
      </c>
      <c r="F635" s="7">
        <f t="shared" si="144"/>
        <v>177.45855360398409</v>
      </c>
      <c r="G635" s="34">
        <f t="shared" si="145"/>
        <v>2.8106066113796808E-2</v>
      </c>
      <c r="H635" s="38">
        <f t="shared" si="151"/>
        <v>177.12729518219052</v>
      </c>
      <c r="I635" s="42">
        <f t="shared" si="152"/>
        <v>0.38535512883765305</v>
      </c>
      <c r="J635" s="7">
        <f t="shared" si="146"/>
        <v>177.51265031102818</v>
      </c>
      <c r="K635" s="34">
        <f t="shared" si="153"/>
        <v>5.8598770129123567E-2</v>
      </c>
      <c r="L635" s="38">
        <f t="shared" si="154"/>
        <v>177.12729518219052</v>
      </c>
      <c r="M635" s="23">
        <f t="shared" si="155"/>
        <v>0.30708705870843345</v>
      </c>
      <c r="N635" s="7">
        <f t="shared" si="147"/>
        <v>177.43438224089897</v>
      </c>
      <c r="O635" s="34">
        <f t="shared" si="156"/>
        <v>1.4481388005373933E-2</v>
      </c>
      <c r="P635" s="38">
        <f t="shared" si="157"/>
        <v>177.12729518219052</v>
      </c>
      <c r="Q635" s="23">
        <f t="shared" si="158"/>
        <v>0.39764267076643228</v>
      </c>
      <c r="R635" s="7">
        <f t="shared" si="148"/>
        <v>177.52493785295695</v>
      </c>
      <c r="S635" s="34">
        <f t="shared" si="159"/>
        <v>6.5524891876321906E-2</v>
      </c>
    </row>
    <row r="636" spans="1:19" x14ac:dyDescent="0.35">
      <c r="A636" s="15">
        <v>43882</v>
      </c>
      <c r="B636" s="102">
        <v>71</v>
      </c>
      <c r="C636" s="7">
        <v>176.603622</v>
      </c>
      <c r="D636" s="38">
        <f t="shared" si="149"/>
        <v>177.28206288198572</v>
      </c>
      <c r="E636" s="23">
        <f t="shared" si="150"/>
        <v>0.30478481349380782</v>
      </c>
      <c r="F636" s="7">
        <f t="shared" si="144"/>
        <v>177.58684769547952</v>
      </c>
      <c r="G636" s="34">
        <f t="shared" si="145"/>
        <v>0.55674152338705629</v>
      </c>
      <c r="H636" s="38">
        <f t="shared" si="151"/>
        <v>177.28206288198572</v>
      </c>
      <c r="I636" s="42">
        <f t="shared" si="152"/>
        <v>0.32770827157704002</v>
      </c>
      <c r="J636" s="7">
        <f t="shared" si="146"/>
        <v>177.60977115356278</v>
      </c>
      <c r="K636" s="34">
        <f t="shared" si="153"/>
        <v>0.56972169775927572</v>
      </c>
      <c r="L636" s="38">
        <f t="shared" si="154"/>
        <v>177.28206288198572</v>
      </c>
      <c r="M636" s="23">
        <f t="shared" si="155"/>
        <v>0.23854334719747883</v>
      </c>
      <c r="N636" s="7">
        <f t="shared" si="147"/>
        <v>177.52060622918322</v>
      </c>
      <c r="O636" s="34">
        <f t="shared" si="156"/>
        <v>0.51923296860990431</v>
      </c>
      <c r="P636" s="38">
        <f t="shared" si="157"/>
        <v>177.28206288198572</v>
      </c>
      <c r="Q636" s="23">
        <f t="shared" si="158"/>
        <v>0.1911989454408857</v>
      </c>
      <c r="R636" s="7">
        <f t="shared" si="148"/>
        <v>177.4732618274266</v>
      </c>
      <c r="S636" s="34">
        <f t="shared" si="159"/>
        <v>0.492424683921033</v>
      </c>
    </row>
    <row r="637" spans="1:19" x14ac:dyDescent="0.35">
      <c r="A637" s="15">
        <v>43885</v>
      </c>
      <c r="B637" s="102">
        <v>72</v>
      </c>
      <c r="C637" s="7">
        <v>172.07759100000001</v>
      </c>
      <c r="D637" s="38">
        <f t="shared" si="149"/>
        <v>176.90892039689356</v>
      </c>
      <c r="E637" s="23">
        <f t="shared" si="150"/>
        <v>0.20309571870591264</v>
      </c>
      <c r="F637" s="7">
        <f t="shared" si="144"/>
        <v>177.11201611559949</v>
      </c>
      <c r="G637" s="34">
        <f t="shared" si="145"/>
        <v>2.9256715452272197</v>
      </c>
      <c r="H637" s="38">
        <f t="shared" si="151"/>
        <v>176.90892039689356</v>
      </c>
      <c r="I637" s="42">
        <f t="shared" si="152"/>
        <v>0.15249558240974004</v>
      </c>
      <c r="J637" s="7">
        <f t="shared" si="146"/>
        <v>177.06141597930329</v>
      </c>
      <c r="K637" s="34">
        <f t="shared" si="153"/>
        <v>2.8962661264262342</v>
      </c>
      <c r="L637" s="38">
        <f t="shared" si="154"/>
        <v>176.90892039689356</v>
      </c>
      <c r="M637" s="23">
        <f t="shared" si="155"/>
        <v>-3.6715277332858565E-2</v>
      </c>
      <c r="N637" s="7">
        <f t="shared" si="147"/>
        <v>176.8722051195607</v>
      </c>
      <c r="O637" s="34">
        <f t="shared" si="156"/>
        <v>2.7863094152455279</v>
      </c>
      <c r="P637" s="38">
        <f t="shared" si="157"/>
        <v>176.90892039689356</v>
      </c>
      <c r="Q637" s="23">
        <f t="shared" si="158"/>
        <v>-0.28849127051220302</v>
      </c>
      <c r="R637" s="7">
        <f t="shared" si="148"/>
        <v>176.62042912638137</v>
      </c>
      <c r="S637" s="34">
        <f t="shared" si="159"/>
        <v>2.6399940282644674</v>
      </c>
    </row>
    <row r="638" spans="1:19" x14ac:dyDescent="0.35">
      <c r="A638" s="15">
        <v>43886</v>
      </c>
      <c r="B638" s="102">
        <v>73</v>
      </c>
      <c r="C638" s="7">
        <v>164.743652</v>
      </c>
      <c r="D638" s="38">
        <f t="shared" si="149"/>
        <v>174.25168922860212</v>
      </c>
      <c r="E638" s="23">
        <f t="shared" si="150"/>
        <v>-0.22595331434369115</v>
      </c>
      <c r="F638" s="7">
        <f t="shared" si="144"/>
        <v>174.02573591425843</v>
      </c>
      <c r="G638" s="34">
        <f t="shared" si="145"/>
        <v>5.6342589238330323</v>
      </c>
      <c r="H638" s="38">
        <f t="shared" si="151"/>
        <v>174.25168922860212</v>
      </c>
      <c r="I638" s="42">
        <f t="shared" si="152"/>
        <v>-0.54993610526555647</v>
      </c>
      <c r="J638" s="7">
        <f t="shared" si="146"/>
        <v>173.70175312333657</v>
      </c>
      <c r="K638" s="34">
        <f t="shared" si="153"/>
        <v>5.4376001834271444</v>
      </c>
      <c r="L638" s="38">
        <f t="shared" si="154"/>
        <v>174.25168922860212</v>
      </c>
      <c r="M638" s="23">
        <f t="shared" si="155"/>
        <v>-1.2159474282642229</v>
      </c>
      <c r="N638" s="7">
        <f t="shared" si="147"/>
        <v>173.03574180033789</v>
      </c>
      <c r="O638" s="34">
        <f t="shared" si="156"/>
        <v>5.0333288716568525</v>
      </c>
      <c r="P638" s="38">
        <f t="shared" si="157"/>
        <v>174.25168922860212</v>
      </c>
      <c r="Q638" s="23">
        <f t="shared" si="158"/>
        <v>-2.3019201836245595</v>
      </c>
      <c r="R638" s="7">
        <f t="shared" si="148"/>
        <v>171.94976904497756</v>
      </c>
      <c r="S638" s="34">
        <f t="shared" si="159"/>
        <v>4.3741394326851273</v>
      </c>
    </row>
    <row r="639" spans="1:19" x14ac:dyDescent="0.35">
      <c r="A639" s="15">
        <v>43887</v>
      </c>
      <c r="B639" s="102">
        <v>74</v>
      </c>
      <c r="C639" s="7">
        <v>164.134918</v>
      </c>
      <c r="D639" s="38">
        <f t="shared" si="149"/>
        <v>169.02226875287096</v>
      </c>
      <c r="E639" s="23">
        <f t="shared" si="150"/>
        <v>-0.97647338855181154</v>
      </c>
      <c r="F639" s="7">
        <f t="shared" si="144"/>
        <v>168.04579536431913</v>
      </c>
      <c r="G639" s="34">
        <f t="shared" si="145"/>
        <v>2.3827211247756153</v>
      </c>
      <c r="H639" s="38">
        <f t="shared" si="151"/>
        <v>169.02226875287096</v>
      </c>
      <c r="I639" s="42">
        <f t="shared" si="152"/>
        <v>-1.7198071978819574</v>
      </c>
      <c r="J639" s="7">
        <f t="shared" si="146"/>
        <v>167.30246155498901</v>
      </c>
      <c r="K639" s="34">
        <f t="shared" si="153"/>
        <v>1.9298413729301707</v>
      </c>
      <c r="L639" s="38">
        <f t="shared" si="154"/>
        <v>169.02226875287096</v>
      </c>
      <c r="M639" s="23">
        <f t="shared" si="155"/>
        <v>-3.0220102996243448</v>
      </c>
      <c r="N639" s="7">
        <f t="shared" si="147"/>
        <v>166.0002584532466</v>
      </c>
      <c r="O639" s="34">
        <f t="shared" si="156"/>
        <v>1.1364677766169187</v>
      </c>
      <c r="P639" s="38">
        <f t="shared" si="157"/>
        <v>169.02226875287096</v>
      </c>
      <c r="Q639" s="23">
        <f t="shared" si="158"/>
        <v>-4.7902954319151698</v>
      </c>
      <c r="R639" s="7">
        <f t="shared" si="148"/>
        <v>164.23197332095577</v>
      </c>
      <c r="S639" s="34">
        <f t="shared" si="159"/>
        <v>5.9131428058333671E-2</v>
      </c>
    </row>
    <row r="640" spans="1:19" x14ac:dyDescent="0.35">
      <c r="A640" s="15">
        <v>43888</v>
      </c>
      <c r="B640" s="102">
        <v>75</v>
      </c>
      <c r="C640" s="7">
        <v>157.49176</v>
      </c>
      <c r="D640" s="38">
        <f t="shared" si="149"/>
        <v>166.33422583879192</v>
      </c>
      <c r="E640" s="23">
        <f t="shared" si="150"/>
        <v>-1.2332088173808948</v>
      </c>
      <c r="F640" s="7">
        <f t="shared" si="144"/>
        <v>165.10101702141102</v>
      </c>
      <c r="G640" s="34">
        <f t="shared" si="145"/>
        <v>4.8315270725344774</v>
      </c>
      <c r="H640" s="38">
        <f t="shared" si="151"/>
        <v>166.33422583879192</v>
      </c>
      <c r="I640" s="42">
        <f t="shared" si="152"/>
        <v>-1.9618661269312265</v>
      </c>
      <c r="J640" s="7">
        <f t="shared" si="146"/>
        <v>164.3723597118607</v>
      </c>
      <c r="K640" s="34">
        <f t="shared" si="153"/>
        <v>4.3688633055219501</v>
      </c>
      <c r="L640" s="38">
        <f t="shared" si="154"/>
        <v>166.33422583879192</v>
      </c>
      <c r="M640" s="23">
        <f t="shared" si="155"/>
        <v>-2.8717249761289549</v>
      </c>
      <c r="N640" s="7">
        <f t="shared" si="147"/>
        <v>163.46250086266298</v>
      </c>
      <c r="O640" s="34">
        <f t="shared" si="156"/>
        <v>3.7911449225426006</v>
      </c>
      <c r="P640" s="38">
        <f t="shared" si="157"/>
        <v>166.33422583879192</v>
      </c>
      <c r="Q640" s="23">
        <f t="shared" si="158"/>
        <v>-3.0033807917544544</v>
      </c>
      <c r="R640" s="7">
        <f t="shared" si="148"/>
        <v>163.33084504703746</v>
      </c>
      <c r="S640" s="34">
        <f t="shared" si="159"/>
        <v>3.7075495549973261</v>
      </c>
    </row>
    <row r="641" spans="1:19" x14ac:dyDescent="0.35">
      <c r="A641" s="15">
        <v>43889</v>
      </c>
      <c r="B641" s="102">
        <v>76</v>
      </c>
      <c r="C641" s="7">
        <v>160.077957</v>
      </c>
      <c r="D641" s="38">
        <f t="shared" si="149"/>
        <v>161.47086962745635</v>
      </c>
      <c r="E641" s="23">
        <f t="shared" si="150"/>
        <v>-1.7777309264740961</v>
      </c>
      <c r="F641" s="7">
        <f t="shared" si="144"/>
        <v>159.69313870098225</v>
      </c>
      <c r="G641" s="34">
        <f t="shared" si="145"/>
        <v>0.24039430926629832</v>
      </c>
      <c r="H641" s="38">
        <f t="shared" si="151"/>
        <v>161.47086962745635</v>
      </c>
      <c r="I641" s="42">
        <f t="shared" si="152"/>
        <v>-2.6872386480323125</v>
      </c>
      <c r="J641" s="7">
        <f t="shared" si="146"/>
        <v>158.78363097942403</v>
      </c>
      <c r="K641" s="34">
        <f t="shared" si="153"/>
        <v>0.80855980725439025</v>
      </c>
      <c r="L641" s="38">
        <f t="shared" si="154"/>
        <v>161.47086962745635</v>
      </c>
      <c r="M641" s="23">
        <f t="shared" si="155"/>
        <v>-3.7679590319719325</v>
      </c>
      <c r="N641" s="7">
        <f t="shared" si="147"/>
        <v>157.70291059548441</v>
      </c>
      <c r="O641" s="34">
        <f t="shared" si="156"/>
        <v>1.4836811070218658</v>
      </c>
      <c r="P641" s="38">
        <f t="shared" si="157"/>
        <v>161.47086962745635</v>
      </c>
      <c r="Q641" s="23">
        <f t="shared" si="158"/>
        <v>-4.5843598983984029</v>
      </c>
      <c r="R641" s="7">
        <f t="shared" si="148"/>
        <v>156.88650972905796</v>
      </c>
      <c r="S641" s="34">
        <f t="shared" si="159"/>
        <v>1.9936831596008158</v>
      </c>
    </row>
    <row r="642" spans="1:19" x14ac:dyDescent="0.35">
      <c r="A642" s="15">
        <v>43892</v>
      </c>
      <c r="B642" s="102">
        <v>77</v>
      </c>
      <c r="C642" s="7">
        <v>162.12127699999999</v>
      </c>
      <c r="D642" s="38">
        <f t="shared" si="149"/>
        <v>160.70476768235534</v>
      </c>
      <c r="E642" s="23">
        <f t="shared" si="150"/>
        <v>-1.6259865792681336</v>
      </c>
      <c r="F642" s="7">
        <f t="shared" si="144"/>
        <v>159.07878110308721</v>
      </c>
      <c r="G642" s="34">
        <f t="shared" si="145"/>
        <v>1.8766789610920616</v>
      </c>
      <c r="H642" s="38">
        <f t="shared" si="151"/>
        <v>160.70476768235534</v>
      </c>
      <c r="I642" s="42">
        <f t="shared" si="152"/>
        <v>-2.2069544722994876</v>
      </c>
      <c r="J642" s="7">
        <f t="shared" si="146"/>
        <v>158.49781321005585</v>
      </c>
      <c r="K642" s="34">
        <f t="shared" si="153"/>
        <v>2.235032845160811</v>
      </c>
      <c r="L642" s="38">
        <f t="shared" si="154"/>
        <v>160.70476768235534</v>
      </c>
      <c r="M642" s="23">
        <f t="shared" si="155"/>
        <v>-2.4171233428800192</v>
      </c>
      <c r="N642" s="7">
        <f t="shared" si="147"/>
        <v>158.28764433947532</v>
      </c>
      <c r="O642" s="34">
        <f t="shared" si="156"/>
        <v>2.3646696667240485</v>
      </c>
      <c r="P642" s="38">
        <f t="shared" si="157"/>
        <v>160.70476768235534</v>
      </c>
      <c r="Q642" s="23">
        <f t="shared" si="158"/>
        <v>-1.3388406380956219</v>
      </c>
      <c r="R642" s="7">
        <f t="shared" si="148"/>
        <v>159.36592704425971</v>
      </c>
      <c r="S642" s="34">
        <f t="shared" si="159"/>
        <v>1.6995609748005414</v>
      </c>
    </row>
    <row r="643" spans="1:19" x14ac:dyDescent="0.35">
      <c r="A643" s="15">
        <v>43893</v>
      </c>
      <c r="B643" s="102">
        <v>78</v>
      </c>
      <c r="C643" s="7">
        <v>159.80157500000001</v>
      </c>
      <c r="D643" s="38">
        <f t="shared" si="149"/>
        <v>161.4838478070599</v>
      </c>
      <c r="E643" s="23">
        <f t="shared" si="150"/>
        <v>-1.265226573672229</v>
      </c>
      <c r="F643" s="7">
        <f t="shared" si="144"/>
        <v>160.21862123338767</v>
      </c>
      <c r="G643" s="34">
        <f t="shared" si="145"/>
        <v>0.26097754880554302</v>
      </c>
      <c r="H643" s="38">
        <f t="shared" si="151"/>
        <v>161.4838478070599</v>
      </c>
      <c r="I643" s="42">
        <f t="shared" si="152"/>
        <v>-1.4604458230484747</v>
      </c>
      <c r="J643" s="7">
        <f t="shared" si="146"/>
        <v>160.02340198401143</v>
      </c>
      <c r="K643" s="34">
        <f t="shared" si="153"/>
        <v>0.13881401607675933</v>
      </c>
      <c r="L643" s="38">
        <f t="shared" si="154"/>
        <v>161.4838478070599</v>
      </c>
      <c r="M643" s="23">
        <f t="shared" si="155"/>
        <v>-0.97883178246695712</v>
      </c>
      <c r="N643" s="7">
        <f t="shared" si="147"/>
        <v>160.50501602459295</v>
      </c>
      <c r="O643" s="34">
        <f t="shared" si="156"/>
        <v>0.44019655287686216</v>
      </c>
      <c r="P643" s="38">
        <f t="shared" si="157"/>
        <v>161.4838478070599</v>
      </c>
      <c r="Q643" s="23">
        <f t="shared" si="158"/>
        <v>0.46139201028453569</v>
      </c>
      <c r="R643" s="7">
        <f t="shared" si="148"/>
        <v>161.94523981734443</v>
      </c>
      <c r="S643" s="34">
        <f t="shared" si="159"/>
        <v>1.3414541235556754</v>
      </c>
    </row>
    <row r="644" spans="1:19" x14ac:dyDescent="0.35">
      <c r="A644" s="15">
        <v>43894</v>
      </c>
      <c r="B644" s="102">
        <v>79</v>
      </c>
      <c r="C644" s="7">
        <v>168.98161300000001</v>
      </c>
      <c r="D644" s="38">
        <f t="shared" si="149"/>
        <v>160.55859776317698</v>
      </c>
      <c r="E644" s="23">
        <f t="shared" si="150"/>
        <v>-1.2142300942038335</v>
      </c>
      <c r="F644" s="7">
        <f t="shared" si="144"/>
        <v>159.34436766897315</v>
      </c>
      <c r="G644" s="34">
        <f t="shared" si="145"/>
        <v>5.7031325242627791</v>
      </c>
      <c r="H644" s="38">
        <f t="shared" si="151"/>
        <v>160.55859776317698</v>
      </c>
      <c r="I644" s="42">
        <f t="shared" si="152"/>
        <v>-1.3266468782570875</v>
      </c>
      <c r="J644" s="7">
        <f t="shared" si="146"/>
        <v>159.23195088491988</v>
      </c>
      <c r="K644" s="34">
        <f t="shared" si="153"/>
        <v>5.7696585693498657</v>
      </c>
      <c r="L644" s="38">
        <f t="shared" si="154"/>
        <v>160.55859776317698</v>
      </c>
      <c r="M644" s="23">
        <f t="shared" si="155"/>
        <v>-0.95472000010414315</v>
      </c>
      <c r="N644" s="7">
        <f t="shared" si="147"/>
        <v>159.60387776307283</v>
      </c>
      <c r="O644" s="34">
        <f t="shared" si="156"/>
        <v>5.5495595470065604</v>
      </c>
      <c r="P644" s="38">
        <f t="shared" si="157"/>
        <v>160.55859776317698</v>
      </c>
      <c r="Q644" s="23">
        <f t="shared" si="158"/>
        <v>-0.7172537357578066</v>
      </c>
      <c r="R644" s="7">
        <f t="shared" si="148"/>
        <v>159.84134402741918</v>
      </c>
      <c r="S644" s="34">
        <f t="shared" si="159"/>
        <v>5.4090316752869603</v>
      </c>
    </row>
    <row r="645" spans="1:19" x14ac:dyDescent="0.35">
      <c r="A645" s="15">
        <v>43895</v>
      </c>
      <c r="B645" s="102">
        <v>80</v>
      </c>
      <c r="C645" s="7">
        <v>162.79248000000001</v>
      </c>
      <c r="D645" s="38">
        <f t="shared" si="149"/>
        <v>165.19125614342965</v>
      </c>
      <c r="E645" s="23">
        <f t="shared" si="150"/>
        <v>-0.33719682303535681</v>
      </c>
      <c r="F645" s="7">
        <f t="shared" si="144"/>
        <v>164.8540593203943</v>
      </c>
      <c r="G645" s="34">
        <f t="shared" si="145"/>
        <v>1.2663848602799632</v>
      </c>
      <c r="H645" s="38">
        <f t="shared" si="151"/>
        <v>165.19125614342965</v>
      </c>
      <c r="I645" s="42">
        <f t="shared" si="152"/>
        <v>0.16317943637035404</v>
      </c>
      <c r="J645" s="7">
        <f t="shared" si="146"/>
        <v>165.3544355798</v>
      </c>
      <c r="K645" s="34">
        <f t="shared" si="153"/>
        <v>1.5737554829313889</v>
      </c>
      <c r="L645" s="38">
        <f t="shared" si="154"/>
        <v>165.19125614342965</v>
      </c>
      <c r="M645" s="23">
        <f t="shared" si="155"/>
        <v>1.5596002710564267</v>
      </c>
      <c r="N645" s="7">
        <f t="shared" si="147"/>
        <v>166.75085641448609</v>
      </c>
      <c r="O645" s="34">
        <f t="shared" si="156"/>
        <v>2.4315474612132464</v>
      </c>
      <c r="P645" s="38">
        <f t="shared" si="157"/>
        <v>165.19125614342965</v>
      </c>
      <c r="Q645" s="23">
        <f t="shared" si="158"/>
        <v>3.8301715628511053</v>
      </c>
      <c r="R645" s="7">
        <f t="shared" si="148"/>
        <v>169.02142770628075</v>
      </c>
      <c r="S645" s="34">
        <f t="shared" si="159"/>
        <v>3.8263116983540852</v>
      </c>
    </row>
    <row r="646" spans="1:19" x14ac:dyDescent="0.35">
      <c r="A646" s="15">
        <v>43896</v>
      </c>
      <c r="B646" s="102">
        <v>81</v>
      </c>
      <c r="C646" s="7">
        <v>161.913971</v>
      </c>
      <c r="D646" s="38">
        <f t="shared" si="149"/>
        <v>163.87192926454335</v>
      </c>
      <c r="E646" s="23">
        <f t="shared" si="150"/>
        <v>-0.48451633141299844</v>
      </c>
      <c r="F646" s="7">
        <f t="shared" si="144"/>
        <v>163.38741293313035</v>
      </c>
      <c r="G646" s="34">
        <f t="shared" si="145"/>
        <v>0.91001531494175114</v>
      </c>
      <c r="H646" s="38">
        <f t="shared" si="151"/>
        <v>163.87192926454335</v>
      </c>
      <c r="I646" s="42">
        <f t="shared" si="152"/>
        <v>-0.20744714244380968</v>
      </c>
      <c r="J646" s="7">
        <f t="shared" si="146"/>
        <v>163.66448212209954</v>
      </c>
      <c r="K646" s="34">
        <f t="shared" si="153"/>
        <v>1.0811365512736011</v>
      </c>
      <c r="L646" s="38">
        <f t="shared" si="154"/>
        <v>163.87192926454335</v>
      </c>
      <c r="M646" s="23">
        <f t="shared" si="155"/>
        <v>0.2640830535821993</v>
      </c>
      <c r="N646" s="7">
        <f t="shared" si="147"/>
        <v>164.13601231812555</v>
      </c>
      <c r="O646" s="34">
        <f t="shared" si="156"/>
        <v>1.3723592253355013</v>
      </c>
      <c r="P646" s="38">
        <f t="shared" si="157"/>
        <v>163.87192926454335</v>
      </c>
      <c r="Q646" s="23">
        <f t="shared" si="158"/>
        <v>-0.54690211262568977</v>
      </c>
      <c r="R646" s="7">
        <f t="shared" si="148"/>
        <v>163.32502715191765</v>
      </c>
      <c r="S646" s="34">
        <f t="shared" si="159"/>
        <v>0.87148511224991732</v>
      </c>
    </row>
    <row r="647" spans="1:19" x14ac:dyDescent="0.35">
      <c r="A647" s="15">
        <v>43899</v>
      </c>
      <c r="B647" s="102">
        <v>82</v>
      </c>
      <c r="C647" s="7">
        <v>150.88806199999999</v>
      </c>
      <c r="D647" s="38">
        <f t="shared" si="149"/>
        <v>162.79505221904452</v>
      </c>
      <c r="E647" s="23">
        <f t="shared" si="150"/>
        <v>-0.57337043852587355</v>
      </c>
      <c r="F647" s="7">
        <f t="shared" si="144"/>
        <v>162.22168178051865</v>
      </c>
      <c r="G647" s="34">
        <f t="shared" si="145"/>
        <v>7.5112766578701642</v>
      </c>
      <c r="H647" s="38">
        <f t="shared" si="151"/>
        <v>162.79505221904452</v>
      </c>
      <c r="I647" s="42">
        <f t="shared" si="152"/>
        <v>-0.42480461820756543</v>
      </c>
      <c r="J647" s="7">
        <f t="shared" si="146"/>
        <v>162.37024760083696</v>
      </c>
      <c r="K647" s="34">
        <f t="shared" si="153"/>
        <v>7.6097376085571113</v>
      </c>
      <c r="L647" s="38">
        <f t="shared" si="154"/>
        <v>162.79505221904452</v>
      </c>
      <c r="M647" s="23">
        <f t="shared" si="155"/>
        <v>-0.33934899100426508</v>
      </c>
      <c r="N647" s="7">
        <f t="shared" si="147"/>
        <v>162.45570322804025</v>
      </c>
      <c r="O647" s="34">
        <f t="shared" si="156"/>
        <v>7.6663727234035655</v>
      </c>
      <c r="P647" s="38">
        <f t="shared" si="157"/>
        <v>162.79505221904452</v>
      </c>
      <c r="Q647" s="23">
        <f t="shared" si="158"/>
        <v>-0.99738080556786135</v>
      </c>
      <c r="R647" s="7">
        <f t="shared" si="148"/>
        <v>161.79767141347665</v>
      </c>
      <c r="S647" s="34">
        <f t="shared" si="159"/>
        <v>7.2302667745024518</v>
      </c>
    </row>
    <row r="648" spans="1:19" x14ac:dyDescent="0.35">
      <c r="A648" s="15">
        <v>43900</v>
      </c>
      <c r="B648" s="102">
        <v>83</v>
      </c>
      <c r="C648" s="7">
        <v>159.60415599999999</v>
      </c>
      <c r="D648" s="38">
        <f t="shared" si="149"/>
        <v>156.24620759857004</v>
      </c>
      <c r="E648" s="23">
        <f t="shared" si="150"/>
        <v>-1.4696915658181651</v>
      </c>
      <c r="F648" s="7">
        <f t="shared" si="144"/>
        <v>154.77651603275189</v>
      </c>
      <c r="G648" s="34">
        <f t="shared" si="145"/>
        <v>3.0247583072010378</v>
      </c>
      <c r="H648" s="38">
        <f t="shared" si="151"/>
        <v>156.24620759857004</v>
      </c>
      <c r="I648" s="42">
        <f t="shared" si="152"/>
        <v>-1.9558146187742949</v>
      </c>
      <c r="J648" s="7">
        <f t="shared" si="146"/>
        <v>154.29039297979574</v>
      </c>
      <c r="K648" s="34">
        <f t="shared" si="153"/>
        <v>3.3293387549408484</v>
      </c>
      <c r="L648" s="38">
        <f t="shared" si="154"/>
        <v>156.24620759857004</v>
      </c>
      <c r="M648" s="23">
        <f t="shared" si="155"/>
        <v>-3.1336220242658634</v>
      </c>
      <c r="N648" s="7">
        <f t="shared" si="147"/>
        <v>153.11258557430418</v>
      </c>
      <c r="O648" s="34">
        <f t="shared" si="156"/>
        <v>4.0672941033539329</v>
      </c>
      <c r="P648" s="38">
        <f t="shared" si="157"/>
        <v>156.24620759857004</v>
      </c>
      <c r="Q648" s="23">
        <f t="shared" si="158"/>
        <v>-5.7161250482384895</v>
      </c>
      <c r="R648" s="7">
        <f t="shared" si="148"/>
        <v>150.53008255033154</v>
      </c>
      <c r="S648" s="34">
        <f t="shared" si="159"/>
        <v>5.6853616328565071</v>
      </c>
    </row>
    <row r="649" spans="1:19" x14ac:dyDescent="0.35">
      <c r="A649" s="15">
        <v>43901</v>
      </c>
      <c r="B649" s="102">
        <v>84</v>
      </c>
      <c r="C649" s="7">
        <v>151.411224</v>
      </c>
      <c r="D649" s="38">
        <f t="shared" si="149"/>
        <v>158.09307921935653</v>
      </c>
      <c r="E649" s="23">
        <f t="shared" si="150"/>
        <v>-0.97220708782746734</v>
      </c>
      <c r="F649" s="7">
        <f t="shared" si="144"/>
        <v>157.12087213152907</v>
      </c>
      <c r="G649" s="34">
        <f t="shared" si="145"/>
        <v>3.7709543458476129</v>
      </c>
      <c r="H649" s="38">
        <f t="shared" si="151"/>
        <v>158.09307921935653</v>
      </c>
      <c r="I649" s="42">
        <f t="shared" si="152"/>
        <v>-1.0051430588840993</v>
      </c>
      <c r="J649" s="7">
        <f t="shared" si="146"/>
        <v>157.08793616047242</v>
      </c>
      <c r="K649" s="34">
        <f t="shared" si="153"/>
        <v>3.7492016843298352</v>
      </c>
      <c r="L649" s="38">
        <f t="shared" si="154"/>
        <v>158.09307921935653</v>
      </c>
      <c r="M649" s="23">
        <f t="shared" si="155"/>
        <v>-0.89239988399230585</v>
      </c>
      <c r="N649" s="7">
        <f t="shared" si="147"/>
        <v>157.20067933536421</v>
      </c>
      <c r="O649" s="34">
        <f t="shared" si="156"/>
        <v>3.8236632545578053</v>
      </c>
      <c r="P649" s="38">
        <f t="shared" si="157"/>
        <v>158.09307921935653</v>
      </c>
      <c r="Q649" s="23">
        <f t="shared" si="158"/>
        <v>0.71242212043274067</v>
      </c>
      <c r="R649" s="7">
        <f t="shared" si="148"/>
        <v>158.80550133978926</v>
      </c>
      <c r="S649" s="34">
        <f t="shared" si="159"/>
        <v>4.8835727923243359</v>
      </c>
    </row>
    <row r="650" spans="1:19" x14ac:dyDescent="0.35">
      <c r="A650" s="15">
        <v>43902</v>
      </c>
      <c r="B650" s="102">
        <v>85</v>
      </c>
      <c r="C650" s="7">
        <v>133.11039700000001</v>
      </c>
      <c r="D650" s="38">
        <f t="shared" si="149"/>
        <v>154.41805884871042</v>
      </c>
      <c r="E650" s="23">
        <f t="shared" si="150"/>
        <v>-1.3776290802502635</v>
      </c>
      <c r="F650" s="7">
        <f t="shared" si="144"/>
        <v>153.04042976846014</v>
      </c>
      <c r="G650" s="34">
        <f t="shared" si="145"/>
        <v>14.972559031929066</v>
      </c>
      <c r="H650" s="38">
        <f t="shared" si="151"/>
        <v>154.41805884871042</v>
      </c>
      <c r="I650" s="42">
        <f t="shared" si="152"/>
        <v>-1.6726123868246017</v>
      </c>
      <c r="J650" s="7">
        <f t="shared" si="146"/>
        <v>152.74544646188582</v>
      </c>
      <c r="K650" s="34">
        <f t="shared" si="153"/>
        <v>14.750951018413543</v>
      </c>
      <c r="L650" s="38">
        <f t="shared" si="154"/>
        <v>154.41805884871042</v>
      </c>
      <c r="M650" s="23">
        <f t="shared" si="155"/>
        <v>-2.1445791029865173</v>
      </c>
      <c r="N650" s="7">
        <f t="shared" si="147"/>
        <v>152.2734797457239</v>
      </c>
      <c r="O650" s="34">
        <f t="shared" si="156"/>
        <v>14.396383135814625</v>
      </c>
      <c r="P650" s="38">
        <f t="shared" si="157"/>
        <v>154.41805884871042</v>
      </c>
      <c r="Q650" s="23">
        <f t="shared" si="158"/>
        <v>-3.0169039969842819</v>
      </c>
      <c r="R650" s="7">
        <f t="shared" si="148"/>
        <v>151.40115485172615</v>
      </c>
      <c r="S650" s="34">
        <f t="shared" si="159"/>
        <v>13.741043723073068</v>
      </c>
    </row>
    <row r="651" spans="1:19" x14ac:dyDescent="0.35">
      <c r="A651" s="15">
        <v>43903</v>
      </c>
      <c r="B651" s="102">
        <v>86</v>
      </c>
      <c r="C651" s="7">
        <v>147.482574</v>
      </c>
      <c r="D651" s="38">
        <f t="shared" si="149"/>
        <v>142.6988448319197</v>
      </c>
      <c r="E651" s="23">
        <f t="shared" si="150"/>
        <v>-2.9288668207313311</v>
      </c>
      <c r="F651" s="7">
        <f t="shared" si="144"/>
        <v>139.76997801118836</v>
      </c>
      <c r="G651" s="34">
        <f t="shared" si="145"/>
        <v>5.2294964616034179</v>
      </c>
      <c r="H651" s="38">
        <f t="shared" si="151"/>
        <v>142.6988448319197</v>
      </c>
      <c r="I651" s="42">
        <f t="shared" si="152"/>
        <v>-4.1842627943161297</v>
      </c>
      <c r="J651" s="7">
        <f t="shared" si="146"/>
        <v>138.51458203760356</v>
      </c>
      <c r="K651" s="34">
        <f t="shared" si="153"/>
        <v>6.0807129406328642</v>
      </c>
      <c r="L651" s="38">
        <f t="shared" si="154"/>
        <v>142.6988448319197</v>
      </c>
      <c r="M651" s="23">
        <f t="shared" si="155"/>
        <v>-6.4531648141984066</v>
      </c>
      <c r="N651" s="7">
        <f t="shared" si="147"/>
        <v>136.2456800177213</v>
      </c>
      <c r="O651" s="34">
        <f t="shared" si="156"/>
        <v>7.6191333508179078</v>
      </c>
      <c r="P651" s="38">
        <f t="shared" si="157"/>
        <v>142.6988448319197</v>
      </c>
      <c r="Q651" s="23">
        <f t="shared" si="158"/>
        <v>-10.413867513819751</v>
      </c>
      <c r="R651" s="7">
        <f t="shared" si="148"/>
        <v>132.28497731809995</v>
      </c>
      <c r="S651" s="34">
        <f t="shared" si="159"/>
        <v>10.304672796055248</v>
      </c>
    </row>
    <row r="652" spans="1:19" x14ac:dyDescent="0.35">
      <c r="A652" s="15">
        <v>43906</v>
      </c>
      <c r="B652" s="102">
        <v>87</v>
      </c>
      <c r="C652" s="7">
        <v>133.524979</v>
      </c>
      <c r="D652" s="38">
        <f t="shared" si="149"/>
        <v>145.32989587436384</v>
      </c>
      <c r="E652" s="23">
        <f t="shared" si="150"/>
        <v>-2.0948791412550101</v>
      </c>
      <c r="F652" s="7">
        <f t="shared" si="144"/>
        <v>143.23501673310884</v>
      </c>
      <c r="G652" s="34">
        <f t="shared" si="145"/>
        <v>7.2720758361690772</v>
      </c>
      <c r="H652" s="38">
        <f t="shared" si="151"/>
        <v>145.32989587436384</v>
      </c>
      <c r="I652" s="42">
        <f t="shared" si="152"/>
        <v>-2.4804343351260618</v>
      </c>
      <c r="J652" s="7">
        <f t="shared" si="146"/>
        <v>142.84946153923778</v>
      </c>
      <c r="K652" s="34">
        <f t="shared" si="153"/>
        <v>6.9833244753685966</v>
      </c>
      <c r="L652" s="38">
        <f t="shared" si="154"/>
        <v>145.32989587436384</v>
      </c>
      <c r="M652" s="23">
        <f t="shared" si="155"/>
        <v>-2.3652676787092597</v>
      </c>
      <c r="N652" s="7">
        <f t="shared" si="147"/>
        <v>142.96462819565457</v>
      </c>
      <c r="O652" s="34">
        <f t="shared" si="156"/>
        <v>7.0695754954243935</v>
      </c>
      <c r="P652" s="38">
        <f t="shared" si="157"/>
        <v>145.32989587436384</v>
      </c>
      <c r="Q652" s="23">
        <f t="shared" si="158"/>
        <v>0.6743132590045573</v>
      </c>
      <c r="R652" s="7">
        <f t="shared" si="148"/>
        <v>146.00420913336839</v>
      </c>
      <c r="S652" s="34">
        <f t="shared" si="159"/>
        <v>9.345989212526586</v>
      </c>
    </row>
    <row r="653" spans="1:19" x14ac:dyDescent="0.35">
      <c r="A653" s="15">
        <v>43907</v>
      </c>
      <c r="B653" s="102">
        <v>88</v>
      </c>
      <c r="C653" s="7">
        <v>130.09974700000001</v>
      </c>
      <c r="D653" s="38">
        <f t="shared" si="149"/>
        <v>138.83719159346373</v>
      </c>
      <c r="E653" s="23">
        <f t="shared" si="150"/>
        <v>-2.7545529122017758</v>
      </c>
      <c r="F653" s="7">
        <f t="shared" si="144"/>
        <v>136.08263868126195</v>
      </c>
      <c r="G653" s="34">
        <f t="shared" si="145"/>
        <v>4.5986958616160463</v>
      </c>
      <c r="H653" s="38">
        <f t="shared" si="151"/>
        <v>138.83719159346373</v>
      </c>
      <c r="I653" s="42">
        <f t="shared" si="152"/>
        <v>-3.4835018215695746</v>
      </c>
      <c r="J653" s="7">
        <f t="shared" si="146"/>
        <v>135.35368977189415</v>
      </c>
      <c r="K653" s="34">
        <f t="shared" si="153"/>
        <v>4.0383958409190024</v>
      </c>
      <c r="L653" s="38">
        <f t="shared" si="154"/>
        <v>138.83719159346373</v>
      </c>
      <c r="M653" s="23">
        <f t="shared" si="155"/>
        <v>-4.2226141496951444</v>
      </c>
      <c r="N653" s="7">
        <f t="shared" si="147"/>
        <v>134.61457744376858</v>
      </c>
      <c r="O653" s="34">
        <f t="shared" si="156"/>
        <v>3.4702837998359626</v>
      </c>
      <c r="P653" s="38">
        <f t="shared" si="157"/>
        <v>138.83719159346373</v>
      </c>
      <c r="Q653" s="23">
        <f t="shared" si="158"/>
        <v>-5.4176516499144123</v>
      </c>
      <c r="R653" s="7">
        <f t="shared" si="148"/>
        <v>133.41953994354932</v>
      </c>
      <c r="S653" s="34">
        <f t="shared" si="159"/>
        <v>2.5517289772664329</v>
      </c>
    </row>
    <row r="654" spans="1:19" x14ac:dyDescent="0.35">
      <c r="A654" s="15">
        <v>43908</v>
      </c>
      <c r="B654" s="102">
        <v>89</v>
      </c>
      <c r="C654" s="7">
        <v>118.067001</v>
      </c>
      <c r="D654" s="38">
        <f t="shared" si="149"/>
        <v>134.03159706705867</v>
      </c>
      <c r="E654" s="23">
        <f t="shared" si="150"/>
        <v>-3.062209154332268</v>
      </c>
      <c r="F654" s="7">
        <f t="shared" si="144"/>
        <v>130.9693879127264</v>
      </c>
      <c r="G654" s="34">
        <f t="shared" si="145"/>
        <v>10.928021211215825</v>
      </c>
      <c r="H654" s="38">
        <f t="shared" si="151"/>
        <v>134.03159706705867</v>
      </c>
      <c r="I654" s="42">
        <f t="shared" si="152"/>
        <v>-3.8140249977784455</v>
      </c>
      <c r="J654" s="7">
        <f t="shared" si="146"/>
        <v>130.21757206928024</v>
      </c>
      <c r="K654" s="34">
        <f t="shared" si="153"/>
        <v>10.291250702031665</v>
      </c>
      <c r="L654" s="38">
        <f t="shared" si="154"/>
        <v>134.03159706705867</v>
      </c>
      <c r="M654" s="23">
        <f t="shared" si="155"/>
        <v>-4.4849553192146061</v>
      </c>
      <c r="N654" s="7">
        <f t="shared" si="147"/>
        <v>129.54664174784406</v>
      </c>
      <c r="O654" s="34">
        <f t="shared" si="156"/>
        <v>9.7229883461205713</v>
      </c>
      <c r="P654" s="38">
        <f t="shared" si="157"/>
        <v>134.03159706705867</v>
      </c>
      <c r="Q654" s="23">
        <f t="shared" si="158"/>
        <v>-4.8974030949314624</v>
      </c>
      <c r="R654" s="7">
        <f t="shared" si="148"/>
        <v>129.13419397212721</v>
      </c>
      <c r="S654" s="34">
        <f t="shared" si="159"/>
        <v>9.3736546862295604</v>
      </c>
    </row>
    <row r="655" spans="1:19" x14ac:dyDescent="0.35">
      <c r="A655" s="15">
        <v>43909</v>
      </c>
      <c r="B655" s="102">
        <v>90</v>
      </c>
      <c r="C655" s="7">
        <v>117.42538500000001</v>
      </c>
      <c r="D655" s="38">
        <f t="shared" si="149"/>
        <v>125.2510692301764</v>
      </c>
      <c r="E655" s="23">
        <f t="shared" si="150"/>
        <v>-3.9199569567147687</v>
      </c>
      <c r="F655" s="7">
        <f t="shared" si="144"/>
        <v>121.33111227346163</v>
      </c>
      <c r="G655" s="34">
        <f t="shared" si="145"/>
        <v>3.3261353781906879</v>
      </c>
      <c r="H655" s="38">
        <f t="shared" si="151"/>
        <v>125.2510692301764</v>
      </c>
      <c r="I655" s="42">
        <f t="shared" si="152"/>
        <v>-5.0556507075544017</v>
      </c>
      <c r="J655" s="7">
        <f t="shared" si="146"/>
        <v>120.19541852262199</v>
      </c>
      <c r="K655" s="34">
        <f t="shared" si="153"/>
        <v>2.3589733366613923</v>
      </c>
      <c r="L655" s="38">
        <f t="shared" si="154"/>
        <v>125.2510692301764</v>
      </c>
      <c r="M655" s="23">
        <f t="shared" si="155"/>
        <v>-6.4179629521650554</v>
      </c>
      <c r="N655" s="7">
        <f t="shared" si="147"/>
        <v>118.83310627801134</v>
      </c>
      <c r="O655" s="34">
        <f t="shared" si="156"/>
        <v>1.1988219395757884</v>
      </c>
      <c r="P655" s="38">
        <f t="shared" si="157"/>
        <v>125.2510692301764</v>
      </c>
      <c r="Q655" s="23">
        <f t="shared" si="158"/>
        <v>-8.1980591255896496</v>
      </c>
      <c r="R655" s="7">
        <f t="shared" si="148"/>
        <v>117.05301010458675</v>
      </c>
      <c r="S655" s="34">
        <f t="shared" si="159"/>
        <v>0.31711618012856319</v>
      </c>
    </row>
    <row r="656" spans="1:19" x14ac:dyDescent="0.35">
      <c r="A656" s="15">
        <v>43910</v>
      </c>
      <c r="B656" s="102">
        <v>91</v>
      </c>
      <c r="C656" s="7">
        <v>111.048721</v>
      </c>
      <c r="D656" s="38">
        <f t="shared" si="149"/>
        <v>120.94694290357938</v>
      </c>
      <c r="E656" s="23">
        <f t="shared" si="150"/>
        <v>-3.9775823621971056</v>
      </c>
      <c r="F656" s="7">
        <f t="shared" si="144"/>
        <v>116.96936054138227</v>
      </c>
      <c r="G656" s="34">
        <f t="shared" si="145"/>
        <v>5.331569322065647</v>
      </c>
      <c r="H656" s="38">
        <f t="shared" si="151"/>
        <v>120.94694290357938</v>
      </c>
      <c r="I656" s="42">
        <f t="shared" si="152"/>
        <v>-4.8677696123150547</v>
      </c>
      <c r="J656" s="7">
        <f t="shared" si="146"/>
        <v>116.07917329126433</v>
      </c>
      <c r="K656" s="34">
        <f t="shared" si="153"/>
        <v>4.529950679273762</v>
      </c>
      <c r="L656" s="38">
        <f t="shared" si="154"/>
        <v>120.94694290357938</v>
      </c>
      <c r="M656" s="23">
        <f t="shared" si="155"/>
        <v>-5.4667364706594368</v>
      </c>
      <c r="N656" s="7">
        <f t="shared" si="147"/>
        <v>115.48020643291994</v>
      </c>
      <c r="O656" s="34">
        <f t="shared" si="156"/>
        <v>3.990577642870774</v>
      </c>
      <c r="P656" s="38">
        <f t="shared" si="157"/>
        <v>120.94694290357938</v>
      </c>
      <c r="Q656" s="23">
        <f t="shared" si="158"/>
        <v>-4.8882162464459098</v>
      </c>
      <c r="R656" s="7">
        <f t="shared" si="148"/>
        <v>116.05872665713348</v>
      </c>
      <c r="S656" s="34">
        <f t="shared" si="159"/>
        <v>4.5115383698417162</v>
      </c>
    </row>
    <row r="657" spans="1:19" x14ac:dyDescent="0.35">
      <c r="A657" s="15">
        <v>43913</v>
      </c>
      <c r="B657" s="102">
        <v>92</v>
      </c>
      <c r="C657" s="7">
        <v>102.520172</v>
      </c>
      <c r="D657" s="38">
        <f t="shared" si="149"/>
        <v>115.50292085661073</v>
      </c>
      <c r="E657" s="23">
        <f t="shared" si="150"/>
        <v>-4.1975483149128383</v>
      </c>
      <c r="F657" s="7">
        <f t="shared" si="144"/>
        <v>111.30537254169789</v>
      </c>
      <c r="G657" s="34">
        <f t="shared" si="145"/>
        <v>8.5692409311387898</v>
      </c>
      <c r="H657" s="38">
        <f t="shared" si="151"/>
        <v>115.50292085661073</v>
      </c>
      <c r="I657" s="42">
        <f t="shared" si="152"/>
        <v>-5.0118327209784548</v>
      </c>
      <c r="J657" s="7">
        <f t="shared" si="146"/>
        <v>110.49108813563227</v>
      </c>
      <c r="K657" s="34">
        <f t="shared" si="153"/>
        <v>7.7749734321868536</v>
      </c>
      <c r="L657" s="38">
        <f t="shared" si="154"/>
        <v>115.50292085661073</v>
      </c>
      <c r="M657" s="23">
        <f t="shared" si="155"/>
        <v>-5.4565149799985857</v>
      </c>
      <c r="N657" s="7">
        <f t="shared" si="147"/>
        <v>110.04640587661214</v>
      </c>
      <c r="O657" s="34">
        <f t="shared" si="156"/>
        <v>7.3412224441177676</v>
      </c>
      <c r="P657" s="38">
        <f t="shared" si="157"/>
        <v>115.50292085661073</v>
      </c>
      <c r="Q657" s="23">
        <f t="shared" si="158"/>
        <v>-5.3606511768902436</v>
      </c>
      <c r="R657" s="7">
        <f t="shared" si="148"/>
        <v>110.14226967972048</v>
      </c>
      <c r="S657" s="34">
        <f t="shared" si="159"/>
        <v>7.4347297034582454</v>
      </c>
    </row>
    <row r="658" spans="1:19" x14ac:dyDescent="0.35">
      <c r="A658" s="15">
        <v>43914</v>
      </c>
      <c r="B658" s="102">
        <v>93</v>
      </c>
      <c r="C658" s="7">
        <v>117.96828499999999</v>
      </c>
      <c r="D658" s="38">
        <f t="shared" si="149"/>
        <v>108.36240898547483</v>
      </c>
      <c r="E658" s="23">
        <f t="shared" si="150"/>
        <v>-4.6389928483462972</v>
      </c>
      <c r="F658" s="7">
        <f t="shared" si="144"/>
        <v>103.72341613712854</v>
      </c>
      <c r="G658" s="34">
        <f t="shared" si="145"/>
        <v>12.075168222434918</v>
      </c>
      <c r="H658" s="38">
        <f t="shared" si="151"/>
        <v>108.36240898547483</v>
      </c>
      <c r="I658" s="42">
        <f t="shared" si="152"/>
        <v>-5.5440025085178162</v>
      </c>
      <c r="J658" s="7">
        <f t="shared" si="146"/>
        <v>102.81840647695701</v>
      </c>
      <c r="K658" s="34">
        <f t="shared" si="153"/>
        <v>12.842331753015641</v>
      </c>
      <c r="L658" s="38">
        <f t="shared" si="154"/>
        <v>108.36240898547483</v>
      </c>
      <c r="M658" s="23">
        <f t="shared" si="155"/>
        <v>-6.2143135810103773</v>
      </c>
      <c r="N658" s="7">
        <f t="shared" si="147"/>
        <v>102.14809540446446</v>
      </c>
      <c r="O658" s="34">
        <f t="shared" si="156"/>
        <v>13.410544703210306</v>
      </c>
      <c r="P658" s="38">
        <f t="shared" si="157"/>
        <v>108.36240898547483</v>
      </c>
      <c r="Q658" s="23">
        <f t="shared" si="158"/>
        <v>-6.8735327669990509</v>
      </c>
      <c r="R658" s="7">
        <f t="shared" si="148"/>
        <v>101.48887621847578</v>
      </c>
      <c r="S658" s="34">
        <f t="shared" si="159"/>
        <v>13.969355222485616</v>
      </c>
    </row>
    <row r="659" spans="1:19" x14ac:dyDescent="0.35">
      <c r="A659" s="15">
        <v>43915</v>
      </c>
      <c r="B659" s="102">
        <v>94</v>
      </c>
      <c r="C659" s="7">
        <v>127.977478</v>
      </c>
      <c r="D659" s="38">
        <f t="shared" si="149"/>
        <v>113.64564079346368</v>
      </c>
      <c r="E659" s="23">
        <f t="shared" si="150"/>
        <v>-3.1506591498960241</v>
      </c>
      <c r="F659" s="7">
        <f t="shared" si="144"/>
        <v>110.49498164356766</v>
      </c>
      <c r="G659" s="34">
        <f t="shared" si="145"/>
        <v>13.660603904409141</v>
      </c>
      <c r="H659" s="38">
        <f t="shared" si="151"/>
        <v>113.64564079346368</v>
      </c>
      <c r="I659" s="42">
        <f t="shared" si="152"/>
        <v>-2.8371939293911481</v>
      </c>
      <c r="J659" s="7">
        <f t="shared" si="146"/>
        <v>110.80844686407254</v>
      </c>
      <c r="K659" s="34">
        <f t="shared" si="153"/>
        <v>13.41566610331817</v>
      </c>
      <c r="L659" s="38">
        <f t="shared" si="154"/>
        <v>113.64564079346368</v>
      </c>
      <c r="M659" s="23">
        <f t="shared" si="155"/>
        <v>-1.0404181559607228</v>
      </c>
      <c r="N659" s="7">
        <f t="shared" si="147"/>
        <v>112.60522263750296</v>
      </c>
      <c r="O659" s="34">
        <f t="shared" si="156"/>
        <v>12.011687995990233</v>
      </c>
      <c r="P659" s="38">
        <f t="shared" si="157"/>
        <v>113.64564079346368</v>
      </c>
      <c r="Q659" s="23">
        <f t="shared" si="158"/>
        <v>3.459717121740669</v>
      </c>
      <c r="R659" s="7">
        <f t="shared" si="148"/>
        <v>117.10535791520435</v>
      </c>
      <c r="S659" s="34">
        <f t="shared" si="159"/>
        <v>8.4953385976207887</v>
      </c>
    </row>
    <row r="660" spans="1:19" x14ac:dyDescent="0.35">
      <c r="A660" s="15">
        <v>43916</v>
      </c>
      <c r="B660" s="102">
        <v>95</v>
      </c>
      <c r="C660" s="7">
        <v>135.627487</v>
      </c>
      <c r="D660" s="38">
        <f t="shared" si="149"/>
        <v>121.52815125705865</v>
      </c>
      <c r="E660" s="23">
        <f t="shared" si="150"/>
        <v>-1.495683707872375</v>
      </c>
      <c r="F660" s="7">
        <f t="shared" si="144"/>
        <v>120.03246754918628</v>
      </c>
      <c r="G660" s="34">
        <f t="shared" si="145"/>
        <v>11.498421002826458</v>
      </c>
      <c r="H660" s="38">
        <f t="shared" si="151"/>
        <v>121.52815125705865</v>
      </c>
      <c r="I660" s="42">
        <f t="shared" si="152"/>
        <v>-0.15726783114461895</v>
      </c>
      <c r="J660" s="7">
        <f t="shared" si="146"/>
        <v>121.37088342591403</v>
      </c>
      <c r="K660" s="34">
        <f t="shared" si="153"/>
        <v>10.51158868267313</v>
      </c>
      <c r="L660" s="38">
        <f t="shared" si="154"/>
        <v>121.52815125705865</v>
      </c>
      <c r="M660" s="23">
        <f t="shared" si="155"/>
        <v>2.9748997228393383</v>
      </c>
      <c r="N660" s="7">
        <f t="shared" si="147"/>
        <v>124.50305097989799</v>
      </c>
      <c r="O660" s="34">
        <f t="shared" si="156"/>
        <v>8.2021987328438897</v>
      </c>
      <c r="P660" s="38">
        <f t="shared" si="157"/>
        <v>121.52815125705865</v>
      </c>
      <c r="Q660" s="23">
        <f t="shared" si="158"/>
        <v>7.2190914623168236</v>
      </c>
      <c r="R660" s="7">
        <f t="shared" si="148"/>
        <v>128.74724271937546</v>
      </c>
      <c r="S660" s="34">
        <f t="shared" si="159"/>
        <v>5.0728981512608415</v>
      </c>
    </row>
    <row r="661" spans="1:19" x14ac:dyDescent="0.35">
      <c r="A661" s="15">
        <v>43917</v>
      </c>
      <c r="B661" s="102">
        <v>96</v>
      </c>
      <c r="C661" s="7">
        <v>129.57659899999999</v>
      </c>
      <c r="D661" s="38">
        <f t="shared" si="149"/>
        <v>129.28278591567641</v>
      </c>
      <c r="E661" s="23">
        <f t="shared" si="150"/>
        <v>-0.10813595289885458</v>
      </c>
      <c r="F661" s="7">
        <f t="shared" si="144"/>
        <v>129.17464996277755</v>
      </c>
      <c r="G661" s="34">
        <f t="shared" si="145"/>
        <v>0.31020187311941783</v>
      </c>
      <c r="H661" s="38">
        <f t="shared" si="151"/>
        <v>129.28278591567641</v>
      </c>
      <c r="I661" s="42">
        <f t="shared" si="152"/>
        <v>1.8207077912959759</v>
      </c>
      <c r="J661" s="7">
        <f t="shared" si="146"/>
        <v>131.10349370697239</v>
      </c>
      <c r="K661" s="34">
        <f t="shared" si="153"/>
        <v>1.1783722668723535</v>
      </c>
      <c r="L661" s="38">
        <f t="shared" si="154"/>
        <v>129.28278591567641</v>
      </c>
      <c r="M661" s="23">
        <f t="shared" si="155"/>
        <v>5.1257804439396288</v>
      </c>
      <c r="N661" s="7">
        <f t="shared" si="147"/>
        <v>134.40856635961603</v>
      </c>
      <c r="O661" s="34">
        <f t="shared" si="156"/>
        <v>3.7290432044879065</v>
      </c>
      <c r="P661" s="38">
        <f t="shared" si="157"/>
        <v>129.28278591567641</v>
      </c>
      <c r="Q661" s="23">
        <f t="shared" si="158"/>
        <v>7.6743031791726199</v>
      </c>
      <c r="R661" s="7">
        <f t="shared" si="148"/>
        <v>136.95708909484904</v>
      </c>
      <c r="S661" s="34">
        <f t="shared" si="159"/>
        <v>5.6958510655531658</v>
      </c>
    </row>
    <row r="662" spans="1:19" x14ac:dyDescent="0.35">
      <c r="A662" s="15">
        <v>43920</v>
      </c>
      <c r="B662" s="102">
        <v>97</v>
      </c>
      <c r="C662" s="7">
        <v>130.05038500000001</v>
      </c>
      <c r="D662" s="38">
        <f t="shared" si="149"/>
        <v>129.44438311205437</v>
      </c>
      <c r="E662" s="23">
        <f t="shared" si="150"/>
        <v>-6.7675980507333242E-2</v>
      </c>
      <c r="F662" s="7">
        <f t="shared" si="144"/>
        <v>129.37670713154702</v>
      </c>
      <c r="G662" s="34">
        <f t="shared" si="145"/>
        <v>0.51801297508883482</v>
      </c>
      <c r="H662" s="38">
        <f t="shared" si="151"/>
        <v>129.44438311205437</v>
      </c>
      <c r="I662" s="42">
        <f t="shared" si="152"/>
        <v>1.4059301425664705</v>
      </c>
      <c r="J662" s="7">
        <f t="shared" si="146"/>
        <v>130.85031325462083</v>
      </c>
      <c r="K662" s="34">
        <f t="shared" si="153"/>
        <v>0.61509103154198541</v>
      </c>
      <c r="L662" s="38">
        <f t="shared" si="154"/>
        <v>129.44438311205437</v>
      </c>
      <c r="M662" s="23">
        <f t="shared" si="155"/>
        <v>2.8918979825368756</v>
      </c>
      <c r="N662" s="7">
        <f t="shared" si="147"/>
        <v>132.33628109459124</v>
      </c>
      <c r="O662" s="34">
        <f t="shared" si="156"/>
        <v>1.7577003671240474</v>
      </c>
      <c r="P662" s="38">
        <f t="shared" si="157"/>
        <v>129.44438311205437</v>
      </c>
      <c r="Q662" s="23">
        <f t="shared" si="158"/>
        <v>1.2885030937971542</v>
      </c>
      <c r="R662" s="7">
        <f t="shared" si="148"/>
        <v>130.73288620585151</v>
      </c>
      <c r="S662" s="34">
        <f t="shared" si="159"/>
        <v>0.52479752816687819</v>
      </c>
    </row>
    <row r="663" spans="1:19" x14ac:dyDescent="0.35">
      <c r="A663" s="15">
        <v>43921</v>
      </c>
      <c r="B663" s="102">
        <v>98</v>
      </c>
      <c r="C663" s="7">
        <v>132.06407200000001</v>
      </c>
      <c r="D663" s="38">
        <f t="shared" si="149"/>
        <v>129.77768415042448</v>
      </c>
      <c r="E663" s="23">
        <f t="shared" si="150"/>
        <v>-7.5294276757168488E-3</v>
      </c>
      <c r="F663" s="7">
        <f t="shared" si="144"/>
        <v>129.77015472274877</v>
      </c>
      <c r="G663" s="34">
        <f t="shared" si="145"/>
        <v>1.7369730029611983</v>
      </c>
      <c r="H663" s="38">
        <f t="shared" si="151"/>
        <v>129.77768415042448</v>
      </c>
      <c r="I663" s="42">
        <f t="shared" si="152"/>
        <v>1.1377728665173803</v>
      </c>
      <c r="J663" s="7">
        <f t="shared" si="146"/>
        <v>130.91545701694184</v>
      </c>
      <c r="K663" s="34">
        <f t="shared" si="153"/>
        <v>0.86974069908897444</v>
      </c>
      <c r="L663" s="38">
        <f t="shared" si="154"/>
        <v>129.77768415042448</v>
      </c>
      <c r="M663" s="23">
        <f t="shared" si="155"/>
        <v>1.740529357661831</v>
      </c>
      <c r="N663" s="7">
        <f t="shared" si="147"/>
        <v>131.51821350808632</v>
      </c>
      <c r="O663" s="34">
        <f t="shared" si="156"/>
        <v>0.41332853337559589</v>
      </c>
      <c r="P663" s="38">
        <f t="shared" si="157"/>
        <v>129.77768415042448</v>
      </c>
      <c r="Q663" s="23">
        <f t="shared" si="158"/>
        <v>0.47658134668416607</v>
      </c>
      <c r="R663" s="7">
        <f t="shared" si="148"/>
        <v>130.25426549710863</v>
      </c>
      <c r="S663" s="34">
        <f t="shared" si="159"/>
        <v>1.3704003484697764</v>
      </c>
    </row>
    <row r="664" spans="1:19" x14ac:dyDescent="0.35">
      <c r="A664" s="15">
        <v>43922</v>
      </c>
      <c r="B664" s="102">
        <v>99</v>
      </c>
      <c r="C664" s="7">
        <v>128.03671299999999</v>
      </c>
      <c r="D664" s="38">
        <f t="shared" si="149"/>
        <v>131.03519746769101</v>
      </c>
      <c r="E664" s="23">
        <f t="shared" si="150"/>
        <v>0.18222698406562002</v>
      </c>
      <c r="F664" s="7">
        <f t="shared" si="144"/>
        <v>131.21742445175661</v>
      </c>
      <c r="G664" s="34">
        <f t="shared" si="145"/>
        <v>2.4842182974164779</v>
      </c>
      <c r="H664" s="38">
        <f t="shared" si="151"/>
        <v>131.03519746769101</v>
      </c>
      <c r="I664" s="42">
        <f t="shared" si="152"/>
        <v>1.1677079792046674</v>
      </c>
      <c r="J664" s="7">
        <f t="shared" si="146"/>
        <v>132.20290544689567</v>
      </c>
      <c r="K664" s="34">
        <f t="shared" si="153"/>
        <v>3.2539045632135823</v>
      </c>
      <c r="L664" s="38">
        <f t="shared" si="154"/>
        <v>131.03519746769101</v>
      </c>
      <c r="M664" s="23">
        <f t="shared" si="155"/>
        <v>1.5231721394839453</v>
      </c>
      <c r="N664" s="7">
        <f t="shared" si="147"/>
        <v>132.55836960717494</v>
      </c>
      <c r="O664" s="34">
        <f t="shared" si="156"/>
        <v>3.5315313094416498</v>
      </c>
      <c r="P664" s="38">
        <f t="shared" si="157"/>
        <v>131.03519746769101</v>
      </c>
      <c r="Q664" s="23">
        <f t="shared" si="158"/>
        <v>1.1403735216791744</v>
      </c>
      <c r="R664" s="7">
        <f t="shared" si="148"/>
        <v>132.17557098937019</v>
      </c>
      <c r="S664" s="34">
        <f t="shared" si="159"/>
        <v>3.2325556415761745</v>
      </c>
    </row>
    <row r="665" spans="1:19" x14ac:dyDescent="0.35">
      <c r="A665" s="15">
        <v>43923</v>
      </c>
      <c r="B665" s="102">
        <v>100</v>
      </c>
      <c r="C665" s="7">
        <v>131.09671</v>
      </c>
      <c r="D665" s="38">
        <f t="shared" si="149"/>
        <v>129.38603101046095</v>
      </c>
      <c r="E665" s="23">
        <f t="shared" si="150"/>
        <v>-9.2482032128730796E-2</v>
      </c>
      <c r="F665" s="7">
        <f t="shared" si="144"/>
        <v>129.29354897833221</v>
      </c>
      <c r="G665" s="34">
        <f t="shared" si="145"/>
        <v>1.3754433819641931</v>
      </c>
      <c r="H665" s="38">
        <f t="shared" si="151"/>
        <v>129.38603101046095</v>
      </c>
      <c r="I665" s="42">
        <f t="shared" si="152"/>
        <v>0.46348937009598745</v>
      </c>
      <c r="J665" s="7">
        <f t="shared" si="146"/>
        <v>129.84952038055695</v>
      </c>
      <c r="K665" s="34">
        <f t="shared" si="153"/>
        <v>0.95135081532026888</v>
      </c>
      <c r="L665" s="38">
        <f t="shared" si="154"/>
        <v>129.38603101046095</v>
      </c>
      <c r="M665" s="23">
        <f t="shared" si="155"/>
        <v>9.56197709626464E-2</v>
      </c>
      <c r="N665" s="7">
        <f t="shared" si="147"/>
        <v>129.48165078142361</v>
      </c>
      <c r="O665" s="34">
        <f t="shared" si="156"/>
        <v>1.2319601449772395</v>
      </c>
      <c r="P665" s="38">
        <f t="shared" si="157"/>
        <v>129.38603101046095</v>
      </c>
      <c r="Q665" s="23">
        <f t="shared" si="158"/>
        <v>-1.230735460393668</v>
      </c>
      <c r="R665" s="7">
        <f t="shared" si="148"/>
        <v>128.15529555006728</v>
      </c>
      <c r="S665" s="34">
        <f t="shared" si="159"/>
        <v>2.2436981446237074</v>
      </c>
    </row>
    <row r="666" spans="1:19" x14ac:dyDescent="0.35">
      <c r="A666" s="15">
        <v>43924</v>
      </c>
      <c r="B666" s="102">
        <v>101</v>
      </c>
      <c r="C666" s="7">
        <v>125.805862</v>
      </c>
      <c r="D666" s="38">
        <f t="shared" si="149"/>
        <v>130.32690445470743</v>
      </c>
      <c r="E666" s="23">
        <f t="shared" si="150"/>
        <v>6.2521289327550467E-2</v>
      </c>
      <c r="F666" s="7">
        <f t="shared" si="144"/>
        <v>130.38942574403498</v>
      </c>
      <c r="G666" s="34">
        <f t="shared" si="145"/>
        <v>3.6433626153564895</v>
      </c>
      <c r="H666" s="38">
        <f t="shared" si="151"/>
        <v>130.32690445470743</v>
      </c>
      <c r="I666" s="42">
        <f t="shared" si="152"/>
        <v>0.58283538863360995</v>
      </c>
      <c r="J666" s="7">
        <f t="shared" si="146"/>
        <v>130.90973984334104</v>
      </c>
      <c r="K666" s="34">
        <f t="shared" si="153"/>
        <v>4.0569475557037542</v>
      </c>
      <c r="L666" s="38">
        <f t="shared" si="154"/>
        <v>130.32690445470743</v>
      </c>
      <c r="M666" s="23">
        <f t="shared" si="155"/>
        <v>0.47598392394037048</v>
      </c>
      <c r="N666" s="7">
        <f t="shared" si="147"/>
        <v>130.80288837864779</v>
      </c>
      <c r="O666" s="34">
        <f t="shared" si="156"/>
        <v>3.9720139421228149</v>
      </c>
      <c r="P666" s="38">
        <f t="shared" si="157"/>
        <v>130.32690445470743</v>
      </c>
      <c r="Q666" s="23">
        <f t="shared" si="158"/>
        <v>0.61513210855045575</v>
      </c>
      <c r="R666" s="7">
        <f t="shared" si="148"/>
        <v>130.94203656325789</v>
      </c>
      <c r="S666" s="34">
        <f t="shared" si="159"/>
        <v>4.0826194277480337</v>
      </c>
    </row>
    <row r="667" spans="1:19" x14ac:dyDescent="0.35">
      <c r="A667" s="15">
        <v>43927</v>
      </c>
      <c r="B667" s="102">
        <v>102</v>
      </c>
      <c r="C667" s="7">
        <v>132.27136200000001</v>
      </c>
      <c r="D667" s="38">
        <f t="shared" si="149"/>
        <v>127.84033110461834</v>
      </c>
      <c r="E667" s="23">
        <f t="shared" si="150"/>
        <v>-0.31984290658494535</v>
      </c>
      <c r="F667" s="7">
        <f t="shared" si="144"/>
        <v>127.52048819803339</v>
      </c>
      <c r="G667" s="34">
        <f t="shared" si="145"/>
        <v>3.5917629713124288</v>
      </c>
      <c r="H667" s="38">
        <f t="shared" si="151"/>
        <v>127.84033110461834</v>
      </c>
      <c r="I667" s="42">
        <f t="shared" si="152"/>
        <v>-0.18451679604706461</v>
      </c>
      <c r="J667" s="7">
        <f t="shared" si="146"/>
        <v>127.65581430857128</v>
      </c>
      <c r="K667" s="34">
        <f t="shared" si="153"/>
        <v>3.4894535155907223</v>
      </c>
      <c r="L667" s="38">
        <f t="shared" si="154"/>
        <v>127.84033110461834</v>
      </c>
      <c r="M667" s="23">
        <f t="shared" si="155"/>
        <v>-0.85716684937288601</v>
      </c>
      <c r="N667" s="7">
        <f t="shared" si="147"/>
        <v>126.98316425524546</v>
      </c>
      <c r="O667" s="34">
        <f t="shared" si="156"/>
        <v>3.9979914509042063</v>
      </c>
      <c r="P667" s="38">
        <f t="shared" si="157"/>
        <v>127.84033110461834</v>
      </c>
      <c r="Q667" s="23">
        <f t="shared" si="158"/>
        <v>-2.0213175312931564</v>
      </c>
      <c r="R667" s="7">
        <f t="shared" si="148"/>
        <v>125.81901357332519</v>
      </c>
      <c r="S667" s="34">
        <f t="shared" si="159"/>
        <v>4.8781144528282825</v>
      </c>
    </row>
    <row r="668" spans="1:19" x14ac:dyDescent="0.35">
      <c r="A668" s="15">
        <v>43928</v>
      </c>
      <c r="B668" s="102">
        <v>103</v>
      </c>
      <c r="C668" s="7">
        <v>133.495361</v>
      </c>
      <c r="D668" s="38">
        <f t="shared" si="149"/>
        <v>130.27739809707828</v>
      </c>
      <c r="E668" s="23">
        <f t="shared" si="150"/>
        <v>9.3693578271786371E-2</v>
      </c>
      <c r="F668" s="7">
        <f t="shared" si="144"/>
        <v>130.37109167535007</v>
      </c>
      <c r="G668" s="34">
        <f t="shared" si="145"/>
        <v>2.3403579729260628</v>
      </c>
      <c r="H668" s="38">
        <f t="shared" si="151"/>
        <v>130.27739809707828</v>
      </c>
      <c r="I668" s="42">
        <f t="shared" si="152"/>
        <v>0.4708791510796847</v>
      </c>
      <c r="J668" s="7">
        <f t="shared" si="146"/>
        <v>130.74827724815796</v>
      </c>
      <c r="K668" s="34">
        <f t="shared" si="153"/>
        <v>2.0578121451291786</v>
      </c>
      <c r="L668" s="38">
        <f t="shared" si="154"/>
        <v>130.27739809707828</v>
      </c>
      <c r="M668" s="23">
        <f t="shared" si="155"/>
        <v>0.62523837945188243</v>
      </c>
      <c r="N668" s="7">
        <f t="shared" si="147"/>
        <v>130.90263647653015</v>
      </c>
      <c r="O668" s="34">
        <f t="shared" si="156"/>
        <v>1.9421832369664549</v>
      </c>
      <c r="P668" s="38">
        <f t="shared" si="157"/>
        <v>130.27739809707828</v>
      </c>
      <c r="Q668" s="23">
        <f t="shared" si="158"/>
        <v>1.768309313896969</v>
      </c>
      <c r="R668" s="7">
        <f t="shared" si="148"/>
        <v>132.04570741097524</v>
      </c>
      <c r="S668" s="34">
        <f t="shared" si="159"/>
        <v>1.0859205729439263</v>
      </c>
    </row>
    <row r="669" spans="1:19" x14ac:dyDescent="0.35">
      <c r="A669" s="15">
        <v>43929</v>
      </c>
      <c r="B669" s="102">
        <v>104</v>
      </c>
      <c r="C669" s="7">
        <v>137.453644</v>
      </c>
      <c r="D669" s="38">
        <f t="shared" si="149"/>
        <v>132.04727769368523</v>
      </c>
      <c r="E669" s="23">
        <f t="shared" si="150"/>
        <v>0.34512148102206175</v>
      </c>
      <c r="F669" s="7">
        <f t="shared" si="144"/>
        <v>132.39239917470729</v>
      </c>
      <c r="G669" s="34">
        <f t="shared" si="145"/>
        <v>3.6821467063417419</v>
      </c>
      <c r="H669" s="38">
        <f t="shared" si="151"/>
        <v>132.04727769368523</v>
      </c>
      <c r="I669" s="42">
        <f t="shared" si="152"/>
        <v>0.79562926246150234</v>
      </c>
      <c r="J669" s="7">
        <f t="shared" si="146"/>
        <v>132.84290695614672</v>
      </c>
      <c r="K669" s="34">
        <f t="shared" si="153"/>
        <v>3.3543941867800005</v>
      </c>
      <c r="L669" s="38">
        <f t="shared" si="154"/>
        <v>132.04727769368523</v>
      </c>
      <c r="M669" s="23">
        <f t="shared" si="155"/>
        <v>1.1403269271716652</v>
      </c>
      <c r="N669" s="7">
        <f t="shared" si="147"/>
        <v>133.18760462085689</v>
      </c>
      <c r="O669" s="34">
        <f t="shared" si="156"/>
        <v>3.1036204315857274</v>
      </c>
      <c r="P669" s="38">
        <f t="shared" si="157"/>
        <v>132.04727769368523</v>
      </c>
      <c r="Q669" s="23">
        <f t="shared" si="158"/>
        <v>1.7696440542004575</v>
      </c>
      <c r="R669" s="7">
        <f t="shared" si="148"/>
        <v>133.81692174788569</v>
      </c>
      <c r="S669" s="34">
        <f t="shared" si="159"/>
        <v>2.6457808947679196</v>
      </c>
    </row>
    <row r="670" spans="1:19" x14ac:dyDescent="0.35">
      <c r="A670" s="15">
        <v>43930</v>
      </c>
      <c r="B670" s="102">
        <v>105</v>
      </c>
      <c r="C670" s="7">
        <v>141.579712</v>
      </c>
      <c r="D670" s="38">
        <f t="shared" si="149"/>
        <v>135.02077916215836</v>
      </c>
      <c r="E670" s="23">
        <f t="shared" si="150"/>
        <v>0.7393784791397221</v>
      </c>
      <c r="F670" s="7">
        <f t="shared" si="144"/>
        <v>135.76015764129809</v>
      </c>
      <c r="G670" s="34">
        <f t="shared" si="145"/>
        <v>4.1104437044637496</v>
      </c>
      <c r="H670" s="38">
        <f t="shared" si="151"/>
        <v>135.02077916215836</v>
      </c>
      <c r="I670" s="42">
        <f t="shared" si="152"/>
        <v>1.3400973139644097</v>
      </c>
      <c r="J670" s="7">
        <f t="shared" si="146"/>
        <v>136.36087647612277</v>
      </c>
      <c r="K670" s="34">
        <f t="shared" si="153"/>
        <v>3.6861464472234777</v>
      </c>
      <c r="L670" s="38">
        <f t="shared" si="154"/>
        <v>135.02077916215836</v>
      </c>
      <c r="M670" s="23">
        <f t="shared" si="155"/>
        <v>1.9652554707573249</v>
      </c>
      <c r="N670" s="7">
        <f t="shared" si="147"/>
        <v>136.98603463291568</v>
      </c>
      <c r="O670" s="34">
        <f t="shared" si="156"/>
        <v>3.2445873085857988</v>
      </c>
      <c r="P670" s="38">
        <f t="shared" si="157"/>
        <v>135.02077916215836</v>
      </c>
      <c r="Q670" s="23">
        <f t="shared" si="158"/>
        <v>2.7929228563322304</v>
      </c>
      <c r="R670" s="7">
        <f t="shared" si="148"/>
        <v>137.8137020184906</v>
      </c>
      <c r="S670" s="34">
        <f t="shared" si="159"/>
        <v>2.6599926841985653</v>
      </c>
    </row>
    <row r="671" spans="1:19" x14ac:dyDescent="0.35">
      <c r="A671" s="15">
        <v>43934</v>
      </c>
      <c r="B671" s="102">
        <v>106</v>
      </c>
      <c r="C671" s="7">
        <v>136.160538</v>
      </c>
      <c r="D671" s="38">
        <f t="shared" si="149"/>
        <v>138.62819222297128</v>
      </c>
      <c r="E671" s="23">
        <f t="shared" si="150"/>
        <v>1.1695836663907011</v>
      </c>
      <c r="F671" s="7">
        <f t="shared" si="144"/>
        <v>139.79777588936199</v>
      </c>
      <c r="G671" s="34">
        <f t="shared" si="145"/>
        <v>2.6712863673922791</v>
      </c>
      <c r="H671" s="38">
        <f t="shared" si="151"/>
        <v>138.62819222297128</v>
      </c>
      <c r="I671" s="42">
        <f t="shared" si="152"/>
        <v>1.9069262506765363</v>
      </c>
      <c r="J671" s="7">
        <f t="shared" si="146"/>
        <v>140.53511847364783</v>
      </c>
      <c r="K671" s="34">
        <f t="shared" si="153"/>
        <v>3.212810802530631</v>
      </c>
      <c r="L671" s="38">
        <f t="shared" si="154"/>
        <v>138.62819222297128</v>
      </c>
      <c r="M671" s="23">
        <f t="shared" si="155"/>
        <v>2.7042263862823415</v>
      </c>
      <c r="N671" s="7">
        <f t="shared" si="147"/>
        <v>141.33241860925361</v>
      </c>
      <c r="O671" s="34">
        <f t="shared" si="156"/>
        <v>3.7983696930263342</v>
      </c>
      <c r="P671" s="38">
        <f t="shared" si="157"/>
        <v>138.62819222297128</v>
      </c>
      <c r="Q671" s="23">
        <f t="shared" si="158"/>
        <v>3.4852395301408134</v>
      </c>
      <c r="R671" s="7">
        <f t="shared" si="148"/>
        <v>142.11343175311208</v>
      </c>
      <c r="S671" s="34">
        <f t="shared" si="159"/>
        <v>4.3719669740964733</v>
      </c>
    </row>
    <row r="672" spans="1:19" x14ac:dyDescent="0.35">
      <c r="A672" s="15">
        <v>43935</v>
      </c>
      <c r="B672" s="102">
        <v>107</v>
      </c>
      <c r="C672" s="7">
        <v>138.77633700000001</v>
      </c>
      <c r="D672" s="38">
        <f t="shared" si="149"/>
        <v>137.27098240033706</v>
      </c>
      <c r="E672" s="23">
        <f t="shared" si="150"/>
        <v>0.79056464303696328</v>
      </c>
      <c r="F672" s="7">
        <f t="shared" si="144"/>
        <v>138.06154704337402</v>
      </c>
      <c r="G672" s="34">
        <f t="shared" si="145"/>
        <v>0.51506616479291578</v>
      </c>
      <c r="H672" s="38">
        <f t="shared" si="151"/>
        <v>137.27098240033706</v>
      </c>
      <c r="I672" s="42">
        <f t="shared" si="152"/>
        <v>1.0908922323488479</v>
      </c>
      <c r="J672" s="7">
        <f t="shared" si="146"/>
        <v>138.3618746326859</v>
      </c>
      <c r="K672" s="34">
        <f t="shared" si="153"/>
        <v>0.29865492653413628</v>
      </c>
      <c r="L672" s="38">
        <f t="shared" si="154"/>
        <v>137.27098240033706</v>
      </c>
      <c r="M672" s="23">
        <f t="shared" si="155"/>
        <v>0.87658009226988987</v>
      </c>
      <c r="N672" s="7">
        <f t="shared" si="147"/>
        <v>138.14756249260694</v>
      </c>
      <c r="O672" s="34">
        <f t="shared" si="156"/>
        <v>0.45308481329426858</v>
      </c>
      <c r="P672" s="38">
        <f t="shared" si="157"/>
        <v>137.27098240033706</v>
      </c>
      <c r="Q672" s="23">
        <f t="shared" si="158"/>
        <v>-0.63084241971796295</v>
      </c>
      <c r="R672" s="7">
        <f t="shared" si="148"/>
        <v>136.6401399806191</v>
      </c>
      <c r="S672" s="34">
        <f t="shared" si="159"/>
        <v>1.5393092695485366</v>
      </c>
    </row>
    <row r="673" spans="1:19" x14ac:dyDescent="0.35">
      <c r="A673" s="15">
        <v>43936</v>
      </c>
      <c r="B673" s="102">
        <v>108</v>
      </c>
      <c r="C673" s="7">
        <v>133.100525</v>
      </c>
      <c r="D673" s="38">
        <f t="shared" si="149"/>
        <v>138.09892743015169</v>
      </c>
      <c r="E673" s="23">
        <f t="shared" si="150"/>
        <v>0.79617170105361312</v>
      </c>
      <c r="F673" s="7">
        <f t="shared" si="144"/>
        <v>138.89509913120531</v>
      </c>
      <c r="G673" s="34">
        <f t="shared" si="145"/>
        <v>4.3535321376120111</v>
      </c>
      <c r="H673" s="38">
        <f t="shared" si="151"/>
        <v>138.09892743015169</v>
      </c>
      <c r="I673" s="42">
        <f t="shared" si="152"/>
        <v>1.0251554317152931</v>
      </c>
      <c r="J673" s="7">
        <f t="shared" si="146"/>
        <v>139.12408286186698</v>
      </c>
      <c r="K673" s="34">
        <f t="shared" si="153"/>
        <v>4.5255703250358899</v>
      </c>
      <c r="L673" s="38">
        <f t="shared" si="154"/>
        <v>138.09892743015169</v>
      </c>
      <c r="M673" s="23">
        <f t="shared" si="155"/>
        <v>0.8546943141650224</v>
      </c>
      <c r="N673" s="7">
        <f t="shared" si="147"/>
        <v>138.95362174431671</v>
      </c>
      <c r="O673" s="34">
        <f t="shared" si="156"/>
        <v>4.3975008695996509</v>
      </c>
      <c r="P673" s="38">
        <f t="shared" si="157"/>
        <v>138.09892743015169</v>
      </c>
      <c r="Q673" s="23">
        <f t="shared" si="158"/>
        <v>0.60912691238473993</v>
      </c>
      <c r="R673" s="7">
        <f t="shared" si="148"/>
        <v>138.70805434253643</v>
      </c>
      <c r="S673" s="34">
        <f t="shared" si="159"/>
        <v>4.2130031737563947</v>
      </c>
    </row>
    <row r="674" spans="1:19" x14ac:dyDescent="0.35">
      <c r="A674" s="15">
        <v>43937</v>
      </c>
      <c r="B674" s="102">
        <v>109</v>
      </c>
      <c r="C674" s="7">
        <v>130.62290999999999</v>
      </c>
      <c r="D674" s="38">
        <f t="shared" si="149"/>
        <v>135.34980609356825</v>
      </c>
      <c r="E674" s="23">
        <f t="shared" si="150"/>
        <v>0.26437774540805475</v>
      </c>
      <c r="F674" s="7">
        <f t="shared" si="144"/>
        <v>135.61418383897629</v>
      </c>
      <c r="G674" s="34">
        <f t="shared" si="145"/>
        <v>3.8211320196252694</v>
      </c>
      <c r="H674" s="38">
        <f t="shared" si="151"/>
        <v>135.34980609356825</v>
      </c>
      <c r="I674" s="42">
        <f t="shared" si="152"/>
        <v>8.1586239640609182E-2</v>
      </c>
      <c r="J674" s="7">
        <f t="shared" si="146"/>
        <v>135.43139233320886</v>
      </c>
      <c r="K674" s="34">
        <f t="shared" si="153"/>
        <v>3.6811936996418715</v>
      </c>
      <c r="L674" s="38">
        <f t="shared" si="154"/>
        <v>135.34980609356825</v>
      </c>
      <c r="M674" s="23">
        <f t="shared" si="155"/>
        <v>-0.767022728671787</v>
      </c>
      <c r="N674" s="7">
        <f t="shared" si="147"/>
        <v>134.58278336489647</v>
      </c>
      <c r="O674" s="34">
        <f t="shared" si="156"/>
        <v>3.0315305063227278</v>
      </c>
      <c r="P674" s="38">
        <f t="shared" si="157"/>
        <v>135.34980609356825</v>
      </c>
      <c r="Q674" s="23">
        <f t="shared" si="158"/>
        <v>-2.245384099238215</v>
      </c>
      <c r="R674" s="7">
        <f t="shared" si="148"/>
        <v>133.10442199433004</v>
      </c>
      <c r="S674" s="34">
        <f t="shared" si="159"/>
        <v>1.8997524969624768</v>
      </c>
    </row>
    <row r="675" spans="1:19" x14ac:dyDescent="0.35">
      <c r="A675" s="15">
        <v>43938</v>
      </c>
      <c r="B675" s="102">
        <v>110</v>
      </c>
      <c r="C675" s="7">
        <v>136.53564499999999</v>
      </c>
      <c r="D675" s="38">
        <f t="shared" si="149"/>
        <v>132.75001324210569</v>
      </c>
      <c r="E675" s="23">
        <f t="shared" si="150"/>
        <v>-0.16524784412253637</v>
      </c>
      <c r="F675" s="7">
        <f t="shared" si="144"/>
        <v>132.58476539798315</v>
      </c>
      <c r="G675" s="34">
        <f t="shared" si="145"/>
        <v>2.8936616529821504</v>
      </c>
      <c r="H675" s="38">
        <f t="shared" si="151"/>
        <v>132.75001324210569</v>
      </c>
      <c r="I675" s="42">
        <f t="shared" si="152"/>
        <v>-0.58875853313518134</v>
      </c>
      <c r="J675" s="7">
        <f t="shared" si="146"/>
        <v>132.16125470897052</v>
      </c>
      <c r="K675" s="34">
        <f t="shared" si="153"/>
        <v>3.2038448941516124</v>
      </c>
      <c r="L675" s="38">
        <f t="shared" si="154"/>
        <v>132.75001324210569</v>
      </c>
      <c r="M675" s="23">
        <f t="shared" si="155"/>
        <v>-1.5917692839276318</v>
      </c>
      <c r="N675" s="7">
        <f t="shared" si="147"/>
        <v>131.15824395817808</v>
      </c>
      <c r="O675" s="34">
        <f t="shared" si="156"/>
        <v>3.9384594710208551</v>
      </c>
      <c r="P675" s="38">
        <f t="shared" si="157"/>
        <v>132.75001324210569</v>
      </c>
      <c r="Q675" s="23">
        <f t="shared" si="158"/>
        <v>-2.546631538628902</v>
      </c>
      <c r="R675" s="7">
        <f t="shared" si="148"/>
        <v>130.20338170347679</v>
      </c>
      <c r="S675" s="34">
        <f t="shared" si="159"/>
        <v>4.6378096331717593</v>
      </c>
    </row>
    <row r="676" spans="1:19" x14ac:dyDescent="0.35">
      <c r="A676" s="15">
        <v>43941</v>
      </c>
      <c r="B676" s="102">
        <v>111</v>
      </c>
      <c r="C676" s="7">
        <v>133.949432</v>
      </c>
      <c r="D676" s="38">
        <f t="shared" si="149"/>
        <v>134.83211070894757</v>
      </c>
      <c r="E676" s="23">
        <f t="shared" si="150"/>
        <v>0.17185395252212499</v>
      </c>
      <c r="F676" s="7">
        <f t="shared" si="144"/>
        <v>135.00396466146969</v>
      </c>
      <c r="G676" s="34">
        <f t="shared" si="145"/>
        <v>0.78726176417806182</v>
      </c>
      <c r="H676" s="38">
        <f t="shared" si="151"/>
        <v>134.83211070894757</v>
      </c>
      <c r="I676" s="42">
        <f t="shared" si="152"/>
        <v>7.8955466859082168E-2</v>
      </c>
      <c r="J676" s="7">
        <f t="shared" si="146"/>
        <v>134.91106617580664</v>
      </c>
      <c r="K676" s="34">
        <f t="shared" si="153"/>
        <v>0.7179083639612871</v>
      </c>
      <c r="L676" s="38">
        <f t="shared" si="154"/>
        <v>134.83211070894757</v>
      </c>
      <c r="M676" s="23">
        <f t="shared" si="155"/>
        <v>6.1470753918645205E-2</v>
      </c>
      <c r="N676" s="7">
        <f t="shared" si="147"/>
        <v>134.89358146286622</v>
      </c>
      <c r="O676" s="34">
        <f t="shared" si="156"/>
        <v>0.70485514478793843</v>
      </c>
      <c r="P676" s="38">
        <f t="shared" si="157"/>
        <v>134.83211070894757</v>
      </c>
      <c r="Q676" s="23">
        <f t="shared" si="158"/>
        <v>1.3877881160212564</v>
      </c>
      <c r="R676" s="7">
        <f t="shared" si="148"/>
        <v>136.21989882496882</v>
      </c>
      <c r="S676" s="34">
        <f t="shared" si="159"/>
        <v>1.6950178817994697</v>
      </c>
    </row>
    <row r="677" spans="1:19" x14ac:dyDescent="0.35">
      <c r="A677" s="15">
        <v>43942</v>
      </c>
      <c r="B677" s="102">
        <v>112</v>
      </c>
      <c r="C677" s="7">
        <v>130.29716500000001</v>
      </c>
      <c r="D677" s="38">
        <f t="shared" si="149"/>
        <v>134.34663741902639</v>
      </c>
      <c r="E677" s="23">
        <f t="shared" si="150"/>
        <v>7.3254866155630136E-2</v>
      </c>
      <c r="F677" s="7">
        <f t="shared" si="144"/>
        <v>134.41989228518202</v>
      </c>
      <c r="G677" s="34">
        <f t="shared" si="145"/>
        <v>3.1640959227178951</v>
      </c>
      <c r="H677" s="38">
        <f t="shared" si="151"/>
        <v>134.34663741902639</v>
      </c>
      <c r="I677" s="42">
        <f t="shared" si="152"/>
        <v>-6.2151722335981874E-2</v>
      </c>
      <c r="J677" s="7">
        <f t="shared" si="146"/>
        <v>134.28448569669041</v>
      </c>
      <c r="K677" s="34">
        <f t="shared" si="153"/>
        <v>3.0601745607361477</v>
      </c>
      <c r="L677" s="38">
        <f t="shared" si="154"/>
        <v>134.34663741902639</v>
      </c>
      <c r="M677" s="23">
        <f t="shared" si="155"/>
        <v>-0.18465406580927343</v>
      </c>
      <c r="N677" s="7">
        <f t="shared" si="147"/>
        <v>134.16198335321712</v>
      </c>
      <c r="O677" s="34">
        <f t="shared" si="156"/>
        <v>2.9661569023524934</v>
      </c>
      <c r="P677" s="38">
        <f t="shared" si="157"/>
        <v>134.34663741902639</v>
      </c>
      <c r="Q677" s="23">
        <f t="shared" si="158"/>
        <v>-0.20448407902980939</v>
      </c>
      <c r="R677" s="7">
        <f t="shared" si="148"/>
        <v>134.14215333999658</v>
      </c>
      <c r="S677" s="34">
        <f t="shared" si="159"/>
        <v>2.9509378350607824</v>
      </c>
    </row>
    <row r="678" spans="1:19" x14ac:dyDescent="0.35">
      <c r="A678" s="15">
        <v>43943</v>
      </c>
      <c r="B678" s="102">
        <v>113</v>
      </c>
      <c r="C678" s="7">
        <v>131.313873</v>
      </c>
      <c r="D678" s="38">
        <f t="shared" si="149"/>
        <v>132.11942758856188</v>
      </c>
      <c r="E678" s="23">
        <f t="shared" si="150"/>
        <v>-0.2718148383373919</v>
      </c>
      <c r="F678" s="7">
        <f t="shared" si="144"/>
        <v>131.84761275022447</v>
      </c>
      <c r="G678" s="34">
        <f t="shared" si="145"/>
        <v>0.4064610524620425</v>
      </c>
      <c r="H678" s="38">
        <f t="shared" si="151"/>
        <v>132.11942758856188</v>
      </c>
      <c r="I678" s="42">
        <f t="shared" si="152"/>
        <v>-0.60341624936811566</v>
      </c>
      <c r="J678" s="7">
        <f t="shared" si="146"/>
        <v>131.51601133919377</v>
      </c>
      <c r="K678" s="34">
        <f t="shared" si="153"/>
        <v>0.15393525038574263</v>
      </c>
      <c r="L678" s="38">
        <f t="shared" si="154"/>
        <v>132.11942758856188</v>
      </c>
      <c r="M678" s="23">
        <f t="shared" si="155"/>
        <v>-1.1038041599041331</v>
      </c>
      <c r="N678" s="7">
        <f t="shared" si="147"/>
        <v>131.01562342865773</v>
      </c>
      <c r="O678" s="34">
        <f t="shared" si="156"/>
        <v>0.22712723684744865</v>
      </c>
      <c r="P678" s="38">
        <f t="shared" si="157"/>
        <v>132.11942758856188</v>
      </c>
      <c r="Q678" s="23">
        <f t="shared" si="158"/>
        <v>-1.9238009677493106</v>
      </c>
      <c r="R678" s="7">
        <f t="shared" si="148"/>
        <v>130.19562662081256</v>
      </c>
      <c r="S678" s="34">
        <f t="shared" si="159"/>
        <v>0.85158281729108676</v>
      </c>
    </row>
    <row r="679" spans="1:19" x14ac:dyDescent="0.35">
      <c r="A679" s="15">
        <v>43944</v>
      </c>
      <c r="B679" s="102">
        <v>114</v>
      </c>
      <c r="C679" s="7">
        <v>132.94258099999999</v>
      </c>
      <c r="D679" s="38">
        <f t="shared" si="149"/>
        <v>131.67637256485284</v>
      </c>
      <c r="E679" s="23">
        <f t="shared" si="150"/>
        <v>-0.29750086614313848</v>
      </c>
      <c r="F679" s="7">
        <f t="shared" si="144"/>
        <v>131.3788716987097</v>
      </c>
      <c r="G679" s="34">
        <f t="shared" si="145"/>
        <v>1.1762290829078217</v>
      </c>
      <c r="H679" s="38">
        <f t="shared" si="151"/>
        <v>131.67637256485284</v>
      </c>
      <c r="I679" s="42">
        <f t="shared" si="152"/>
        <v>-0.5633259429533457</v>
      </c>
      <c r="J679" s="7">
        <f t="shared" si="146"/>
        <v>131.11304662189949</v>
      </c>
      <c r="K679" s="34">
        <f t="shared" si="153"/>
        <v>1.3761838865611498</v>
      </c>
      <c r="L679" s="38">
        <f t="shared" si="154"/>
        <v>131.67637256485284</v>
      </c>
      <c r="M679" s="23">
        <f t="shared" si="155"/>
        <v>-0.80646704861633933</v>
      </c>
      <c r="N679" s="7">
        <f t="shared" si="147"/>
        <v>130.86990551623651</v>
      </c>
      <c r="O679" s="34">
        <f t="shared" si="156"/>
        <v>1.5590757063483489</v>
      </c>
      <c r="P679" s="38">
        <f t="shared" si="157"/>
        <v>131.67637256485284</v>
      </c>
      <c r="Q679" s="23">
        <f t="shared" si="158"/>
        <v>-0.6651669153150771</v>
      </c>
      <c r="R679" s="7">
        <f t="shared" si="148"/>
        <v>131.01120564953777</v>
      </c>
      <c r="S679" s="34">
        <f t="shared" si="159"/>
        <v>1.4527891183805275</v>
      </c>
    </row>
    <row r="680" spans="1:19" x14ac:dyDescent="0.35">
      <c r="A680" s="15">
        <v>43945</v>
      </c>
      <c r="B680" s="102">
        <v>115</v>
      </c>
      <c r="C680" s="7">
        <v>133.771759</v>
      </c>
      <c r="D680" s="38">
        <f t="shared" si="149"/>
        <v>132.37278720418377</v>
      </c>
      <c r="E680" s="23">
        <f t="shared" si="150"/>
        <v>-0.14841354032202897</v>
      </c>
      <c r="F680" s="7">
        <f t="shared" si="144"/>
        <v>132.22437366386174</v>
      </c>
      <c r="G680" s="34">
        <f t="shared" si="145"/>
        <v>1.1567354333273456</v>
      </c>
      <c r="H680" s="38">
        <f t="shared" si="151"/>
        <v>132.37278720418377</v>
      </c>
      <c r="I680" s="42">
        <f t="shared" si="152"/>
        <v>-0.24839079738227804</v>
      </c>
      <c r="J680" s="7">
        <f t="shared" si="146"/>
        <v>132.12439640680148</v>
      </c>
      <c r="K680" s="34">
        <f t="shared" si="153"/>
        <v>1.2314726258466275</v>
      </c>
      <c r="L680" s="38">
        <f t="shared" si="154"/>
        <v>132.37278720418377</v>
      </c>
      <c r="M680" s="23">
        <f t="shared" si="155"/>
        <v>-0.13017028904007044</v>
      </c>
      <c r="N680" s="7">
        <f t="shared" si="147"/>
        <v>132.24261691514369</v>
      </c>
      <c r="O680" s="34">
        <f t="shared" si="156"/>
        <v>1.1430978379048733</v>
      </c>
      <c r="P680" s="38">
        <f t="shared" si="157"/>
        <v>132.37278720418377</v>
      </c>
      <c r="Q680" s="23">
        <f t="shared" si="158"/>
        <v>0.49217740613402461</v>
      </c>
      <c r="R680" s="7">
        <f t="shared" si="148"/>
        <v>132.8649646103178</v>
      </c>
      <c r="S680" s="34">
        <f t="shared" si="159"/>
        <v>0.67786683561677952</v>
      </c>
    </row>
    <row r="681" spans="1:19" x14ac:dyDescent="0.35">
      <c r="A681" s="15">
        <v>43948</v>
      </c>
      <c r="B681" s="102">
        <v>116</v>
      </c>
      <c r="C681" s="7">
        <v>138.07551599999999</v>
      </c>
      <c r="D681" s="38">
        <f t="shared" si="149"/>
        <v>133.1422216918827</v>
      </c>
      <c r="E681" s="23">
        <f t="shared" si="150"/>
        <v>-1.0736336118885054E-2</v>
      </c>
      <c r="F681" s="7">
        <f t="shared" si="144"/>
        <v>133.1314853557638</v>
      </c>
      <c r="G681" s="34">
        <f t="shared" si="145"/>
        <v>3.5806714959053227</v>
      </c>
      <c r="H681" s="38">
        <f t="shared" si="151"/>
        <v>133.1422216918827</v>
      </c>
      <c r="I681" s="42">
        <f t="shared" si="152"/>
        <v>6.0655238880241158E-3</v>
      </c>
      <c r="J681" s="7">
        <f t="shared" si="146"/>
        <v>133.14828721577072</v>
      </c>
      <c r="K681" s="34">
        <f t="shared" si="153"/>
        <v>3.5685028939013859</v>
      </c>
      <c r="L681" s="38">
        <f t="shared" si="154"/>
        <v>133.1422216918827</v>
      </c>
      <c r="M681" s="23">
        <f t="shared" si="155"/>
        <v>0.27465186049248003</v>
      </c>
      <c r="N681" s="7">
        <f t="shared" si="147"/>
        <v>133.41687355237516</v>
      </c>
      <c r="O681" s="34">
        <f t="shared" si="156"/>
        <v>3.3739815592105615</v>
      </c>
      <c r="P681" s="38">
        <f t="shared" si="157"/>
        <v>133.1422216918827</v>
      </c>
      <c r="Q681" s="23">
        <f t="shared" si="158"/>
        <v>0.72784592546419458</v>
      </c>
      <c r="R681" s="7">
        <f t="shared" si="148"/>
        <v>133.8700676173469</v>
      </c>
      <c r="S681" s="34">
        <f t="shared" si="159"/>
        <v>3.0457596715793471</v>
      </c>
    </row>
    <row r="682" spans="1:19" x14ac:dyDescent="0.35">
      <c r="A682" s="15">
        <v>43949</v>
      </c>
      <c r="B682" s="102">
        <v>117</v>
      </c>
      <c r="C682" s="7">
        <v>140.91835</v>
      </c>
      <c r="D682" s="38">
        <f t="shared" si="149"/>
        <v>135.85553356134722</v>
      </c>
      <c r="E682" s="23">
        <f t="shared" si="150"/>
        <v>0.39787089471862558</v>
      </c>
      <c r="F682" s="7">
        <f t="shared" si="144"/>
        <v>136.25340445606585</v>
      </c>
      <c r="G682" s="34">
        <f t="shared" si="145"/>
        <v>3.3103889904573478</v>
      </c>
      <c r="H682" s="38">
        <f t="shared" si="151"/>
        <v>135.85553356134722</v>
      </c>
      <c r="I682" s="42">
        <f t="shared" si="152"/>
        <v>0.68287711028214781</v>
      </c>
      <c r="J682" s="7">
        <f t="shared" si="146"/>
        <v>136.53841067162935</v>
      </c>
      <c r="K682" s="34">
        <f t="shared" si="153"/>
        <v>3.1081398046249147</v>
      </c>
      <c r="L682" s="38">
        <f t="shared" si="154"/>
        <v>135.85553356134722</v>
      </c>
      <c r="M682" s="23">
        <f t="shared" si="155"/>
        <v>1.3720488645298978</v>
      </c>
      <c r="N682" s="7">
        <f t="shared" si="147"/>
        <v>137.2275824258771</v>
      </c>
      <c r="O682" s="34">
        <f t="shared" si="156"/>
        <v>2.6190823083884403</v>
      </c>
      <c r="P682" s="38">
        <f t="shared" si="157"/>
        <v>135.85553356134722</v>
      </c>
      <c r="Q682" s="23">
        <f t="shared" si="158"/>
        <v>2.4154919778644701</v>
      </c>
      <c r="R682" s="7">
        <f t="shared" si="148"/>
        <v>138.27102553921168</v>
      </c>
      <c r="S682" s="34">
        <f t="shared" si="159"/>
        <v>1.8786229478193053</v>
      </c>
    </row>
    <row r="683" spans="1:19" x14ac:dyDescent="0.35">
      <c r="A683" s="15">
        <v>43950</v>
      </c>
      <c r="B683" s="102">
        <v>118</v>
      </c>
      <c r="C683" s="7">
        <v>144.274506</v>
      </c>
      <c r="D683" s="38">
        <f t="shared" si="149"/>
        <v>138.64008260260624</v>
      </c>
      <c r="E683" s="23">
        <f t="shared" si="150"/>
        <v>0.75587261669968564</v>
      </c>
      <c r="F683" s="7">
        <f t="shared" si="144"/>
        <v>139.39595521930593</v>
      </c>
      <c r="G683" s="34">
        <f t="shared" si="145"/>
        <v>3.3814364824053325</v>
      </c>
      <c r="H683" s="38">
        <f t="shared" si="151"/>
        <v>138.64008260260624</v>
      </c>
      <c r="I683" s="42">
        <f t="shared" si="152"/>
        <v>1.2082950930263676</v>
      </c>
      <c r="J683" s="7">
        <f t="shared" si="146"/>
        <v>139.84837769563262</v>
      </c>
      <c r="K683" s="34">
        <f t="shared" si="153"/>
        <v>3.0678519906818336</v>
      </c>
      <c r="L683" s="38">
        <f t="shared" si="154"/>
        <v>138.64008260260624</v>
      </c>
      <c r="M683" s="23">
        <f t="shared" si="155"/>
        <v>2.007673944058006</v>
      </c>
      <c r="N683" s="7">
        <f t="shared" si="147"/>
        <v>140.64775654666425</v>
      </c>
      <c r="O683" s="34">
        <f t="shared" si="156"/>
        <v>2.5137840037627632</v>
      </c>
      <c r="P683" s="38">
        <f t="shared" si="157"/>
        <v>138.64008260260624</v>
      </c>
      <c r="Q683" s="23">
        <f t="shared" si="158"/>
        <v>2.7291904817498431</v>
      </c>
      <c r="R683" s="7">
        <f t="shared" si="148"/>
        <v>141.36927308435608</v>
      </c>
      <c r="S683" s="34">
        <f t="shared" si="159"/>
        <v>2.0136841886978436</v>
      </c>
    </row>
    <row r="684" spans="1:19" x14ac:dyDescent="0.35">
      <c r="A684" s="15">
        <v>43951</v>
      </c>
      <c r="B684" s="102">
        <v>119</v>
      </c>
      <c r="C684" s="7">
        <v>140.06944300000001</v>
      </c>
      <c r="D684" s="38">
        <f t="shared" si="149"/>
        <v>141.73901547117282</v>
      </c>
      <c r="E684" s="23">
        <f t="shared" si="150"/>
        <v>1.1073316544797196</v>
      </c>
      <c r="F684" s="7">
        <f t="shared" si="144"/>
        <v>142.84634712565253</v>
      </c>
      <c r="G684" s="34">
        <f t="shared" si="145"/>
        <v>1.9825195747030431</v>
      </c>
      <c r="H684" s="38">
        <f t="shared" si="151"/>
        <v>141.73901547117282</v>
      </c>
      <c r="I684" s="42">
        <f t="shared" si="152"/>
        <v>1.6809545369114203</v>
      </c>
      <c r="J684" s="7">
        <f t="shared" si="146"/>
        <v>143.41997000808425</v>
      </c>
      <c r="K684" s="34">
        <f t="shared" si="153"/>
        <v>2.392047070597862</v>
      </c>
      <c r="L684" s="38">
        <f t="shared" si="154"/>
        <v>141.73901547117282</v>
      </c>
      <c r="M684" s="23">
        <f t="shared" si="155"/>
        <v>2.4987404600868635</v>
      </c>
      <c r="N684" s="7">
        <f t="shared" si="147"/>
        <v>144.23775593125967</v>
      </c>
      <c r="O684" s="34">
        <f t="shared" si="156"/>
        <v>2.9758902741261442</v>
      </c>
      <c r="P684" s="38">
        <f t="shared" si="157"/>
        <v>141.73901547117282</v>
      </c>
      <c r="Q684" s="23">
        <f t="shared" si="158"/>
        <v>3.0434715105440677</v>
      </c>
      <c r="R684" s="7">
        <f t="shared" si="148"/>
        <v>144.78248698171689</v>
      </c>
      <c r="S684" s="34">
        <f t="shared" si="159"/>
        <v>3.3647909785126218</v>
      </c>
    </row>
    <row r="685" spans="1:19" x14ac:dyDescent="0.35">
      <c r="A685" s="15">
        <v>43952</v>
      </c>
      <c r="B685" s="102">
        <v>120</v>
      </c>
      <c r="C685" s="7">
        <v>135.47943100000001</v>
      </c>
      <c r="D685" s="38">
        <f t="shared" si="149"/>
        <v>140.82075061202778</v>
      </c>
      <c r="E685" s="23">
        <f t="shared" si="150"/>
        <v>0.80349217743600565</v>
      </c>
      <c r="F685" s="7">
        <f t="shared" si="144"/>
        <v>141.62424278946378</v>
      </c>
      <c r="G685" s="34">
        <f t="shared" si="145"/>
        <v>4.5356049579686921</v>
      </c>
      <c r="H685" s="38">
        <f t="shared" si="151"/>
        <v>140.82075061202778</v>
      </c>
      <c r="I685" s="42">
        <f t="shared" si="152"/>
        <v>1.0311496878973052</v>
      </c>
      <c r="J685" s="7">
        <f t="shared" si="146"/>
        <v>141.85190029992509</v>
      </c>
      <c r="K685" s="34">
        <f t="shared" si="153"/>
        <v>4.7036433891762401</v>
      </c>
      <c r="L685" s="38">
        <f t="shared" si="154"/>
        <v>140.82075061202778</v>
      </c>
      <c r="M685" s="23">
        <f t="shared" si="155"/>
        <v>0.96108806643250677</v>
      </c>
      <c r="N685" s="7">
        <f t="shared" si="147"/>
        <v>141.78183867846028</v>
      </c>
      <c r="O685" s="34">
        <f t="shared" si="156"/>
        <v>4.6519295452755998</v>
      </c>
      <c r="P685" s="38">
        <f t="shared" si="157"/>
        <v>140.82075061202778</v>
      </c>
      <c r="Q685" s="23">
        <f t="shared" si="158"/>
        <v>-0.32400440369167394</v>
      </c>
      <c r="R685" s="7">
        <f t="shared" si="148"/>
        <v>140.49674620833611</v>
      </c>
      <c r="S685" s="34">
        <f t="shared" si="159"/>
        <v>3.7033778273958795</v>
      </c>
    </row>
    <row r="686" spans="1:19" x14ac:dyDescent="0.35">
      <c r="A686" s="15">
        <v>43955</v>
      </c>
      <c r="B686" s="102">
        <v>121</v>
      </c>
      <c r="C686" s="7">
        <v>133.45588699999999</v>
      </c>
      <c r="D686" s="38">
        <f t="shared" si="149"/>
        <v>137.88302482541252</v>
      </c>
      <c r="E686" s="23">
        <f t="shared" si="150"/>
        <v>0.24230948282831577</v>
      </c>
      <c r="F686" s="7">
        <f t="shared" si="144"/>
        <v>138.12533430824084</v>
      </c>
      <c r="G686" s="34">
        <f t="shared" si="145"/>
        <v>3.4988694865449048</v>
      </c>
      <c r="H686" s="38">
        <f t="shared" si="151"/>
        <v>137.88302482541252</v>
      </c>
      <c r="I686" s="42">
        <f t="shared" si="152"/>
        <v>3.8930819269163752E-2</v>
      </c>
      <c r="J686" s="7">
        <f t="shared" si="146"/>
        <v>137.92195564468167</v>
      </c>
      <c r="K686" s="34">
        <f t="shared" si="153"/>
        <v>3.3464755621321403</v>
      </c>
      <c r="L686" s="38">
        <f t="shared" si="154"/>
        <v>137.88302482541252</v>
      </c>
      <c r="M686" s="23">
        <f t="shared" si="155"/>
        <v>-0.79337816743898848</v>
      </c>
      <c r="N686" s="7">
        <f t="shared" si="147"/>
        <v>137.08964665797353</v>
      </c>
      <c r="O686" s="34">
        <f t="shared" si="156"/>
        <v>2.722817059372991</v>
      </c>
      <c r="P686" s="38">
        <f t="shared" si="157"/>
        <v>137.88302482541252</v>
      </c>
      <c r="Q686" s="23">
        <f t="shared" si="158"/>
        <v>-2.5456675791767225</v>
      </c>
      <c r="R686" s="7">
        <f t="shared" si="148"/>
        <v>135.3373572462358</v>
      </c>
      <c r="S686" s="34">
        <f t="shared" si="159"/>
        <v>1.4098068571795617</v>
      </c>
    </row>
    <row r="687" spans="1:19" x14ac:dyDescent="0.35">
      <c r="A687" s="15">
        <v>43956</v>
      </c>
      <c r="B687" s="102">
        <v>122</v>
      </c>
      <c r="C687" s="7">
        <v>133.13014200000001</v>
      </c>
      <c r="D687" s="38">
        <f t="shared" si="149"/>
        <v>135.44809902143561</v>
      </c>
      <c r="E687" s="23">
        <f t="shared" si="150"/>
        <v>-0.15927581019246803</v>
      </c>
      <c r="F687" s="7">
        <f t="shared" si="144"/>
        <v>135.28882321124314</v>
      </c>
      <c r="G687" s="34">
        <f t="shared" si="145"/>
        <v>1.6214819415148933</v>
      </c>
      <c r="H687" s="38">
        <f t="shared" si="151"/>
        <v>135.44809902143561</v>
      </c>
      <c r="I687" s="42">
        <f t="shared" si="152"/>
        <v>-0.57953333654235462</v>
      </c>
      <c r="J687" s="7">
        <f t="shared" si="146"/>
        <v>134.86856568489324</v>
      </c>
      <c r="K687" s="34">
        <f t="shared" si="153"/>
        <v>1.3058077297725967</v>
      </c>
      <c r="L687" s="38">
        <f t="shared" si="154"/>
        <v>135.44809902143561</v>
      </c>
      <c r="M687" s="23">
        <f t="shared" si="155"/>
        <v>-1.5320746038810531</v>
      </c>
      <c r="N687" s="7">
        <f t="shared" si="147"/>
        <v>133.91602441755455</v>
      </c>
      <c r="O687" s="34">
        <f t="shared" si="156"/>
        <v>0.59031140938356874</v>
      </c>
      <c r="P687" s="38">
        <f t="shared" si="157"/>
        <v>135.44809902143561</v>
      </c>
      <c r="Q687" s="23">
        <f t="shared" si="158"/>
        <v>-2.4515370702568817</v>
      </c>
      <c r="R687" s="7">
        <f t="shared" si="148"/>
        <v>132.99656195117873</v>
      </c>
      <c r="S687" s="34">
        <f t="shared" si="159"/>
        <v>0.10033794512235449</v>
      </c>
    </row>
    <row r="688" spans="1:19" x14ac:dyDescent="0.35">
      <c r="A688" s="15">
        <v>43957</v>
      </c>
      <c r="B688" s="102">
        <v>123</v>
      </c>
      <c r="C688" s="7">
        <v>131.323746</v>
      </c>
      <c r="D688" s="38">
        <f t="shared" si="149"/>
        <v>134.17322265964603</v>
      </c>
      <c r="E688" s="23">
        <f t="shared" si="150"/>
        <v>-0.32661589293203486</v>
      </c>
      <c r="F688" s="7">
        <f t="shared" si="144"/>
        <v>133.84660676671399</v>
      </c>
      <c r="G688" s="34">
        <f t="shared" si="145"/>
        <v>1.9211002149710152</v>
      </c>
      <c r="H688" s="38">
        <f t="shared" si="151"/>
        <v>134.17322265964603</v>
      </c>
      <c r="I688" s="42">
        <f t="shared" si="152"/>
        <v>-0.75336909285416109</v>
      </c>
      <c r="J688" s="7">
        <f t="shared" si="146"/>
        <v>133.41985356679186</v>
      </c>
      <c r="K688" s="34">
        <f t="shared" si="153"/>
        <v>1.5961375079811218</v>
      </c>
      <c r="L688" s="38">
        <f t="shared" si="154"/>
        <v>134.17322265964603</v>
      </c>
      <c r="M688" s="23">
        <f t="shared" si="155"/>
        <v>-1.4163353949398905</v>
      </c>
      <c r="N688" s="7">
        <f t="shared" si="147"/>
        <v>132.75688726470614</v>
      </c>
      <c r="O688" s="34">
        <f t="shared" si="156"/>
        <v>1.0913039784184477</v>
      </c>
      <c r="P688" s="38">
        <f t="shared" si="157"/>
        <v>134.17322265964603</v>
      </c>
      <c r="Q688" s="23">
        <f t="shared" si="158"/>
        <v>-1.4513754680596758</v>
      </c>
      <c r="R688" s="7">
        <f t="shared" si="148"/>
        <v>132.72184719158636</v>
      </c>
      <c r="S688" s="34">
        <f t="shared" si="159"/>
        <v>1.0646217718967317</v>
      </c>
    </row>
    <row r="689" spans="1:19" x14ac:dyDescent="0.35">
      <c r="A689" s="15">
        <v>43958</v>
      </c>
      <c r="B689" s="102">
        <v>124</v>
      </c>
      <c r="C689" s="7">
        <v>131.076965</v>
      </c>
      <c r="D689" s="38">
        <f t="shared" si="149"/>
        <v>132.60601049684072</v>
      </c>
      <c r="E689" s="23">
        <f t="shared" si="150"/>
        <v>-0.51270533341302538</v>
      </c>
      <c r="F689" s="7">
        <f t="shared" si="144"/>
        <v>132.09330516342769</v>
      </c>
      <c r="G689" s="34">
        <f t="shared" si="145"/>
        <v>0.77537663725101147</v>
      </c>
      <c r="H689" s="38">
        <f t="shared" si="151"/>
        <v>132.60601049684072</v>
      </c>
      <c r="I689" s="42">
        <f t="shared" si="152"/>
        <v>-0.95682986034194706</v>
      </c>
      <c r="J689" s="7">
        <f t="shared" si="146"/>
        <v>131.64918063649878</v>
      </c>
      <c r="K689" s="34">
        <f t="shared" si="153"/>
        <v>0.43654934831515402</v>
      </c>
      <c r="L689" s="38">
        <f t="shared" si="154"/>
        <v>132.60601049684072</v>
      </c>
      <c r="M689" s="23">
        <f t="shared" si="155"/>
        <v>-1.4842299404793269</v>
      </c>
      <c r="N689" s="7">
        <f t="shared" si="147"/>
        <v>131.12178055636139</v>
      </c>
      <c r="O689" s="34">
        <f t="shared" si="156"/>
        <v>3.4190260936683446E-2</v>
      </c>
      <c r="P689" s="38">
        <f t="shared" si="157"/>
        <v>132.60601049684072</v>
      </c>
      <c r="Q689" s="23">
        <f t="shared" si="158"/>
        <v>-1.5498366585934604</v>
      </c>
      <c r="R689" s="7">
        <f t="shared" si="148"/>
        <v>131.05617383824728</v>
      </c>
      <c r="S689" s="34">
        <f t="shared" si="159"/>
        <v>1.5861796733488517E-2</v>
      </c>
    </row>
    <row r="690" spans="1:19" x14ac:dyDescent="0.35">
      <c r="A690" s="15">
        <v>43959</v>
      </c>
      <c r="B690" s="102">
        <v>125</v>
      </c>
      <c r="C690" s="7">
        <v>135.14382900000001</v>
      </c>
      <c r="D690" s="38">
        <f t="shared" si="149"/>
        <v>131.76503547357834</v>
      </c>
      <c r="E690" s="23">
        <f t="shared" si="150"/>
        <v>-0.56194578689042973</v>
      </c>
      <c r="F690" s="7">
        <f t="shared" si="144"/>
        <v>131.20308968668792</v>
      </c>
      <c r="G690" s="34">
        <f t="shared" si="145"/>
        <v>2.9159594947632375</v>
      </c>
      <c r="H690" s="38">
        <f t="shared" si="151"/>
        <v>131.76503547357834</v>
      </c>
      <c r="I690" s="42">
        <f t="shared" si="152"/>
        <v>-0.92786615107205728</v>
      </c>
      <c r="J690" s="7">
        <f t="shared" si="146"/>
        <v>130.83716932250627</v>
      </c>
      <c r="K690" s="34">
        <f t="shared" si="153"/>
        <v>3.1867231447865372</v>
      </c>
      <c r="L690" s="38">
        <f t="shared" si="154"/>
        <v>131.76503547357834</v>
      </c>
      <c r="M690" s="23">
        <f t="shared" si="155"/>
        <v>-1.1947652277317045</v>
      </c>
      <c r="N690" s="7">
        <f t="shared" si="147"/>
        <v>130.57027024584664</v>
      </c>
      <c r="O690" s="34">
        <f t="shared" si="156"/>
        <v>3.3842157559065216</v>
      </c>
      <c r="P690" s="38">
        <f t="shared" si="157"/>
        <v>131.76503547357834</v>
      </c>
      <c r="Q690" s="23">
        <f t="shared" si="158"/>
        <v>-0.94730426856204875</v>
      </c>
      <c r="R690" s="7">
        <f t="shared" si="148"/>
        <v>130.81773120501629</v>
      </c>
      <c r="S690" s="34">
        <f t="shared" si="159"/>
        <v>3.2011064263864566</v>
      </c>
    </row>
    <row r="691" spans="1:19" x14ac:dyDescent="0.35">
      <c r="A691" s="15">
        <v>43962</v>
      </c>
      <c r="B691" s="102">
        <v>126</v>
      </c>
      <c r="C691" s="7">
        <v>132.54776000000001</v>
      </c>
      <c r="D691" s="38">
        <f t="shared" si="149"/>
        <v>133.62337191311025</v>
      </c>
      <c r="E691" s="23">
        <f t="shared" si="150"/>
        <v>-0.19890345292707862</v>
      </c>
      <c r="F691" s="7">
        <f t="shared" si="144"/>
        <v>133.42446846018316</v>
      </c>
      <c r="G691" s="34">
        <f t="shared" si="145"/>
        <v>0.66142834868212985</v>
      </c>
      <c r="H691" s="38">
        <f t="shared" si="151"/>
        <v>133.62337191311025</v>
      </c>
      <c r="I691" s="42">
        <f t="shared" si="152"/>
        <v>-0.23131550342106522</v>
      </c>
      <c r="J691" s="7">
        <f t="shared" si="146"/>
        <v>133.39205640968919</v>
      </c>
      <c r="K691" s="34">
        <f t="shared" si="153"/>
        <v>0.63697523797397892</v>
      </c>
      <c r="L691" s="38">
        <f t="shared" si="154"/>
        <v>133.62337191311025</v>
      </c>
      <c r="M691" s="23">
        <f t="shared" si="155"/>
        <v>0.17913052253692241</v>
      </c>
      <c r="N691" s="7">
        <f t="shared" si="147"/>
        <v>133.80250243564717</v>
      </c>
      <c r="O691" s="34">
        <f t="shared" si="156"/>
        <v>0.946634206151171</v>
      </c>
      <c r="P691" s="38">
        <f t="shared" si="157"/>
        <v>133.62337191311025</v>
      </c>
      <c r="Q691" s="23">
        <f t="shared" si="158"/>
        <v>1.4374903333178168</v>
      </c>
      <c r="R691" s="7">
        <f t="shared" si="148"/>
        <v>135.06086224642806</v>
      </c>
      <c r="S691" s="34">
        <f t="shared" si="159"/>
        <v>1.8959975230272073</v>
      </c>
    </row>
    <row r="692" spans="1:19" x14ac:dyDescent="0.35">
      <c r="A692" s="15">
        <v>43963</v>
      </c>
      <c r="B692" s="102">
        <v>127</v>
      </c>
      <c r="C692" s="7">
        <v>125.944046</v>
      </c>
      <c r="D692" s="38">
        <f t="shared" si="149"/>
        <v>133.03178536089962</v>
      </c>
      <c r="E692" s="23">
        <f t="shared" si="150"/>
        <v>-0.2578059178196111</v>
      </c>
      <c r="F692" s="7">
        <f t="shared" si="144"/>
        <v>132.77397944308001</v>
      </c>
      <c r="G692" s="34">
        <f t="shared" si="145"/>
        <v>5.422990335787695</v>
      </c>
      <c r="H692" s="38">
        <f t="shared" si="151"/>
        <v>133.03178536089962</v>
      </c>
      <c r="I692" s="42">
        <f t="shared" si="152"/>
        <v>-0.32138326561845609</v>
      </c>
      <c r="J692" s="7">
        <f t="shared" si="146"/>
        <v>132.71040209528115</v>
      </c>
      <c r="K692" s="34">
        <f t="shared" si="153"/>
        <v>5.3725097058428259</v>
      </c>
      <c r="L692" s="38">
        <f t="shared" si="154"/>
        <v>133.03178536089962</v>
      </c>
      <c r="M692" s="23">
        <f t="shared" si="155"/>
        <v>-0.1676921610994756</v>
      </c>
      <c r="N692" s="7">
        <f t="shared" si="147"/>
        <v>132.86409319980015</v>
      </c>
      <c r="O692" s="34">
        <f t="shared" si="156"/>
        <v>5.4945409644852541</v>
      </c>
      <c r="P692" s="38">
        <f t="shared" si="157"/>
        <v>133.03178536089962</v>
      </c>
      <c r="Q692" s="23">
        <f t="shared" si="158"/>
        <v>-0.28722501938136191</v>
      </c>
      <c r="R692" s="7">
        <f t="shared" si="148"/>
        <v>132.74456034151825</v>
      </c>
      <c r="S692" s="34">
        <f t="shared" si="159"/>
        <v>5.3996314692941114</v>
      </c>
    </row>
    <row r="693" spans="1:19" x14ac:dyDescent="0.35">
      <c r="A693" s="15">
        <v>43964</v>
      </c>
      <c r="B693" s="102">
        <v>128</v>
      </c>
      <c r="C693" s="7">
        <v>121.383652</v>
      </c>
      <c r="D693" s="38">
        <f t="shared" si="149"/>
        <v>129.13352871240483</v>
      </c>
      <c r="E693" s="23">
        <f t="shared" si="150"/>
        <v>-0.80387352742088847</v>
      </c>
      <c r="F693" s="7">
        <f t="shared" si="144"/>
        <v>128.32965518498395</v>
      </c>
      <c r="G693" s="34">
        <f t="shared" si="145"/>
        <v>5.7223547574462099</v>
      </c>
      <c r="H693" s="38">
        <f t="shared" si="151"/>
        <v>129.13352871240483</v>
      </c>
      <c r="I693" s="42">
        <f t="shared" si="152"/>
        <v>-1.2156016113375405</v>
      </c>
      <c r="J693" s="7">
        <f t="shared" si="146"/>
        <v>127.91792710106728</v>
      </c>
      <c r="K693" s="34">
        <f t="shared" si="153"/>
        <v>5.3831590938352063</v>
      </c>
      <c r="L693" s="38">
        <f t="shared" si="154"/>
        <v>129.13352871240483</v>
      </c>
      <c r="M693" s="23">
        <f t="shared" si="155"/>
        <v>-1.8464461804273689</v>
      </c>
      <c r="N693" s="7">
        <f t="shared" si="147"/>
        <v>127.28708253197746</v>
      </c>
      <c r="O693" s="34">
        <f t="shared" si="156"/>
        <v>4.8634477828838625</v>
      </c>
      <c r="P693" s="38">
        <f t="shared" si="157"/>
        <v>129.13352871240483</v>
      </c>
      <c r="Q693" s="23">
        <f t="shared" si="158"/>
        <v>-3.3566019041277788</v>
      </c>
      <c r="R693" s="7">
        <f t="shared" si="148"/>
        <v>125.77692680827704</v>
      </c>
      <c r="S693" s="34">
        <f t="shared" si="159"/>
        <v>3.6193298981291497</v>
      </c>
    </row>
    <row r="694" spans="1:19" x14ac:dyDescent="0.35">
      <c r="A694" s="15">
        <v>43965</v>
      </c>
      <c r="B694" s="102">
        <v>129</v>
      </c>
      <c r="C694" s="7">
        <v>126.335655</v>
      </c>
      <c r="D694" s="38">
        <f t="shared" si="149"/>
        <v>124.87109652058217</v>
      </c>
      <c r="E694" s="23">
        <f t="shared" si="150"/>
        <v>-1.3226573270811532</v>
      </c>
      <c r="F694" s="7">
        <f t="shared" si="144"/>
        <v>123.54843919350101</v>
      </c>
      <c r="G694" s="34">
        <f t="shared" si="145"/>
        <v>2.2061988806714874</v>
      </c>
      <c r="H694" s="38">
        <f t="shared" si="151"/>
        <v>124.87109652058217</v>
      </c>
      <c r="I694" s="42">
        <f t="shared" si="152"/>
        <v>-1.9773092564588191</v>
      </c>
      <c r="J694" s="7">
        <f t="shared" si="146"/>
        <v>122.89378726412335</v>
      </c>
      <c r="K694" s="34">
        <f t="shared" si="153"/>
        <v>2.7243834971818965</v>
      </c>
      <c r="L694" s="38">
        <f t="shared" si="154"/>
        <v>124.87109652058217</v>
      </c>
      <c r="M694" s="23">
        <f t="shared" si="155"/>
        <v>-2.9336398855552472</v>
      </c>
      <c r="N694" s="7">
        <f t="shared" si="147"/>
        <v>121.93745663502692</v>
      </c>
      <c r="O694" s="34">
        <f t="shared" si="156"/>
        <v>3.4813595298754598</v>
      </c>
      <c r="P694" s="38">
        <f t="shared" si="157"/>
        <v>124.87109652058217</v>
      </c>
      <c r="Q694" s="23">
        <f t="shared" si="158"/>
        <v>-4.126557648668423</v>
      </c>
      <c r="R694" s="7">
        <f t="shared" si="148"/>
        <v>120.74453887191375</v>
      </c>
      <c r="S694" s="34">
        <f t="shared" si="159"/>
        <v>4.4256042588185069</v>
      </c>
    </row>
    <row r="695" spans="1:19" x14ac:dyDescent="0.35">
      <c r="A695" s="15">
        <v>43966</v>
      </c>
      <c r="B695" s="102">
        <v>130</v>
      </c>
      <c r="C695" s="7">
        <v>124.70488</v>
      </c>
      <c r="D695" s="38">
        <f t="shared" si="149"/>
        <v>125.67660368426198</v>
      </c>
      <c r="E695" s="23">
        <f t="shared" si="150"/>
        <v>-1.0034326534670093</v>
      </c>
      <c r="F695" s="7">
        <f t="shared" ref="F695:F758" si="160">D695+E695</f>
        <v>124.67317103079496</v>
      </c>
      <c r="G695" s="34">
        <f t="shared" ref="G695:G758" si="161">(ABS(F695-C695)/C695)*100</f>
        <v>2.5427207984997559E-2</v>
      </c>
      <c r="H695" s="38">
        <f t="shared" si="151"/>
        <v>125.67660368426198</v>
      </c>
      <c r="I695" s="42">
        <f t="shared" si="152"/>
        <v>-1.2816051514241629</v>
      </c>
      <c r="J695" s="7">
        <f t="shared" ref="J695:J758" si="162">H695+I695</f>
        <v>124.39499853283782</v>
      </c>
      <c r="K695" s="34">
        <f t="shared" si="153"/>
        <v>0.24849185305513724</v>
      </c>
      <c r="L695" s="38">
        <f t="shared" si="154"/>
        <v>125.67660368426198</v>
      </c>
      <c r="M695" s="23">
        <f t="shared" si="155"/>
        <v>-1.2510237133994733</v>
      </c>
      <c r="N695" s="7">
        <f t="shared" ref="N695:N758" si="163">L695+M695</f>
        <v>124.4255799708625</v>
      </c>
      <c r="O695" s="34">
        <f t="shared" si="156"/>
        <v>0.22396880469914435</v>
      </c>
      <c r="P695" s="38">
        <f t="shared" si="157"/>
        <v>125.67660368426198</v>
      </c>
      <c r="Q695" s="23">
        <f t="shared" si="158"/>
        <v>6.5697441827571645E-2</v>
      </c>
      <c r="R695" s="7">
        <f t="shared" ref="R695:R758" si="164">P695+Q695</f>
        <v>125.74230112608954</v>
      </c>
      <c r="S695" s="34">
        <f t="shared" si="159"/>
        <v>0.83190098582312155</v>
      </c>
    </row>
    <row r="696" spans="1:19" x14ac:dyDescent="0.35">
      <c r="A696" s="15">
        <v>43969</v>
      </c>
      <c r="B696" s="102">
        <v>131</v>
      </c>
      <c r="C696" s="7">
        <v>135.27510100000001</v>
      </c>
      <c r="D696" s="38">
        <f t="shared" ref="D696:D759" si="165">0.55*C695+(1-0.55)*D695</f>
        <v>125.1421556579179</v>
      </c>
      <c r="E696" s="23">
        <f t="shared" ref="E696:E759" si="166">$E$564*(D696-D695)+(1-$E$564)*E695</f>
        <v>-0.93308495939856984</v>
      </c>
      <c r="F696" s="7">
        <f t="shared" si="160"/>
        <v>124.20907069851933</v>
      </c>
      <c r="G696" s="34">
        <f t="shared" si="161"/>
        <v>8.1803896058304773</v>
      </c>
      <c r="H696" s="38">
        <f t="shared" ref="H696:H759" si="167">0.55*C695+(1-0.55)*H695</f>
        <v>125.1421556579179</v>
      </c>
      <c r="I696" s="42">
        <f t="shared" ref="I696:I759" si="168">$I$564*(H696-H695)+(1-$I$564)*I695</f>
        <v>-1.0948158701541422</v>
      </c>
      <c r="J696" s="7">
        <f t="shared" si="162"/>
        <v>124.04733978776376</v>
      </c>
      <c r="K696" s="34">
        <f t="shared" ref="K696:K759" si="169">(ABS(J696-C696)/C696)*100</f>
        <v>8.2999466488930924</v>
      </c>
      <c r="L696" s="38">
        <f t="shared" ref="L696:L759" si="170">0.55*C695+(1-0.55)*L695</f>
        <v>125.1421556579179</v>
      </c>
      <c r="M696" s="23">
        <f t="shared" ref="M696:M759" si="171">$M$564*(L696-L695)+(1-$M$564)*M695</f>
        <v>-0.92856465422454648</v>
      </c>
      <c r="N696" s="7">
        <f t="shared" si="163"/>
        <v>124.21359100369335</v>
      </c>
      <c r="O696" s="34">
        <f t="shared" ref="O696:O759" si="172">(ABS(N696-C696)/C696)*100</f>
        <v>8.1770480410187645</v>
      </c>
      <c r="P696" s="38">
        <f t="shared" ref="P696:P759" si="173">0.55*C695+(1-0.55)*P695</f>
        <v>125.1421556579179</v>
      </c>
      <c r="Q696" s="23">
        <f t="shared" ref="Q696:Q759" si="174">$Q$564*(P696-P695)+(1-$Q$564)*Q695</f>
        <v>-0.44442620611833228</v>
      </c>
      <c r="R696" s="7">
        <f t="shared" si="164"/>
        <v>124.69772945179956</v>
      </c>
      <c r="S696" s="34">
        <f t="shared" ref="S696:S759" si="175">(ABS(R696-C696)/C696)*100</f>
        <v>7.8191562748864225</v>
      </c>
    </row>
    <row r="697" spans="1:19" x14ac:dyDescent="0.35">
      <c r="A697" s="15">
        <v>43970</v>
      </c>
      <c r="B697" s="102">
        <v>132</v>
      </c>
      <c r="C697" s="7">
        <v>131.208099</v>
      </c>
      <c r="D697" s="38">
        <f t="shared" si="165"/>
        <v>130.71527559606307</v>
      </c>
      <c r="E697" s="23">
        <f t="shared" si="166"/>
        <v>4.2845775232990935E-2</v>
      </c>
      <c r="F697" s="7">
        <f t="shared" si="160"/>
        <v>130.75812137129606</v>
      </c>
      <c r="G697" s="34">
        <f t="shared" si="161"/>
        <v>0.34294958324481789</v>
      </c>
      <c r="H697" s="38">
        <f t="shared" si="167"/>
        <v>130.71527559606307</v>
      </c>
      <c r="I697" s="42">
        <f t="shared" si="168"/>
        <v>0.57216808192068558</v>
      </c>
      <c r="J697" s="7">
        <f t="shared" si="162"/>
        <v>131.28744367798376</v>
      </c>
      <c r="K697" s="34">
        <f t="shared" si="169"/>
        <v>6.0472393540093296E-2</v>
      </c>
      <c r="L697" s="38">
        <f t="shared" si="170"/>
        <v>130.71527559606307</v>
      </c>
      <c r="M697" s="23">
        <f t="shared" si="171"/>
        <v>1.9971934123418258</v>
      </c>
      <c r="N697" s="7">
        <f t="shared" si="163"/>
        <v>132.7124690084049</v>
      </c>
      <c r="O697" s="34">
        <f t="shared" si="172"/>
        <v>1.1465527051077011</v>
      </c>
      <c r="P697" s="38">
        <f t="shared" si="173"/>
        <v>130.71527559606307</v>
      </c>
      <c r="Q697" s="23">
        <f t="shared" si="174"/>
        <v>4.6704880165056428</v>
      </c>
      <c r="R697" s="7">
        <f t="shared" si="164"/>
        <v>135.3857636125687</v>
      </c>
      <c r="S697" s="34">
        <f t="shared" si="175"/>
        <v>3.1839990400049087</v>
      </c>
    </row>
    <row r="698" spans="1:19" x14ac:dyDescent="0.35">
      <c r="A698" s="15">
        <v>43971</v>
      </c>
      <c r="B698" s="102">
        <v>133</v>
      </c>
      <c r="C698" s="7">
        <v>135.26516699999999</v>
      </c>
      <c r="D698" s="38">
        <f t="shared" si="165"/>
        <v>130.98632846822838</v>
      </c>
      <c r="E698" s="23">
        <f t="shared" si="166"/>
        <v>7.7076839772839301E-2</v>
      </c>
      <c r="F698" s="7">
        <f t="shared" si="160"/>
        <v>131.06340530800122</v>
      </c>
      <c r="G698" s="34">
        <f t="shared" si="161"/>
        <v>3.1063146449216812</v>
      </c>
      <c r="H698" s="38">
        <f t="shared" si="167"/>
        <v>130.98632846822838</v>
      </c>
      <c r="I698" s="42">
        <f t="shared" si="168"/>
        <v>0.49688927948184253</v>
      </c>
      <c r="J698" s="7">
        <f t="shared" si="162"/>
        <v>131.48321774771023</v>
      </c>
      <c r="K698" s="34">
        <f t="shared" si="169"/>
        <v>2.7959520815065151</v>
      </c>
      <c r="L698" s="38">
        <f t="shared" si="170"/>
        <v>130.98632846822838</v>
      </c>
      <c r="M698" s="23">
        <f t="shared" si="171"/>
        <v>1.2204301692623953</v>
      </c>
      <c r="N698" s="7">
        <f t="shared" si="163"/>
        <v>132.20675863749076</v>
      </c>
      <c r="O698" s="34">
        <f t="shared" si="172"/>
        <v>2.2610465283417915</v>
      </c>
      <c r="P698" s="38">
        <f t="shared" si="173"/>
        <v>130.98632846822838</v>
      </c>
      <c r="Q698" s="23">
        <f t="shared" si="174"/>
        <v>0.93096814381636284</v>
      </c>
      <c r="R698" s="7">
        <f t="shared" si="164"/>
        <v>131.91729661204474</v>
      </c>
      <c r="S698" s="34">
        <f t="shared" si="175"/>
        <v>2.4750425125747668</v>
      </c>
    </row>
    <row r="699" spans="1:19" x14ac:dyDescent="0.35">
      <c r="A699" s="15">
        <v>43972</v>
      </c>
      <c r="B699" s="102">
        <v>134</v>
      </c>
      <c r="C699" s="7">
        <v>136.91583299999999</v>
      </c>
      <c r="D699" s="38">
        <f t="shared" si="165"/>
        <v>133.33968966070276</v>
      </c>
      <c r="E699" s="23">
        <f t="shared" si="166"/>
        <v>0.41851949267807054</v>
      </c>
      <c r="F699" s="7">
        <f t="shared" si="160"/>
        <v>133.75820915338082</v>
      </c>
      <c r="G699" s="34">
        <f t="shared" si="161"/>
        <v>2.3062517880011542</v>
      </c>
      <c r="H699" s="38">
        <f t="shared" si="167"/>
        <v>133.33968966070276</v>
      </c>
      <c r="I699" s="42">
        <f t="shared" si="168"/>
        <v>0.96100725772997708</v>
      </c>
      <c r="J699" s="7">
        <f t="shared" si="162"/>
        <v>134.30069691843275</v>
      </c>
      <c r="K699" s="34">
        <f t="shared" si="169"/>
        <v>1.9100318964332224</v>
      </c>
      <c r="L699" s="38">
        <f t="shared" si="170"/>
        <v>133.33968966070276</v>
      </c>
      <c r="M699" s="23">
        <f t="shared" si="171"/>
        <v>1.7302491297077891</v>
      </c>
      <c r="N699" s="7">
        <f t="shared" si="163"/>
        <v>135.06993879041056</v>
      </c>
      <c r="O699" s="34">
        <f t="shared" si="172"/>
        <v>1.3481963109331787</v>
      </c>
      <c r="P699" s="38">
        <f t="shared" si="173"/>
        <v>133.33968966070276</v>
      </c>
      <c r="Q699" s="23">
        <f t="shared" si="174"/>
        <v>2.140002235175678</v>
      </c>
      <c r="R699" s="7">
        <f t="shared" si="164"/>
        <v>135.47969189587843</v>
      </c>
      <c r="S699" s="34">
        <f t="shared" si="175"/>
        <v>1.0489225918243952</v>
      </c>
    </row>
    <row r="700" spans="1:19" x14ac:dyDescent="0.35">
      <c r="A700" s="15">
        <v>43973</v>
      </c>
      <c r="B700" s="102">
        <v>135</v>
      </c>
      <c r="C700" s="7">
        <v>138.397446</v>
      </c>
      <c r="D700" s="38">
        <f t="shared" si="165"/>
        <v>135.30656849731625</v>
      </c>
      <c r="E700" s="23">
        <f t="shared" si="166"/>
        <v>0.65077339426838332</v>
      </c>
      <c r="F700" s="7">
        <f t="shared" si="160"/>
        <v>135.95734189158463</v>
      </c>
      <c r="G700" s="34">
        <f t="shared" si="161"/>
        <v>1.7631135392595099</v>
      </c>
      <c r="H700" s="38">
        <f t="shared" si="167"/>
        <v>135.30656849731625</v>
      </c>
      <c r="I700" s="42">
        <f t="shared" si="168"/>
        <v>1.212475152450855</v>
      </c>
      <c r="J700" s="7">
        <f t="shared" si="162"/>
        <v>136.5190436497671</v>
      </c>
      <c r="K700" s="34">
        <f t="shared" si="169"/>
        <v>1.3572521780733608</v>
      </c>
      <c r="L700" s="38">
        <f t="shared" si="170"/>
        <v>135.30656849731625</v>
      </c>
      <c r="M700" s="23">
        <f t="shared" si="171"/>
        <v>1.8367324978153543</v>
      </c>
      <c r="N700" s="7">
        <f t="shared" si="163"/>
        <v>137.1433009951316</v>
      </c>
      <c r="O700" s="34">
        <f t="shared" si="172"/>
        <v>0.90619085909172448</v>
      </c>
      <c r="P700" s="38">
        <f t="shared" si="173"/>
        <v>135.30656849731625</v>
      </c>
      <c r="Q700" s="23">
        <f t="shared" si="174"/>
        <v>1.9928473463978174</v>
      </c>
      <c r="R700" s="7">
        <f t="shared" si="164"/>
        <v>137.29941584371406</v>
      </c>
      <c r="S700" s="34">
        <f t="shared" si="175"/>
        <v>0.79338903138858785</v>
      </c>
    </row>
    <row r="701" spans="1:19" x14ac:dyDescent="0.35">
      <c r="A701" s="15">
        <v>43977</v>
      </c>
      <c r="B701" s="102">
        <v>136</v>
      </c>
      <c r="C701" s="7">
        <v>144.12506099999999</v>
      </c>
      <c r="D701" s="38">
        <f t="shared" si="165"/>
        <v>137.00655112379232</v>
      </c>
      <c r="E701" s="23">
        <f t="shared" si="166"/>
        <v>0.80815477909953648</v>
      </c>
      <c r="F701" s="7">
        <f t="shared" si="160"/>
        <v>137.81470590289186</v>
      </c>
      <c r="G701" s="34">
        <f t="shared" si="161"/>
        <v>4.378388500462199</v>
      </c>
      <c r="H701" s="38">
        <f t="shared" si="167"/>
        <v>137.00655112379232</v>
      </c>
      <c r="I701" s="42">
        <f t="shared" si="168"/>
        <v>1.3343520209571591</v>
      </c>
      <c r="J701" s="7">
        <f t="shared" si="162"/>
        <v>138.34090314474949</v>
      </c>
      <c r="K701" s="34">
        <f t="shared" si="169"/>
        <v>4.0132908288937337</v>
      </c>
      <c r="L701" s="38">
        <f t="shared" si="170"/>
        <v>137.00655112379232</v>
      </c>
      <c r="M701" s="23">
        <f t="shared" si="171"/>
        <v>1.7751950557126772</v>
      </c>
      <c r="N701" s="7">
        <f t="shared" si="163"/>
        <v>138.78174617950501</v>
      </c>
      <c r="O701" s="34">
        <f t="shared" si="172"/>
        <v>3.7074154789047977</v>
      </c>
      <c r="P701" s="38">
        <f t="shared" si="173"/>
        <v>137.00655112379232</v>
      </c>
      <c r="Q701" s="23">
        <f t="shared" si="174"/>
        <v>1.7439123344643332</v>
      </c>
      <c r="R701" s="7">
        <f t="shared" si="164"/>
        <v>138.75046345825666</v>
      </c>
      <c r="S701" s="34">
        <f t="shared" si="175"/>
        <v>3.7291207403154734</v>
      </c>
    </row>
    <row r="702" spans="1:19" x14ac:dyDescent="0.35">
      <c r="A702" s="15">
        <v>43978</v>
      </c>
      <c r="B702" s="102">
        <v>137</v>
      </c>
      <c r="C702" s="7">
        <v>147.75453200000001</v>
      </c>
      <c r="D702" s="38">
        <f t="shared" si="165"/>
        <v>140.92173155570654</v>
      </c>
      <c r="E702" s="23">
        <f t="shared" si="166"/>
        <v>1.2742086270217392</v>
      </c>
      <c r="F702" s="7">
        <f t="shared" si="160"/>
        <v>142.19594018272829</v>
      </c>
      <c r="G702" s="34">
        <f t="shared" si="161"/>
        <v>3.7620448875786217</v>
      </c>
      <c r="H702" s="38">
        <f t="shared" si="167"/>
        <v>140.92173155570654</v>
      </c>
      <c r="I702" s="42">
        <f t="shared" si="168"/>
        <v>1.9795591236964252</v>
      </c>
      <c r="J702" s="7">
        <f t="shared" si="162"/>
        <v>142.90129067940296</v>
      </c>
      <c r="K702" s="34">
        <f t="shared" si="169"/>
        <v>3.2846649472633773</v>
      </c>
      <c r="L702" s="38">
        <f t="shared" si="170"/>
        <v>140.92173155570654</v>
      </c>
      <c r="M702" s="23">
        <f t="shared" si="171"/>
        <v>2.7381884750033731</v>
      </c>
      <c r="N702" s="7">
        <f t="shared" si="163"/>
        <v>143.65992003070991</v>
      </c>
      <c r="O702" s="34">
        <f t="shared" si="172"/>
        <v>2.7712259745035088</v>
      </c>
      <c r="P702" s="38">
        <f t="shared" si="173"/>
        <v>140.92173155570654</v>
      </c>
      <c r="Q702" s="23">
        <f t="shared" si="174"/>
        <v>3.5894902172967393</v>
      </c>
      <c r="R702" s="7">
        <f t="shared" si="164"/>
        <v>144.51122177300329</v>
      </c>
      <c r="S702" s="34">
        <f t="shared" si="175"/>
        <v>2.195066495149351</v>
      </c>
    </row>
    <row r="703" spans="1:19" x14ac:dyDescent="0.35">
      <c r="A703" s="15">
        <v>43979</v>
      </c>
      <c r="B703" s="102">
        <v>138</v>
      </c>
      <c r="C703" s="7">
        <v>146.73033100000001</v>
      </c>
      <c r="D703" s="38">
        <f t="shared" si="165"/>
        <v>144.67977180006795</v>
      </c>
      <c r="E703" s="23">
        <f t="shared" si="166"/>
        <v>1.6467833696226899</v>
      </c>
      <c r="F703" s="7">
        <f t="shared" si="160"/>
        <v>146.32655516969064</v>
      </c>
      <c r="G703" s="34">
        <f t="shared" si="161"/>
        <v>0.27518225274730079</v>
      </c>
      <c r="H703" s="38">
        <f t="shared" si="167"/>
        <v>144.67977180006795</v>
      </c>
      <c r="I703" s="42">
        <f t="shared" si="168"/>
        <v>2.4241794038626714</v>
      </c>
      <c r="J703" s="7">
        <f t="shared" si="162"/>
        <v>147.10395120393062</v>
      </c>
      <c r="K703" s="34">
        <f t="shared" si="169"/>
        <v>0.2546305193918042</v>
      </c>
      <c r="L703" s="38">
        <f t="shared" si="170"/>
        <v>144.67977180006795</v>
      </c>
      <c r="M703" s="23">
        <f t="shared" si="171"/>
        <v>3.1971217712144897</v>
      </c>
      <c r="N703" s="7">
        <f t="shared" si="163"/>
        <v>147.87689357128244</v>
      </c>
      <c r="O703" s="34">
        <f t="shared" si="172"/>
        <v>0.78140801800714987</v>
      </c>
      <c r="P703" s="38">
        <f t="shared" si="173"/>
        <v>144.67977180006795</v>
      </c>
      <c r="Q703" s="23">
        <f t="shared" si="174"/>
        <v>3.73275774030171</v>
      </c>
      <c r="R703" s="7">
        <f t="shared" si="164"/>
        <v>148.41252954036966</v>
      </c>
      <c r="S703" s="34">
        <f t="shared" si="175"/>
        <v>1.1464559024062002</v>
      </c>
    </row>
    <row r="704" spans="1:19" x14ac:dyDescent="0.35">
      <c r="A704" s="15">
        <v>43980</v>
      </c>
      <c r="B704" s="102">
        <v>139</v>
      </c>
      <c r="C704" s="7">
        <v>145.02995300000001</v>
      </c>
      <c r="D704" s="38">
        <f t="shared" si="165"/>
        <v>145.80757936003059</v>
      </c>
      <c r="E704" s="23">
        <f t="shared" si="166"/>
        <v>1.5689369981736814</v>
      </c>
      <c r="F704" s="7">
        <f t="shared" si="160"/>
        <v>147.37651635820427</v>
      </c>
      <c r="G704" s="34">
        <f t="shared" si="161"/>
        <v>1.6179853262479262</v>
      </c>
      <c r="H704" s="38">
        <f t="shared" si="167"/>
        <v>145.80757936003059</v>
      </c>
      <c r="I704" s="42">
        <f t="shared" si="168"/>
        <v>2.1000864428876618</v>
      </c>
      <c r="J704" s="7">
        <f t="shared" si="162"/>
        <v>147.90766580291825</v>
      </c>
      <c r="K704" s="34">
        <f t="shared" si="169"/>
        <v>1.9842196342146228</v>
      </c>
      <c r="L704" s="38">
        <f t="shared" si="170"/>
        <v>145.80757936003059</v>
      </c>
      <c r="M704" s="23">
        <f t="shared" si="171"/>
        <v>2.2659303761511547</v>
      </c>
      <c r="N704" s="7">
        <f t="shared" si="163"/>
        <v>148.07350973618173</v>
      </c>
      <c r="O704" s="34">
        <f t="shared" si="172"/>
        <v>2.0985711387369252</v>
      </c>
      <c r="P704" s="38">
        <f t="shared" si="173"/>
        <v>145.80757936003059</v>
      </c>
      <c r="Q704" s="23">
        <f t="shared" si="174"/>
        <v>1.5185500870134949</v>
      </c>
      <c r="R704" s="7">
        <f t="shared" si="164"/>
        <v>147.32612944704408</v>
      </c>
      <c r="S704" s="34">
        <f t="shared" si="175"/>
        <v>1.5832429091693048</v>
      </c>
    </row>
    <row r="705" spans="1:19" x14ac:dyDescent="0.35">
      <c r="A705" s="15">
        <v>43983</v>
      </c>
      <c r="B705" s="102">
        <v>140</v>
      </c>
      <c r="C705" s="7">
        <v>145.358093</v>
      </c>
      <c r="D705" s="38">
        <f t="shared" si="165"/>
        <v>145.37988486201377</v>
      </c>
      <c r="E705" s="23">
        <f t="shared" si="166"/>
        <v>1.2694422737451061</v>
      </c>
      <c r="F705" s="7">
        <f t="shared" si="160"/>
        <v>146.64932713575888</v>
      </c>
      <c r="G705" s="34">
        <f t="shared" si="161"/>
        <v>0.88831251780310871</v>
      </c>
      <c r="H705" s="38">
        <f t="shared" si="167"/>
        <v>145.37988486201377</v>
      </c>
      <c r="I705" s="42">
        <f t="shared" si="168"/>
        <v>1.4681412076615414</v>
      </c>
      <c r="J705" s="7">
        <f t="shared" si="162"/>
        <v>146.84802606967531</v>
      </c>
      <c r="K705" s="34">
        <f t="shared" si="169"/>
        <v>1.0250086795479059</v>
      </c>
      <c r="L705" s="38">
        <f t="shared" si="170"/>
        <v>145.37988486201377</v>
      </c>
      <c r="M705" s="23">
        <f t="shared" si="171"/>
        <v>1.0537991827755664</v>
      </c>
      <c r="N705" s="7">
        <f t="shared" si="163"/>
        <v>146.43368404478935</v>
      </c>
      <c r="O705" s="34">
        <f t="shared" si="172"/>
        <v>0.73995951831133921</v>
      </c>
      <c r="P705" s="38">
        <f t="shared" si="173"/>
        <v>145.37988486201377</v>
      </c>
      <c r="Q705" s="23">
        <f t="shared" si="174"/>
        <v>-0.13575781026227238</v>
      </c>
      <c r="R705" s="7">
        <f t="shared" si="164"/>
        <v>145.24412705175149</v>
      </c>
      <c r="S705" s="34">
        <f t="shared" si="175"/>
        <v>7.8403579667563339E-2</v>
      </c>
    </row>
    <row r="706" spans="1:19" x14ac:dyDescent="0.35">
      <c r="A706" s="15">
        <v>43984</v>
      </c>
      <c r="B706" s="102">
        <v>141</v>
      </c>
      <c r="C706" s="7">
        <v>147.51589999999999</v>
      </c>
      <c r="D706" s="38">
        <f t="shared" si="165"/>
        <v>145.36789933790618</v>
      </c>
      <c r="E706" s="23">
        <f t="shared" si="166"/>
        <v>1.0772281040672023</v>
      </c>
      <c r="F706" s="7">
        <f t="shared" si="160"/>
        <v>146.44512744197337</v>
      </c>
      <c r="G706" s="34">
        <f t="shared" si="161"/>
        <v>0.72586925072254493</v>
      </c>
      <c r="H706" s="38">
        <f t="shared" si="167"/>
        <v>145.36789933790618</v>
      </c>
      <c r="I706" s="42">
        <f t="shared" si="168"/>
        <v>1.0981095247192594</v>
      </c>
      <c r="J706" s="7">
        <f t="shared" si="162"/>
        <v>146.46600886262544</v>
      </c>
      <c r="K706" s="34">
        <f t="shared" si="169"/>
        <v>0.71171388126604951</v>
      </c>
      <c r="L706" s="38">
        <f t="shared" si="170"/>
        <v>145.36789933790618</v>
      </c>
      <c r="M706" s="23">
        <f t="shared" si="171"/>
        <v>0.57419606467814754</v>
      </c>
      <c r="N706" s="7">
        <f t="shared" si="163"/>
        <v>145.94209540258433</v>
      </c>
      <c r="O706" s="34">
        <f t="shared" si="172"/>
        <v>1.0668711626446095</v>
      </c>
      <c r="P706" s="38">
        <f t="shared" si="173"/>
        <v>145.36789933790618</v>
      </c>
      <c r="Q706" s="23">
        <f t="shared" si="174"/>
        <v>-3.0551367030789638E-2</v>
      </c>
      <c r="R706" s="7">
        <f t="shared" si="164"/>
        <v>145.33734797087538</v>
      </c>
      <c r="S706" s="34">
        <f t="shared" si="175"/>
        <v>1.4768252297715727</v>
      </c>
    </row>
    <row r="707" spans="1:19" x14ac:dyDescent="0.35">
      <c r="A707" s="15">
        <v>43985</v>
      </c>
      <c r="B707" s="102">
        <v>142</v>
      </c>
      <c r="C707" s="7">
        <v>152.48779300000001</v>
      </c>
      <c r="D707" s="38">
        <f t="shared" si="165"/>
        <v>146.54929970205779</v>
      </c>
      <c r="E707" s="23">
        <f t="shared" si="166"/>
        <v>1.0928539430798638</v>
      </c>
      <c r="F707" s="7">
        <f t="shared" si="160"/>
        <v>147.64215364513765</v>
      </c>
      <c r="G707" s="34">
        <f t="shared" si="161"/>
        <v>3.1777227931040724</v>
      </c>
      <c r="H707" s="38">
        <f t="shared" si="167"/>
        <v>146.54929970205779</v>
      </c>
      <c r="I707" s="42">
        <f t="shared" si="168"/>
        <v>1.118932234577348</v>
      </c>
      <c r="J707" s="7">
        <f t="shared" si="162"/>
        <v>147.66823193663515</v>
      </c>
      <c r="K707" s="34">
        <f t="shared" si="169"/>
        <v>3.1606209051532788</v>
      </c>
      <c r="L707" s="38">
        <f t="shared" si="170"/>
        <v>146.54929970205779</v>
      </c>
      <c r="M707" s="23">
        <f t="shared" si="171"/>
        <v>0.84743799944120746</v>
      </c>
      <c r="N707" s="7">
        <f t="shared" si="163"/>
        <v>147.39673770149901</v>
      </c>
      <c r="O707" s="34">
        <f t="shared" si="172"/>
        <v>3.3386641634330716</v>
      </c>
      <c r="P707" s="38">
        <f t="shared" si="173"/>
        <v>146.54929970205779</v>
      </c>
      <c r="Q707" s="23">
        <f t="shared" si="174"/>
        <v>0.99960760447425312</v>
      </c>
      <c r="R707" s="7">
        <f t="shared" si="164"/>
        <v>147.54890730653204</v>
      </c>
      <c r="S707" s="34">
        <f t="shared" si="175"/>
        <v>3.2388728279830019</v>
      </c>
    </row>
    <row r="708" spans="1:19" x14ac:dyDescent="0.35">
      <c r="A708" s="15">
        <v>43986</v>
      </c>
      <c r="B708" s="102">
        <v>143</v>
      </c>
      <c r="C708" s="7">
        <v>155.03338600000001</v>
      </c>
      <c r="D708" s="38">
        <f t="shared" si="165"/>
        <v>149.81547101592602</v>
      </c>
      <c r="E708" s="23">
        <f t="shared" si="166"/>
        <v>1.4188515486981184</v>
      </c>
      <c r="F708" s="7">
        <f t="shared" si="160"/>
        <v>151.23432256462414</v>
      </c>
      <c r="G708" s="34">
        <f t="shared" si="161"/>
        <v>2.4504808502188493</v>
      </c>
      <c r="H708" s="38">
        <f t="shared" si="167"/>
        <v>149.81547101592602</v>
      </c>
      <c r="I708" s="42">
        <f t="shared" si="168"/>
        <v>1.6557420044000679</v>
      </c>
      <c r="J708" s="7">
        <f t="shared" si="162"/>
        <v>151.4712130203261</v>
      </c>
      <c r="K708" s="34">
        <f t="shared" si="169"/>
        <v>2.2976812102097179</v>
      </c>
      <c r="L708" s="38">
        <f t="shared" si="170"/>
        <v>149.81547101592602</v>
      </c>
      <c r="M708" s="23">
        <f t="shared" si="171"/>
        <v>1.9358679909333665</v>
      </c>
      <c r="N708" s="7">
        <f t="shared" si="163"/>
        <v>151.75133900685938</v>
      </c>
      <c r="O708" s="34">
        <f t="shared" si="172"/>
        <v>2.1169936862119654</v>
      </c>
      <c r="P708" s="38">
        <f t="shared" si="173"/>
        <v>149.81547101592602</v>
      </c>
      <c r="Q708" s="23">
        <f t="shared" si="174"/>
        <v>2.9261867574591309</v>
      </c>
      <c r="R708" s="7">
        <f t="shared" si="164"/>
        <v>152.74165777338516</v>
      </c>
      <c r="S708" s="34">
        <f t="shared" si="175"/>
        <v>1.4782159415745784</v>
      </c>
    </row>
    <row r="709" spans="1:19" x14ac:dyDescent="0.35">
      <c r="A709" s="15">
        <v>43987</v>
      </c>
      <c r="B709" s="102">
        <v>144</v>
      </c>
      <c r="C709" s="7">
        <v>160.46267700000001</v>
      </c>
      <c r="D709" s="38">
        <f t="shared" si="165"/>
        <v>152.68532425716671</v>
      </c>
      <c r="E709" s="23">
        <f t="shared" si="166"/>
        <v>1.6365018025795042</v>
      </c>
      <c r="F709" s="7">
        <f t="shared" si="160"/>
        <v>154.32182605974623</v>
      </c>
      <c r="G709" s="34">
        <f t="shared" si="161"/>
        <v>3.8269652825583753</v>
      </c>
      <c r="H709" s="38">
        <f t="shared" si="167"/>
        <v>152.68532425716671</v>
      </c>
      <c r="I709" s="42">
        <f t="shared" si="168"/>
        <v>1.9592698136102236</v>
      </c>
      <c r="J709" s="7">
        <f t="shared" si="162"/>
        <v>154.64459407077695</v>
      </c>
      <c r="K709" s="34">
        <f t="shared" si="169"/>
        <v>3.6258169426047071</v>
      </c>
      <c r="L709" s="38">
        <f t="shared" si="170"/>
        <v>152.68532425716671</v>
      </c>
      <c r="M709" s="23">
        <f t="shared" si="171"/>
        <v>2.3561613535716623</v>
      </c>
      <c r="N709" s="7">
        <f t="shared" si="163"/>
        <v>155.04148561073836</v>
      </c>
      <c r="O709" s="34">
        <f t="shared" si="172"/>
        <v>3.3784749766212929</v>
      </c>
      <c r="P709" s="38">
        <f t="shared" si="173"/>
        <v>152.68532425716671</v>
      </c>
      <c r="Q709" s="23">
        <f t="shared" si="174"/>
        <v>2.8783032686734566</v>
      </c>
      <c r="R709" s="7">
        <f t="shared" si="164"/>
        <v>155.56362752584016</v>
      </c>
      <c r="S709" s="34">
        <f t="shared" si="175"/>
        <v>3.053077242479167</v>
      </c>
    </row>
    <row r="710" spans="1:19" x14ac:dyDescent="0.35">
      <c r="A710" s="15">
        <v>43990</v>
      </c>
      <c r="B710" s="102">
        <v>145</v>
      </c>
      <c r="C710" s="7">
        <v>162.00396699999999</v>
      </c>
      <c r="D710" s="38">
        <f t="shared" si="165"/>
        <v>156.96286826572504</v>
      </c>
      <c r="E710" s="23">
        <f t="shared" si="166"/>
        <v>2.032658133476327</v>
      </c>
      <c r="F710" s="7">
        <f t="shared" si="160"/>
        <v>158.99552639920137</v>
      </c>
      <c r="G710" s="34">
        <f t="shared" si="161"/>
        <v>1.8570166252772204</v>
      </c>
      <c r="H710" s="38">
        <f t="shared" si="167"/>
        <v>156.96286826572504</v>
      </c>
      <c r="I710" s="42">
        <f t="shared" si="168"/>
        <v>2.5388383623472484</v>
      </c>
      <c r="J710" s="7">
        <f t="shared" si="162"/>
        <v>159.50170662807227</v>
      </c>
      <c r="K710" s="34">
        <f t="shared" si="169"/>
        <v>1.5445673450253961</v>
      </c>
      <c r="L710" s="38">
        <f t="shared" si="170"/>
        <v>156.96286826572504</v>
      </c>
      <c r="M710" s="23">
        <f t="shared" si="171"/>
        <v>3.2207835483156595</v>
      </c>
      <c r="N710" s="7">
        <f t="shared" si="163"/>
        <v>160.1836518140407</v>
      </c>
      <c r="O710" s="34">
        <f t="shared" si="172"/>
        <v>1.1236238344455405</v>
      </c>
      <c r="P710" s="38">
        <f t="shared" si="173"/>
        <v>156.96286826572504</v>
      </c>
      <c r="Q710" s="23">
        <f t="shared" si="174"/>
        <v>4.067657897575593</v>
      </c>
      <c r="R710" s="7">
        <f t="shared" si="164"/>
        <v>161.03052616330064</v>
      </c>
      <c r="S710" s="34">
        <f t="shared" si="175"/>
        <v>0.60087469135823912</v>
      </c>
    </row>
    <row r="711" spans="1:19" x14ac:dyDescent="0.35">
      <c r="A711" s="15">
        <v>43991</v>
      </c>
      <c r="B711" s="102">
        <v>146</v>
      </c>
      <c r="C711" s="7">
        <v>157.21107499999999</v>
      </c>
      <c r="D711" s="38">
        <f t="shared" si="165"/>
        <v>159.73547256957627</v>
      </c>
      <c r="E711" s="23">
        <f t="shared" si="166"/>
        <v>2.1436500590325638</v>
      </c>
      <c r="F711" s="7">
        <f t="shared" si="160"/>
        <v>161.87912262860883</v>
      </c>
      <c r="G711" s="34">
        <f t="shared" si="161"/>
        <v>2.969286755789204</v>
      </c>
      <c r="H711" s="38">
        <f t="shared" si="167"/>
        <v>159.73547256957627</v>
      </c>
      <c r="I711" s="42">
        <f t="shared" si="168"/>
        <v>2.5972798477232457</v>
      </c>
      <c r="J711" s="7">
        <f t="shared" si="162"/>
        <v>162.33275241729953</v>
      </c>
      <c r="K711" s="34">
        <f t="shared" si="169"/>
        <v>3.2578349949579173</v>
      </c>
      <c r="L711" s="38">
        <f t="shared" si="170"/>
        <v>159.73547256957627</v>
      </c>
      <c r="M711" s="23">
        <f t="shared" si="171"/>
        <v>3.0191028883066702</v>
      </c>
      <c r="N711" s="7">
        <f t="shared" si="163"/>
        <v>162.75457545788294</v>
      </c>
      <c r="O711" s="34">
        <f t="shared" si="172"/>
        <v>3.5261513591729727</v>
      </c>
      <c r="P711" s="38">
        <f t="shared" si="173"/>
        <v>159.73547256957627</v>
      </c>
      <c r="Q711" s="23">
        <f t="shared" si="174"/>
        <v>2.9668623429098915</v>
      </c>
      <c r="R711" s="7">
        <f t="shared" si="164"/>
        <v>162.70233491248615</v>
      </c>
      <c r="S711" s="34">
        <f t="shared" si="175"/>
        <v>3.4929218011429266</v>
      </c>
    </row>
    <row r="712" spans="1:19" x14ac:dyDescent="0.35">
      <c r="A712" s="15">
        <v>43992</v>
      </c>
      <c r="B712" s="102">
        <v>147</v>
      </c>
      <c r="C712" s="7">
        <v>153.25344799999999</v>
      </c>
      <c r="D712" s="38">
        <f t="shared" si="165"/>
        <v>158.34705390630933</v>
      </c>
      <c r="E712" s="23">
        <f t="shared" si="166"/>
        <v>1.613839750687637</v>
      </c>
      <c r="F712" s="7">
        <f t="shared" si="160"/>
        <v>159.96089365699697</v>
      </c>
      <c r="G712" s="34">
        <f t="shared" si="161"/>
        <v>4.3767013039713021</v>
      </c>
      <c r="H712" s="38">
        <f t="shared" si="167"/>
        <v>158.34705390630933</v>
      </c>
      <c r="I712" s="42">
        <f t="shared" si="168"/>
        <v>1.6008552199756976</v>
      </c>
      <c r="J712" s="7">
        <f t="shared" si="162"/>
        <v>159.94790912628503</v>
      </c>
      <c r="K712" s="34">
        <f t="shared" si="169"/>
        <v>4.3682287176240466</v>
      </c>
      <c r="L712" s="38">
        <f t="shared" si="170"/>
        <v>158.34705390630933</v>
      </c>
      <c r="M712" s="23">
        <f t="shared" si="171"/>
        <v>1.0357181900985426</v>
      </c>
      <c r="N712" s="7">
        <f t="shared" si="163"/>
        <v>159.38277209640788</v>
      </c>
      <c r="O712" s="34">
        <f t="shared" si="172"/>
        <v>3.9994689688207767</v>
      </c>
      <c r="P712" s="38">
        <f t="shared" si="173"/>
        <v>158.34705390630933</v>
      </c>
      <c r="Q712" s="23">
        <f t="shared" si="174"/>
        <v>-0.73512651234042092</v>
      </c>
      <c r="R712" s="7">
        <f t="shared" si="164"/>
        <v>157.6119273939689</v>
      </c>
      <c r="S712" s="34">
        <f t="shared" si="175"/>
        <v>2.8439682440090395</v>
      </c>
    </row>
    <row r="713" spans="1:19" x14ac:dyDescent="0.35">
      <c r="A713" s="15">
        <v>43993</v>
      </c>
      <c r="B713" s="102">
        <v>148</v>
      </c>
      <c r="C713" s="7">
        <v>142.633499</v>
      </c>
      <c r="D713" s="38">
        <f t="shared" si="165"/>
        <v>155.54557065783919</v>
      </c>
      <c r="E713" s="23">
        <f t="shared" si="166"/>
        <v>0.95154130081397115</v>
      </c>
      <c r="F713" s="7">
        <f t="shared" si="160"/>
        <v>156.49711195865316</v>
      </c>
      <c r="G713" s="34">
        <f t="shared" si="161"/>
        <v>9.7197454005199475</v>
      </c>
      <c r="H713" s="38">
        <f t="shared" si="167"/>
        <v>155.54557065783919</v>
      </c>
      <c r="I713" s="42">
        <f t="shared" si="168"/>
        <v>0.50027060286423963</v>
      </c>
      <c r="J713" s="7">
        <f t="shared" si="162"/>
        <v>156.04584126070344</v>
      </c>
      <c r="K713" s="34">
        <f t="shared" si="169"/>
        <v>9.4033606093498694</v>
      </c>
      <c r="L713" s="38">
        <f t="shared" si="170"/>
        <v>155.54557065783919</v>
      </c>
      <c r="M713" s="23">
        <f t="shared" si="171"/>
        <v>-0.691022457257362</v>
      </c>
      <c r="N713" s="7">
        <f t="shared" si="163"/>
        <v>154.85454820058183</v>
      </c>
      <c r="O713" s="34">
        <f t="shared" si="172"/>
        <v>8.5681479359780912</v>
      </c>
      <c r="P713" s="38">
        <f t="shared" si="173"/>
        <v>155.54557065783919</v>
      </c>
      <c r="Q713" s="23">
        <f t="shared" si="174"/>
        <v>-2.4915297380506773</v>
      </c>
      <c r="R713" s="7">
        <f t="shared" si="164"/>
        <v>153.05404091978852</v>
      </c>
      <c r="S713" s="34">
        <f t="shared" si="175"/>
        <v>7.3058166509597582</v>
      </c>
    </row>
    <row r="714" spans="1:19" x14ac:dyDescent="0.35">
      <c r="A714" s="15">
        <v>43994</v>
      </c>
      <c r="B714" s="102">
        <v>149</v>
      </c>
      <c r="C714" s="7">
        <v>143.69747899999999</v>
      </c>
      <c r="D714" s="38">
        <f t="shared" si="165"/>
        <v>148.44393124602763</v>
      </c>
      <c r="E714" s="23">
        <f t="shared" si="166"/>
        <v>-0.25643580607985861</v>
      </c>
      <c r="F714" s="7">
        <f t="shared" si="160"/>
        <v>148.18749543994778</v>
      </c>
      <c r="G714" s="34">
        <f t="shared" si="161"/>
        <v>3.1246313235236332</v>
      </c>
      <c r="H714" s="38">
        <f t="shared" si="167"/>
        <v>148.44393124602763</v>
      </c>
      <c r="I714" s="42">
        <f t="shared" si="168"/>
        <v>-1.4002069008047107</v>
      </c>
      <c r="J714" s="7">
        <f t="shared" si="162"/>
        <v>147.04372434522293</v>
      </c>
      <c r="K714" s="34">
        <f t="shared" si="169"/>
        <v>2.3286736611593164</v>
      </c>
      <c r="L714" s="38">
        <f t="shared" si="170"/>
        <v>148.44393124602763</v>
      </c>
      <c r="M714" s="23">
        <f t="shared" si="171"/>
        <v>-3.5758000868067521</v>
      </c>
      <c r="N714" s="7">
        <f t="shared" si="163"/>
        <v>144.86813115922087</v>
      </c>
      <c r="O714" s="34">
        <f t="shared" si="172"/>
        <v>0.81466436806513409</v>
      </c>
      <c r="P714" s="38">
        <f t="shared" si="173"/>
        <v>148.44393124602763</v>
      </c>
      <c r="Q714" s="23">
        <f t="shared" si="174"/>
        <v>-6.4101229607474286</v>
      </c>
      <c r="R714" s="7">
        <f t="shared" si="164"/>
        <v>142.0338082852802</v>
      </c>
      <c r="S714" s="34">
        <f t="shared" si="175"/>
        <v>1.1577591522811512</v>
      </c>
    </row>
    <row r="715" spans="1:19" x14ac:dyDescent="0.35">
      <c r="A715" s="15">
        <v>43997</v>
      </c>
      <c r="B715" s="102">
        <v>150</v>
      </c>
      <c r="C715" s="7">
        <v>145.80557300000001</v>
      </c>
      <c r="D715" s="38">
        <f t="shared" si="165"/>
        <v>145.83338251071243</v>
      </c>
      <c r="E715" s="23">
        <f t="shared" si="166"/>
        <v>-0.60955274546516069</v>
      </c>
      <c r="F715" s="7">
        <f t="shared" si="160"/>
        <v>145.22382976524727</v>
      </c>
      <c r="G715" s="34">
        <f t="shared" si="161"/>
        <v>0.39898559621773566</v>
      </c>
      <c r="H715" s="38">
        <f t="shared" si="167"/>
        <v>145.83338251071243</v>
      </c>
      <c r="I715" s="42">
        <f t="shared" si="168"/>
        <v>-1.7027923594323344</v>
      </c>
      <c r="J715" s="7">
        <f t="shared" si="162"/>
        <v>144.1305901512801</v>
      </c>
      <c r="K715" s="34">
        <f t="shared" si="169"/>
        <v>1.1487783452007743</v>
      </c>
      <c r="L715" s="38">
        <f t="shared" si="170"/>
        <v>145.83338251071243</v>
      </c>
      <c r="M715" s="23">
        <f t="shared" si="171"/>
        <v>-3.1414369786355563</v>
      </c>
      <c r="N715" s="7">
        <f t="shared" si="163"/>
        <v>142.69194553207686</v>
      </c>
      <c r="O715" s="34">
        <f t="shared" si="172"/>
        <v>2.1354653350068804</v>
      </c>
      <c r="P715" s="38">
        <f t="shared" si="173"/>
        <v>145.83338251071243</v>
      </c>
      <c r="Q715" s="23">
        <f t="shared" si="174"/>
        <v>-3.1804848691300394</v>
      </c>
      <c r="R715" s="7">
        <f t="shared" si="164"/>
        <v>142.6528976415824</v>
      </c>
      <c r="S715" s="34">
        <f t="shared" si="175"/>
        <v>2.1622461292461095</v>
      </c>
    </row>
    <row r="716" spans="1:19" x14ac:dyDescent="0.35">
      <c r="A716" s="15">
        <v>43998</v>
      </c>
      <c r="B716" s="102">
        <v>151</v>
      </c>
      <c r="C716" s="7">
        <v>148.27162200000001</v>
      </c>
      <c r="D716" s="38">
        <f t="shared" si="165"/>
        <v>145.81808727982059</v>
      </c>
      <c r="E716" s="23">
        <f t="shared" si="166"/>
        <v>-0.52041411827916217</v>
      </c>
      <c r="F716" s="7">
        <f t="shared" si="160"/>
        <v>145.29767316154144</v>
      </c>
      <c r="G716" s="34">
        <f t="shared" si="161"/>
        <v>2.0057437818131971</v>
      </c>
      <c r="H716" s="38">
        <f t="shared" si="167"/>
        <v>145.81808727982059</v>
      </c>
      <c r="I716" s="42">
        <f t="shared" si="168"/>
        <v>-1.2809180772972102</v>
      </c>
      <c r="J716" s="7">
        <f t="shared" si="162"/>
        <v>144.53716920252339</v>
      </c>
      <c r="K716" s="34">
        <f t="shared" si="169"/>
        <v>2.518656467841581</v>
      </c>
      <c r="L716" s="38">
        <f t="shared" si="170"/>
        <v>145.81808727982059</v>
      </c>
      <c r="M716" s="23">
        <f t="shared" si="171"/>
        <v>-1.7346731921508829</v>
      </c>
      <c r="N716" s="7">
        <f t="shared" si="163"/>
        <v>144.08341408766969</v>
      </c>
      <c r="O716" s="34">
        <f t="shared" si="172"/>
        <v>2.8246861104212595</v>
      </c>
      <c r="P716" s="38">
        <f t="shared" si="173"/>
        <v>145.81808727982059</v>
      </c>
      <c r="Q716" s="23">
        <f t="shared" si="174"/>
        <v>-0.49007367662756768</v>
      </c>
      <c r="R716" s="7">
        <f t="shared" si="164"/>
        <v>145.32801360319303</v>
      </c>
      <c r="S716" s="34">
        <f t="shared" si="175"/>
        <v>1.9852810383412272</v>
      </c>
    </row>
    <row r="717" spans="1:19" x14ac:dyDescent="0.35">
      <c r="A717" s="15">
        <v>43999</v>
      </c>
      <c r="B717" s="102">
        <v>152</v>
      </c>
      <c r="C717" s="7">
        <v>147.50595100000001</v>
      </c>
      <c r="D717" s="38">
        <f t="shared" si="165"/>
        <v>147.16753137591928</v>
      </c>
      <c r="E717" s="23">
        <f t="shared" si="166"/>
        <v>-0.23993538612248383</v>
      </c>
      <c r="F717" s="7">
        <f t="shared" si="160"/>
        <v>146.9275959897968</v>
      </c>
      <c r="G717" s="34">
        <f t="shared" si="161"/>
        <v>0.39208927252244269</v>
      </c>
      <c r="H717" s="38">
        <f t="shared" si="167"/>
        <v>147.16753137591928</v>
      </c>
      <c r="I717" s="42">
        <f t="shared" si="168"/>
        <v>-0.62332753394823426</v>
      </c>
      <c r="J717" s="7">
        <f t="shared" si="162"/>
        <v>146.54420384197104</v>
      </c>
      <c r="K717" s="34">
        <f t="shared" si="169"/>
        <v>0.65200566587918218</v>
      </c>
      <c r="L717" s="38">
        <f t="shared" si="170"/>
        <v>147.16753137591928</v>
      </c>
      <c r="M717" s="23">
        <f t="shared" si="171"/>
        <v>-0.34682041243857353</v>
      </c>
      <c r="N717" s="7">
        <f t="shared" si="163"/>
        <v>146.82071096348071</v>
      </c>
      <c r="O717" s="34">
        <f t="shared" si="172"/>
        <v>0.464550773628993</v>
      </c>
      <c r="P717" s="38">
        <f t="shared" si="173"/>
        <v>147.16753137591928</v>
      </c>
      <c r="Q717" s="23">
        <f t="shared" si="174"/>
        <v>1.0735164301897544</v>
      </c>
      <c r="R717" s="7">
        <f t="shared" si="164"/>
        <v>148.24104780610904</v>
      </c>
      <c r="S717" s="34">
        <f t="shared" si="175"/>
        <v>0.4983506096706749</v>
      </c>
    </row>
    <row r="718" spans="1:19" x14ac:dyDescent="0.35">
      <c r="A718" s="15">
        <v>44000</v>
      </c>
      <c r="B718" s="102">
        <v>153</v>
      </c>
      <c r="C718" s="7">
        <v>147.39656099999999</v>
      </c>
      <c r="D718" s="38">
        <f t="shared" si="165"/>
        <v>147.35366216916367</v>
      </c>
      <c r="E718" s="23">
        <f t="shared" si="166"/>
        <v>-0.17602545921745308</v>
      </c>
      <c r="F718" s="7">
        <f t="shared" si="160"/>
        <v>147.17763670994623</v>
      </c>
      <c r="G718" s="34">
        <f t="shared" si="161"/>
        <v>0.14852740699544786</v>
      </c>
      <c r="H718" s="38">
        <f t="shared" si="167"/>
        <v>147.35366216916367</v>
      </c>
      <c r="I718" s="42">
        <f t="shared" si="168"/>
        <v>-0.42096295215007873</v>
      </c>
      <c r="J718" s="7">
        <f t="shared" si="162"/>
        <v>146.93269921701358</v>
      </c>
      <c r="K718" s="34">
        <f t="shared" si="169"/>
        <v>0.31470326026562667</v>
      </c>
      <c r="L718" s="38">
        <f t="shared" si="170"/>
        <v>147.35366216916367</v>
      </c>
      <c r="M718" s="23">
        <f t="shared" si="171"/>
        <v>-0.10699236988124092</v>
      </c>
      <c r="N718" s="7">
        <f t="shared" si="163"/>
        <v>147.24666979928242</v>
      </c>
      <c r="O718" s="34">
        <f t="shared" si="172"/>
        <v>0.10169246806075491</v>
      </c>
      <c r="P718" s="38">
        <f t="shared" si="173"/>
        <v>147.35366216916367</v>
      </c>
      <c r="Q718" s="23">
        <f t="shared" si="174"/>
        <v>0.31923863878619285</v>
      </c>
      <c r="R718" s="7">
        <f t="shared" si="164"/>
        <v>147.67290080794987</v>
      </c>
      <c r="S718" s="34">
        <f t="shared" si="175"/>
        <v>0.18748049891739424</v>
      </c>
    </row>
    <row r="719" spans="1:19" x14ac:dyDescent="0.35">
      <c r="A719" s="15">
        <v>44001</v>
      </c>
      <c r="B719" s="102">
        <v>154</v>
      </c>
      <c r="C719" s="7">
        <v>144.55264299999999</v>
      </c>
      <c r="D719" s="38">
        <f t="shared" si="165"/>
        <v>147.37725652612363</v>
      </c>
      <c r="E719" s="23">
        <f t="shared" si="166"/>
        <v>-0.1460824867908409</v>
      </c>
      <c r="F719" s="7">
        <f t="shared" si="160"/>
        <v>147.23117403933279</v>
      </c>
      <c r="G719" s="34">
        <f t="shared" si="161"/>
        <v>1.8529796368599059</v>
      </c>
      <c r="H719" s="38">
        <f t="shared" si="167"/>
        <v>147.37725652612363</v>
      </c>
      <c r="I719" s="42">
        <f t="shared" si="168"/>
        <v>-0.30982362487256876</v>
      </c>
      <c r="J719" s="7">
        <f t="shared" si="162"/>
        <v>147.06743290125107</v>
      </c>
      <c r="K719" s="34">
        <f t="shared" si="169"/>
        <v>1.7397052375244897</v>
      </c>
      <c r="L719" s="38">
        <f t="shared" si="170"/>
        <v>147.37725652612363</v>
      </c>
      <c r="M719" s="23">
        <f t="shared" si="171"/>
        <v>-4.8228342802699942E-2</v>
      </c>
      <c r="N719" s="7">
        <f t="shared" si="163"/>
        <v>147.32902818332093</v>
      </c>
      <c r="O719" s="34">
        <f t="shared" si="172"/>
        <v>1.9206741057795396</v>
      </c>
      <c r="P719" s="38">
        <f t="shared" si="173"/>
        <v>147.37725652612363</v>
      </c>
      <c r="Q719" s="23">
        <f t="shared" si="174"/>
        <v>6.7940999233896002E-2</v>
      </c>
      <c r="R719" s="7">
        <f t="shared" si="164"/>
        <v>147.44519752535751</v>
      </c>
      <c r="S719" s="34">
        <f t="shared" si="175"/>
        <v>2.0010388363203608</v>
      </c>
    </row>
    <row r="720" spans="1:19" x14ac:dyDescent="0.35">
      <c r="A720" s="15">
        <v>44004</v>
      </c>
      <c r="B720" s="102">
        <v>155</v>
      </c>
      <c r="C720" s="7">
        <v>144.12506099999999</v>
      </c>
      <c r="D720" s="38">
        <f t="shared" si="165"/>
        <v>145.82371908675563</v>
      </c>
      <c r="E720" s="23">
        <f t="shared" si="166"/>
        <v>-0.35720072967741479</v>
      </c>
      <c r="F720" s="7">
        <f t="shared" si="160"/>
        <v>145.46651835707823</v>
      </c>
      <c r="G720" s="34">
        <f t="shared" si="161"/>
        <v>0.93075926405210063</v>
      </c>
      <c r="H720" s="38">
        <f t="shared" si="167"/>
        <v>145.82371908675563</v>
      </c>
      <c r="I720" s="42">
        <f t="shared" si="168"/>
        <v>-0.62075207849642666</v>
      </c>
      <c r="J720" s="7">
        <f t="shared" si="162"/>
        <v>145.20296700825921</v>
      </c>
      <c r="K720" s="34">
        <f t="shared" si="169"/>
        <v>0.74789630670769991</v>
      </c>
      <c r="L720" s="38">
        <f t="shared" si="170"/>
        <v>145.82371908675563</v>
      </c>
      <c r="M720" s="23">
        <f t="shared" si="171"/>
        <v>-0.72561743625708508</v>
      </c>
      <c r="N720" s="7">
        <f t="shared" si="163"/>
        <v>145.09810165049853</v>
      </c>
      <c r="O720" s="34">
        <f t="shared" si="172"/>
        <v>0.67513633211821966</v>
      </c>
      <c r="P720" s="38">
        <f t="shared" si="173"/>
        <v>145.82371908675563</v>
      </c>
      <c r="Q720" s="23">
        <f t="shared" si="174"/>
        <v>-1.3103156735777157</v>
      </c>
      <c r="R720" s="7">
        <f t="shared" si="164"/>
        <v>144.51340341317791</v>
      </c>
      <c r="S720" s="34">
        <f t="shared" si="175"/>
        <v>0.26944822120694445</v>
      </c>
    </row>
    <row r="721" spans="1:19" x14ac:dyDescent="0.35">
      <c r="A721" s="15">
        <v>44005</v>
      </c>
      <c r="B721" s="102">
        <v>156</v>
      </c>
      <c r="C721" s="7">
        <v>144.04551699999999</v>
      </c>
      <c r="D721" s="38">
        <f t="shared" si="165"/>
        <v>144.88945713904002</v>
      </c>
      <c r="E721" s="23">
        <f t="shared" si="166"/>
        <v>-0.44375991238314438</v>
      </c>
      <c r="F721" s="7">
        <f t="shared" si="160"/>
        <v>144.44569722665688</v>
      </c>
      <c r="G721" s="34">
        <f t="shared" si="161"/>
        <v>0.27781512051977708</v>
      </c>
      <c r="H721" s="38">
        <f t="shared" si="167"/>
        <v>144.88945713904002</v>
      </c>
      <c r="I721" s="42">
        <f t="shared" si="168"/>
        <v>-0.699129545801223</v>
      </c>
      <c r="J721" s="7">
        <f t="shared" si="162"/>
        <v>144.19032759323881</v>
      </c>
      <c r="K721" s="34">
        <f t="shared" si="169"/>
        <v>0.10053113505699449</v>
      </c>
      <c r="L721" s="38">
        <f t="shared" si="170"/>
        <v>144.88945713904002</v>
      </c>
      <c r="M721" s="23">
        <f t="shared" si="171"/>
        <v>-0.8195074664134222</v>
      </c>
      <c r="N721" s="7">
        <f t="shared" si="163"/>
        <v>144.06994967262659</v>
      </c>
      <c r="O721" s="34">
        <f t="shared" si="172"/>
        <v>1.6961772317150577E-2</v>
      </c>
      <c r="P721" s="38">
        <f t="shared" si="173"/>
        <v>144.88945713904002</v>
      </c>
      <c r="Q721" s="23">
        <f t="shared" si="174"/>
        <v>-0.99067000659492765</v>
      </c>
      <c r="R721" s="7">
        <f t="shared" si="164"/>
        <v>143.89878713244508</v>
      </c>
      <c r="S721" s="34">
        <f t="shared" si="175"/>
        <v>0.10186354328188517</v>
      </c>
    </row>
    <row r="722" spans="1:19" x14ac:dyDescent="0.35">
      <c r="A722" s="15">
        <v>44006</v>
      </c>
      <c r="B722" s="102">
        <v>157</v>
      </c>
      <c r="C722" s="7">
        <v>137.57212799999999</v>
      </c>
      <c r="D722" s="38">
        <f t="shared" si="165"/>
        <v>144.42529006256802</v>
      </c>
      <c r="E722" s="23">
        <f t="shared" si="166"/>
        <v>-0.44682098699647194</v>
      </c>
      <c r="F722" s="7">
        <f t="shared" si="160"/>
        <v>143.97846907557155</v>
      </c>
      <c r="G722" s="34">
        <f t="shared" si="161"/>
        <v>4.6567143859049418</v>
      </c>
      <c r="H722" s="38">
        <f t="shared" si="167"/>
        <v>144.42529006256802</v>
      </c>
      <c r="I722" s="42">
        <f t="shared" si="168"/>
        <v>-0.64038892846891593</v>
      </c>
      <c r="J722" s="7">
        <f t="shared" si="162"/>
        <v>143.7849011340991</v>
      </c>
      <c r="K722" s="34">
        <f t="shared" si="169"/>
        <v>4.5160115093219382</v>
      </c>
      <c r="L722" s="38">
        <f t="shared" si="170"/>
        <v>144.42529006256802</v>
      </c>
      <c r="M722" s="23">
        <f t="shared" si="171"/>
        <v>-0.6596042909397799</v>
      </c>
      <c r="N722" s="7">
        <f t="shared" si="163"/>
        <v>143.76568577162826</v>
      </c>
      <c r="O722" s="34">
        <f t="shared" si="172"/>
        <v>4.5020440271362698</v>
      </c>
      <c r="P722" s="38">
        <f t="shared" si="173"/>
        <v>144.42529006256802</v>
      </c>
      <c r="Q722" s="23">
        <f t="shared" si="174"/>
        <v>-0.54314251599043462</v>
      </c>
      <c r="R722" s="7">
        <f t="shared" si="164"/>
        <v>143.88214754657758</v>
      </c>
      <c r="S722" s="34">
        <f t="shared" si="175"/>
        <v>4.586699092549904</v>
      </c>
    </row>
    <row r="723" spans="1:19" x14ac:dyDescent="0.35">
      <c r="A723" s="15">
        <v>44007</v>
      </c>
      <c r="B723" s="102">
        <v>158</v>
      </c>
      <c r="C723" s="7">
        <v>141.65901199999999</v>
      </c>
      <c r="D723" s="38">
        <f t="shared" si="165"/>
        <v>140.65605092815559</v>
      </c>
      <c r="E723" s="23">
        <f t="shared" si="166"/>
        <v>-0.94518370910886562</v>
      </c>
      <c r="F723" s="7">
        <f t="shared" si="160"/>
        <v>139.71086721904672</v>
      </c>
      <c r="G723" s="34">
        <f t="shared" si="161"/>
        <v>1.3752353298590501</v>
      </c>
      <c r="H723" s="38">
        <f t="shared" si="167"/>
        <v>140.65605092815559</v>
      </c>
      <c r="I723" s="42">
        <f t="shared" si="168"/>
        <v>-1.4226014799547946</v>
      </c>
      <c r="J723" s="7">
        <f t="shared" si="162"/>
        <v>139.23344944820079</v>
      </c>
      <c r="K723" s="34">
        <f t="shared" si="169"/>
        <v>1.7122543194069455</v>
      </c>
      <c r="L723" s="38">
        <f t="shared" si="170"/>
        <v>140.65605092815559</v>
      </c>
      <c r="M723" s="23">
        <f t="shared" si="171"/>
        <v>-2.0589399705024727</v>
      </c>
      <c r="N723" s="7">
        <f t="shared" si="163"/>
        <v>138.59711095765311</v>
      </c>
      <c r="O723" s="34">
        <f t="shared" si="172"/>
        <v>2.1614587022157656</v>
      </c>
      <c r="P723" s="38">
        <f t="shared" si="173"/>
        <v>140.65605092815559</v>
      </c>
      <c r="Q723" s="23">
        <f t="shared" si="174"/>
        <v>-3.2853246416491309</v>
      </c>
      <c r="R723" s="7">
        <f t="shared" si="164"/>
        <v>137.37072628650645</v>
      </c>
      <c r="S723" s="34">
        <f t="shared" si="175"/>
        <v>3.0271887774379906</v>
      </c>
    </row>
    <row r="724" spans="1:19" x14ac:dyDescent="0.35">
      <c r="A724" s="15">
        <v>44008</v>
      </c>
      <c r="B724" s="102">
        <v>159</v>
      </c>
      <c r="C724" s="7">
        <v>137.432907</v>
      </c>
      <c r="D724" s="38">
        <f t="shared" si="165"/>
        <v>141.20767951767002</v>
      </c>
      <c r="E724" s="23">
        <f t="shared" si="166"/>
        <v>-0.72066186431537249</v>
      </c>
      <c r="F724" s="7">
        <f t="shared" si="160"/>
        <v>140.48701765335466</v>
      </c>
      <c r="G724" s="34">
        <f t="shared" si="161"/>
        <v>2.2222557319220901</v>
      </c>
      <c r="H724" s="38">
        <f t="shared" si="167"/>
        <v>141.20767951767002</v>
      </c>
      <c r="I724" s="42">
        <f t="shared" si="168"/>
        <v>-0.92904396258749045</v>
      </c>
      <c r="J724" s="7">
        <f t="shared" si="162"/>
        <v>140.27863555508253</v>
      </c>
      <c r="K724" s="34">
        <f t="shared" si="169"/>
        <v>2.0706311299101969</v>
      </c>
      <c r="L724" s="38">
        <f t="shared" si="170"/>
        <v>141.20767951767002</v>
      </c>
      <c r="M724" s="23">
        <f t="shared" si="171"/>
        <v>-0.88418411849487</v>
      </c>
      <c r="N724" s="7">
        <f t="shared" si="163"/>
        <v>140.32349539917516</v>
      </c>
      <c r="O724" s="34">
        <f t="shared" si="172"/>
        <v>2.1032723983457307</v>
      </c>
      <c r="P724" s="38">
        <f t="shared" si="173"/>
        <v>141.20767951767002</v>
      </c>
      <c r="Q724" s="23">
        <f t="shared" si="174"/>
        <v>-2.3914395160110902E-2</v>
      </c>
      <c r="R724" s="7">
        <f t="shared" si="164"/>
        <v>141.1837651225099</v>
      </c>
      <c r="S724" s="34">
        <f t="shared" si="175"/>
        <v>2.7292285409562766</v>
      </c>
    </row>
    <row r="725" spans="1:19" x14ac:dyDescent="0.35">
      <c r="A725" s="15">
        <v>44011</v>
      </c>
      <c r="B725" s="102">
        <v>160</v>
      </c>
      <c r="C725" s="7">
        <v>142.434631</v>
      </c>
      <c r="D725" s="38">
        <f t="shared" si="165"/>
        <v>139.13155463295152</v>
      </c>
      <c r="E725" s="23">
        <f t="shared" si="166"/>
        <v>-0.92398131737584088</v>
      </c>
      <c r="F725" s="7">
        <f t="shared" si="160"/>
        <v>138.20757331557567</v>
      </c>
      <c r="G725" s="34">
        <f t="shared" si="161"/>
        <v>2.9677176503685567</v>
      </c>
      <c r="H725" s="38">
        <f t="shared" si="167"/>
        <v>139.13155463295152</v>
      </c>
      <c r="I725" s="42">
        <f t="shared" si="168"/>
        <v>-1.2158141931202417</v>
      </c>
      <c r="J725" s="7">
        <f t="shared" si="162"/>
        <v>137.91574043983127</v>
      </c>
      <c r="K725" s="34">
        <f t="shared" si="169"/>
        <v>3.1726066395810215</v>
      </c>
      <c r="L725" s="38">
        <f t="shared" si="170"/>
        <v>139.13155463295152</v>
      </c>
      <c r="M725" s="23">
        <f t="shared" si="171"/>
        <v>-1.4205574632955016</v>
      </c>
      <c r="N725" s="7">
        <f t="shared" si="163"/>
        <v>137.71099716965603</v>
      </c>
      <c r="O725" s="34">
        <f t="shared" si="172"/>
        <v>3.3163520677383374</v>
      </c>
      <c r="P725" s="38">
        <f t="shared" si="173"/>
        <v>139.13155463295152</v>
      </c>
      <c r="Q725" s="23">
        <f t="shared" si="174"/>
        <v>-1.7682933112847381</v>
      </c>
      <c r="R725" s="7">
        <f t="shared" si="164"/>
        <v>137.36326132166678</v>
      </c>
      <c r="S725" s="34">
        <f t="shared" si="175"/>
        <v>3.5604892172137639</v>
      </c>
    </row>
    <row r="726" spans="1:19" x14ac:dyDescent="0.35">
      <c r="A726" s="15">
        <v>44012</v>
      </c>
      <c r="B726" s="102">
        <v>161</v>
      </c>
      <c r="C726" s="7">
        <v>143.77702300000001</v>
      </c>
      <c r="D726" s="38">
        <f t="shared" si="165"/>
        <v>140.94824663482819</v>
      </c>
      <c r="E726" s="23">
        <f t="shared" si="166"/>
        <v>-0.51288031948796364</v>
      </c>
      <c r="F726" s="7">
        <f t="shared" si="160"/>
        <v>140.43536631534022</v>
      </c>
      <c r="G726" s="34">
        <f t="shared" si="161"/>
        <v>2.3241938210528921</v>
      </c>
      <c r="H726" s="38">
        <f t="shared" si="167"/>
        <v>140.94824663482819</v>
      </c>
      <c r="I726" s="42">
        <f t="shared" si="168"/>
        <v>-0.45768764437101273</v>
      </c>
      <c r="J726" s="7">
        <f t="shared" si="162"/>
        <v>140.49055899045717</v>
      </c>
      <c r="K726" s="34">
        <f t="shared" si="169"/>
        <v>2.2858061329749746</v>
      </c>
      <c r="L726" s="38">
        <f t="shared" si="170"/>
        <v>140.94824663482819</v>
      </c>
      <c r="M726" s="23">
        <f t="shared" si="171"/>
        <v>3.6204796031977682E-2</v>
      </c>
      <c r="N726" s="7">
        <f t="shared" si="163"/>
        <v>140.98445143086016</v>
      </c>
      <c r="O726" s="34">
        <f t="shared" si="172"/>
        <v>1.9422933587516635</v>
      </c>
      <c r="P726" s="38">
        <f t="shared" si="173"/>
        <v>140.94824663482819</v>
      </c>
      <c r="Q726" s="23">
        <f t="shared" si="174"/>
        <v>1.2789442049024626</v>
      </c>
      <c r="R726" s="7">
        <f t="shared" si="164"/>
        <v>142.22719083973067</v>
      </c>
      <c r="S726" s="34">
        <f t="shared" si="175"/>
        <v>1.0779414734921493</v>
      </c>
    </row>
    <row r="727" spans="1:19" x14ac:dyDescent="0.35">
      <c r="A727" s="15">
        <v>44013</v>
      </c>
      <c r="B727" s="102">
        <v>162</v>
      </c>
      <c r="C727" s="7">
        <v>143.29972799999999</v>
      </c>
      <c r="D727" s="38">
        <f t="shared" si="165"/>
        <v>142.50407363567268</v>
      </c>
      <c r="E727" s="23">
        <f t="shared" si="166"/>
        <v>-0.20257422143809589</v>
      </c>
      <c r="F727" s="7">
        <f t="shared" si="160"/>
        <v>142.3014994142346</v>
      </c>
      <c r="G727" s="34">
        <f t="shared" si="161"/>
        <v>0.69660187056697642</v>
      </c>
      <c r="H727" s="38">
        <f t="shared" si="167"/>
        <v>142.50407363567268</v>
      </c>
      <c r="I727" s="42">
        <f t="shared" si="168"/>
        <v>4.5691016932862427E-2</v>
      </c>
      <c r="J727" s="7">
        <f t="shared" si="162"/>
        <v>142.54976465260555</v>
      </c>
      <c r="K727" s="34">
        <f t="shared" si="169"/>
        <v>0.52335294550903921</v>
      </c>
      <c r="L727" s="38">
        <f t="shared" si="170"/>
        <v>142.50407363567268</v>
      </c>
      <c r="M727" s="23">
        <f t="shared" si="171"/>
        <v>0.72003478819760725</v>
      </c>
      <c r="N727" s="7">
        <f t="shared" si="163"/>
        <v>143.22410842387029</v>
      </c>
      <c r="O727" s="34">
        <f t="shared" si="172"/>
        <v>5.2770216095383307E-2</v>
      </c>
      <c r="P727" s="38">
        <f t="shared" si="173"/>
        <v>142.50407363567268</v>
      </c>
      <c r="Q727" s="23">
        <f t="shared" si="174"/>
        <v>1.5142945814531841</v>
      </c>
      <c r="R727" s="7">
        <f t="shared" si="164"/>
        <v>144.01836821712587</v>
      </c>
      <c r="S727" s="34">
        <f t="shared" si="175"/>
        <v>0.50149447396430558</v>
      </c>
    </row>
    <row r="728" spans="1:19" x14ac:dyDescent="0.35">
      <c r="A728" s="15">
        <v>44014</v>
      </c>
      <c r="B728" s="102">
        <v>163</v>
      </c>
      <c r="C728" s="7">
        <v>144.20462000000001</v>
      </c>
      <c r="D728" s="38">
        <f t="shared" si="165"/>
        <v>142.94168353605269</v>
      </c>
      <c r="E728" s="23">
        <f t="shared" si="166"/>
        <v>-0.10654660316537989</v>
      </c>
      <c r="F728" s="7">
        <f t="shared" si="160"/>
        <v>142.83513693288731</v>
      </c>
      <c r="G728" s="34">
        <f t="shared" si="161"/>
        <v>0.94968043819448811</v>
      </c>
      <c r="H728" s="38">
        <f t="shared" si="167"/>
        <v>142.94168353605269</v>
      </c>
      <c r="I728" s="42">
        <f t="shared" si="168"/>
        <v>0.14367073779464951</v>
      </c>
      <c r="J728" s="7">
        <f t="shared" si="162"/>
        <v>143.08535427384734</v>
      </c>
      <c r="K728" s="34">
        <f t="shared" si="169"/>
        <v>0.7761649565406864</v>
      </c>
      <c r="L728" s="38">
        <f t="shared" si="170"/>
        <v>142.94168353605269</v>
      </c>
      <c r="M728" s="23">
        <f t="shared" si="171"/>
        <v>0.59294358867968877</v>
      </c>
      <c r="N728" s="7">
        <f t="shared" si="163"/>
        <v>143.5346271247324</v>
      </c>
      <c r="O728" s="34">
        <f t="shared" si="172"/>
        <v>0.46461262840789014</v>
      </c>
      <c r="P728" s="38">
        <f t="shared" si="173"/>
        <v>142.94168353605269</v>
      </c>
      <c r="Q728" s="23">
        <f t="shared" si="174"/>
        <v>0.59911260254098675</v>
      </c>
      <c r="R728" s="7">
        <f t="shared" si="164"/>
        <v>143.54079613859369</v>
      </c>
      <c r="S728" s="34">
        <f t="shared" si="175"/>
        <v>0.46033466986447041</v>
      </c>
    </row>
    <row r="729" spans="1:19" x14ac:dyDescent="0.35">
      <c r="A729" s="15">
        <v>44018</v>
      </c>
      <c r="B729" s="102">
        <v>164</v>
      </c>
      <c r="C729" s="7">
        <v>146.39224200000001</v>
      </c>
      <c r="D729" s="38">
        <f t="shared" si="165"/>
        <v>143.63629859122372</v>
      </c>
      <c r="E729" s="23">
        <f t="shared" si="166"/>
        <v>1.3627645585081213E-2</v>
      </c>
      <c r="F729" s="7">
        <f t="shared" si="160"/>
        <v>143.6499262368088</v>
      </c>
      <c r="G729" s="34">
        <f t="shared" si="161"/>
        <v>1.8732657726433444</v>
      </c>
      <c r="H729" s="38">
        <f t="shared" si="167"/>
        <v>143.63629859122372</v>
      </c>
      <c r="I729" s="42">
        <f t="shared" si="168"/>
        <v>0.28140681713874399</v>
      </c>
      <c r="J729" s="7">
        <f t="shared" si="162"/>
        <v>143.91770540836245</v>
      </c>
      <c r="K729" s="34">
        <f t="shared" si="169"/>
        <v>1.6903468092506972</v>
      </c>
      <c r="L729" s="38">
        <f t="shared" si="170"/>
        <v>143.63629859122372</v>
      </c>
      <c r="M729" s="23">
        <f t="shared" si="171"/>
        <v>0.63869574860079126</v>
      </c>
      <c r="N729" s="7">
        <f t="shared" si="163"/>
        <v>144.2749943398245</v>
      </c>
      <c r="O729" s="34">
        <f t="shared" si="172"/>
        <v>1.4462840593530277</v>
      </c>
      <c r="P729" s="38">
        <f t="shared" si="173"/>
        <v>143.63629859122372</v>
      </c>
      <c r="Q729" s="23">
        <f t="shared" si="174"/>
        <v>0.68028968727652139</v>
      </c>
      <c r="R729" s="7">
        <f t="shared" si="164"/>
        <v>144.31658827850023</v>
      </c>
      <c r="S729" s="34">
        <f t="shared" si="175"/>
        <v>1.4178713934169929</v>
      </c>
    </row>
    <row r="730" spans="1:19" x14ac:dyDescent="0.35">
      <c r="A730" s="15">
        <v>44019</v>
      </c>
      <c r="B730" s="102">
        <v>165</v>
      </c>
      <c r="C730" s="7">
        <v>144.15489199999999</v>
      </c>
      <c r="D730" s="38">
        <f t="shared" si="165"/>
        <v>145.15206746605065</v>
      </c>
      <c r="E730" s="23">
        <f t="shared" si="166"/>
        <v>0.23894882997135886</v>
      </c>
      <c r="F730" s="7">
        <f t="shared" si="160"/>
        <v>145.391016296022</v>
      </c>
      <c r="G730" s="34">
        <f t="shared" si="161"/>
        <v>0.85749729258027019</v>
      </c>
      <c r="H730" s="38">
        <f t="shared" si="167"/>
        <v>145.15206746605065</v>
      </c>
      <c r="I730" s="42">
        <f t="shared" si="168"/>
        <v>0.58999733156079104</v>
      </c>
      <c r="J730" s="7">
        <f t="shared" si="162"/>
        <v>145.74206479761145</v>
      </c>
      <c r="K730" s="34">
        <f t="shared" si="169"/>
        <v>1.1010190327855531</v>
      </c>
      <c r="L730" s="38">
        <f t="shared" si="170"/>
        <v>145.15206746605065</v>
      </c>
      <c r="M730" s="23">
        <f t="shared" si="171"/>
        <v>1.0333786554025548</v>
      </c>
      <c r="N730" s="7">
        <f t="shared" si="163"/>
        <v>146.1854461214532</v>
      </c>
      <c r="O730" s="34">
        <f t="shared" si="172"/>
        <v>1.4085918925687289</v>
      </c>
      <c r="P730" s="38">
        <f t="shared" si="173"/>
        <v>145.15206746605065</v>
      </c>
      <c r="Q730" s="23">
        <f t="shared" si="174"/>
        <v>1.3904469966943707</v>
      </c>
      <c r="R730" s="7">
        <f t="shared" si="164"/>
        <v>146.54251446274503</v>
      </c>
      <c r="S730" s="34">
        <f t="shared" si="175"/>
        <v>1.6562895851949602</v>
      </c>
    </row>
    <row r="731" spans="1:19" x14ac:dyDescent="0.35">
      <c r="A731" s="15">
        <v>44020</v>
      </c>
      <c r="B731" s="102">
        <v>166</v>
      </c>
      <c r="C731" s="7">
        <v>144.77140800000001</v>
      </c>
      <c r="D731" s="38">
        <f t="shared" si="165"/>
        <v>144.60362095972278</v>
      </c>
      <c r="E731" s="23">
        <f t="shared" si="166"/>
        <v>0.12083952952647339</v>
      </c>
      <c r="F731" s="7">
        <f t="shared" si="160"/>
        <v>144.72446048924925</v>
      </c>
      <c r="G731" s="34">
        <f t="shared" si="161"/>
        <v>3.242871738234035E-2</v>
      </c>
      <c r="H731" s="38">
        <f t="shared" si="167"/>
        <v>144.60362095972278</v>
      </c>
      <c r="I731" s="42">
        <f t="shared" si="168"/>
        <v>0.30538637208862385</v>
      </c>
      <c r="J731" s="7">
        <f t="shared" si="162"/>
        <v>144.90900733181141</v>
      </c>
      <c r="K731" s="34">
        <f t="shared" si="169"/>
        <v>9.5045930486081384E-2</v>
      </c>
      <c r="L731" s="38">
        <f t="shared" si="170"/>
        <v>144.60362095972278</v>
      </c>
      <c r="M731" s="23">
        <f t="shared" si="171"/>
        <v>0.32155733262386021</v>
      </c>
      <c r="N731" s="7">
        <f t="shared" si="163"/>
        <v>144.92517829234663</v>
      </c>
      <c r="O731" s="34">
        <f t="shared" si="172"/>
        <v>0.10621592652232913</v>
      </c>
      <c r="P731" s="38">
        <f t="shared" si="173"/>
        <v>144.60362095972278</v>
      </c>
      <c r="Q731" s="23">
        <f t="shared" si="174"/>
        <v>-0.25761248087454036</v>
      </c>
      <c r="R731" s="7">
        <f t="shared" si="164"/>
        <v>144.34600847884823</v>
      </c>
      <c r="S731" s="34">
        <f t="shared" si="175"/>
        <v>0.29384222135338678</v>
      </c>
    </row>
    <row r="732" spans="1:19" x14ac:dyDescent="0.35">
      <c r="A732" s="15">
        <v>44021</v>
      </c>
      <c r="B732" s="102">
        <v>167</v>
      </c>
      <c r="C732" s="7">
        <v>140.57513399999999</v>
      </c>
      <c r="D732" s="38">
        <f t="shared" si="165"/>
        <v>144.69590383187523</v>
      </c>
      <c r="E732" s="23">
        <f t="shared" si="166"/>
        <v>0.11655603092037026</v>
      </c>
      <c r="F732" s="7">
        <f t="shared" si="160"/>
        <v>144.81245986279561</v>
      </c>
      <c r="G732" s="34">
        <f t="shared" si="161"/>
        <v>3.0142783735817851</v>
      </c>
      <c r="H732" s="38">
        <f t="shared" si="167"/>
        <v>144.69590383187523</v>
      </c>
      <c r="I732" s="42">
        <f t="shared" si="168"/>
        <v>0.252110497104581</v>
      </c>
      <c r="J732" s="7">
        <f t="shared" si="162"/>
        <v>144.94801432897981</v>
      </c>
      <c r="K732" s="34">
        <f t="shared" si="169"/>
        <v>3.1107068544425633</v>
      </c>
      <c r="L732" s="38">
        <f t="shared" si="170"/>
        <v>144.69590383187523</v>
      </c>
      <c r="M732" s="23">
        <f t="shared" si="171"/>
        <v>0.21838382541172674</v>
      </c>
      <c r="N732" s="7">
        <f t="shared" si="163"/>
        <v>144.91428765728696</v>
      </c>
      <c r="O732" s="34">
        <f t="shared" si="172"/>
        <v>3.0867149358626764</v>
      </c>
      <c r="P732" s="38">
        <f t="shared" si="173"/>
        <v>144.69590383187523</v>
      </c>
      <c r="Q732" s="23">
        <f t="shared" si="174"/>
        <v>3.9798569198403522E-2</v>
      </c>
      <c r="R732" s="7">
        <f t="shared" si="164"/>
        <v>144.73570240107364</v>
      </c>
      <c r="S732" s="34">
        <f t="shared" si="175"/>
        <v>2.959675927517627</v>
      </c>
    </row>
    <row r="733" spans="1:19" x14ac:dyDescent="0.35">
      <c r="A733" s="15">
        <v>44022</v>
      </c>
      <c r="B733" s="102">
        <v>168</v>
      </c>
      <c r="C733" s="7">
        <v>141.64906300000001</v>
      </c>
      <c r="D733" s="38">
        <f t="shared" si="165"/>
        <v>142.42948042434386</v>
      </c>
      <c r="E733" s="23">
        <f t="shared" si="166"/>
        <v>-0.24089088484738969</v>
      </c>
      <c r="F733" s="7">
        <f t="shared" si="160"/>
        <v>142.18858953949646</v>
      </c>
      <c r="G733" s="34">
        <f t="shared" si="161"/>
        <v>0.38088959296289143</v>
      </c>
      <c r="H733" s="38">
        <f t="shared" si="167"/>
        <v>142.42948042434386</v>
      </c>
      <c r="I733" s="42">
        <f t="shared" si="168"/>
        <v>-0.37752297905440502</v>
      </c>
      <c r="J733" s="7">
        <f t="shared" si="162"/>
        <v>142.05195744528945</v>
      </c>
      <c r="K733" s="34">
        <f t="shared" si="169"/>
        <v>0.28443142281105915</v>
      </c>
      <c r="L733" s="38">
        <f t="shared" si="170"/>
        <v>142.42948042434386</v>
      </c>
      <c r="M733" s="23">
        <f t="shared" si="171"/>
        <v>-0.89977942941266353</v>
      </c>
      <c r="N733" s="7">
        <f t="shared" si="163"/>
        <v>141.5297009949312</v>
      </c>
      <c r="O733" s="34">
        <f t="shared" si="172"/>
        <v>8.4266003982538334E-2</v>
      </c>
      <c r="P733" s="38">
        <f t="shared" si="173"/>
        <v>142.42948042434386</v>
      </c>
      <c r="Q733" s="23">
        <f t="shared" si="174"/>
        <v>-1.9204901110218979</v>
      </c>
      <c r="R733" s="7">
        <f t="shared" si="164"/>
        <v>140.50899031332196</v>
      </c>
      <c r="S733" s="34">
        <f t="shared" si="175"/>
        <v>0.8048572030992206</v>
      </c>
    </row>
    <row r="734" spans="1:19" x14ac:dyDescent="0.35">
      <c r="A734" s="15">
        <v>44025</v>
      </c>
      <c r="B734" s="102">
        <v>169</v>
      </c>
      <c r="C734" s="7">
        <v>142.68322800000001</v>
      </c>
      <c r="D734" s="38">
        <f t="shared" si="165"/>
        <v>142.00025084095475</v>
      </c>
      <c r="E734" s="23">
        <f t="shared" si="166"/>
        <v>-0.26914168962864859</v>
      </c>
      <c r="F734" s="7">
        <f t="shared" si="160"/>
        <v>141.73110915132611</v>
      </c>
      <c r="G734" s="34">
        <f t="shared" si="161"/>
        <v>0.66729556235853094</v>
      </c>
      <c r="H734" s="38">
        <f t="shared" si="167"/>
        <v>142.00025084095475</v>
      </c>
      <c r="I734" s="42">
        <f t="shared" si="168"/>
        <v>-0.39044963013808276</v>
      </c>
      <c r="J734" s="7">
        <f t="shared" si="162"/>
        <v>141.60980121081667</v>
      </c>
      <c r="K734" s="34">
        <f t="shared" si="169"/>
        <v>0.75231462325995591</v>
      </c>
      <c r="L734" s="38">
        <f t="shared" si="170"/>
        <v>142.00025084095475</v>
      </c>
      <c r="M734" s="23">
        <f t="shared" si="171"/>
        <v>-0.68803199870206722</v>
      </c>
      <c r="N734" s="7">
        <f t="shared" si="163"/>
        <v>141.31221884225269</v>
      </c>
      <c r="O734" s="34">
        <f t="shared" si="172"/>
        <v>0.96087618493416993</v>
      </c>
      <c r="P734" s="38">
        <f t="shared" si="173"/>
        <v>142.00025084095475</v>
      </c>
      <c r="Q734" s="23">
        <f t="shared" si="174"/>
        <v>-0.6529186625340333</v>
      </c>
      <c r="R734" s="7">
        <f t="shared" si="164"/>
        <v>141.34733217842071</v>
      </c>
      <c r="S734" s="34">
        <f t="shared" si="175"/>
        <v>0.93626689016266118</v>
      </c>
    </row>
    <row r="735" spans="1:19" x14ac:dyDescent="0.35">
      <c r="A735" s="15">
        <v>44026</v>
      </c>
      <c r="B735" s="102">
        <v>170</v>
      </c>
      <c r="C735" s="7">
        <v>147.267303</v>
      </c>
      <c r="D735" s="38">
        <f t="shared" si="165"/>
        <v>142.37588827842964</v>
      </c>
      <c r="E735" s="23">
        <f t="shared" si="166"/>
        <v>-0.17242482056311736</v>
      </c>
      <c r="F735" s="7">
        <f t="shared" si="160"/>
        <v>142.20346345786652</v>
      </c>
      <c r="G735" s="34">
        <f t="shared" si="161"/>
        <v>3.4385362120290064</v>
      </c>
      <c r="H735" s="38">
        <f t="shared" si="167"/>
        <v>142.37588827842964</v>
      </c>
      <c r="I735" s="42">
        <f t="shared" si="168"/>
        <v>-0.1989278632348388</v>
      </c>
      <c r="J735" s="7">
        <f t="shared" si="162"/>
        <v>142.1769604151948</v>
      </c>
      <c r="K735" s="34">
        <f t="shared" si="169"/>
        <v>3.4565327680409821</v>
      </c>
      <c r="L735" s="38">
        <f t="shared" si="170"/>
        <v>142.37588827842964</v>
      </c>
      <c r="M735" s="23">
        <f t="shared" si="171"/>
        <v>-0.20938075242243515</v>
      </c>
      <c r="N735" s="7">
        <f t="shared" si="163"/>
        <v>142.16650752600719</v>
      </c>
      <c r="O735" s="34">
        <f t="shared" si="172"/>
        <v>3.4636306702736341</v>
      </c>
      <c r="P735" s="38">
        <f t="shared" si="173"/>
        <v>142.37588827842964</v>
      </c>
      <c r="Q735" s="23">
        <f t="shared" si="174"/>
        <v>0.22135402247355401</v>
      </c>
      <c r="R735" s="7">
        <f t="shared" si="164"/>
        <v>142.59724230090319</v>
      </c>
      <c r="S735" s="34">
        <f t="shared" si="175"/>
        <v>3.1711456677500292</v>
      </c>
    </row>
    <row r="736" spans="1:19" x14ac:dyDescent="0.35">
      <c r="A736" s="15">
        <v>44027</v>
      </c>
      <c r="B736" s="102">
        <v>171</v>
      </c>
      <c r="C736" s="7">
        <v>151.07576</v>
      </c>
      <c r="D736" s="38">
        <f t="shared" si="165"/>
        <v>145.06616637529334</v>
      </c>
      <c r="E736" s="23">
        <f t="shared" si="166"/>
        <v>0.25698061705090419</v>
      </c>
      <c r="F736" s="7">
        <f t="shared" si="160"/>
        <v>145.32314699234425</v>
      </c>
      <c r="G736" s="34">
        <f t="shared" si="161"/>
        <v>3.8077670485693758</v>
      </c>
      <c r="H736" s="38">
        <f t="shared" si="167"/>
        <v>145.06616637529334</v>
      </c>
      <c r="I736" s="42">
        <f t="shared" si="168"/>
        <v>0.52337362678979416</v>
      </c>
      <c r="J736" s="7">
        <f t="shared" si="162"/>
        <v>145.58954000208314</v>
      </c>
      <c r="K736" s="34">
        <f t="shared" si="169"/>
        <v>3.6314363058089945</v>
      </c>
      <c r="L736" s="38">
        <f t="shared" si="170"/>
        <v>145.06616637529334</v>
      </c>
      <c r="M736" s="23">
        <f t="shared" si="171"/>
        <v>1.0954657297563226</v>
      </c>
      <c r="N736" s="7">
        <f t="shared" si="163"/>
        <v>146.16163210504965</v>
      </c>
      <c r="O736" s="34">
        <f t="shared" si="172"/>
        <v>3.2527573549524784</v>
      </c>
      <c r="P736" s="38">
        <f t="shared" si="173"/>
        <v>145.06616637529334</v>
      </c>
      <c r="Q736" s="23">
        <f t="shared" si="174"/>
        <v>2.3199394857051723</v>
      </c>
      <c r="R736" s="7">
        <f t="shared" si="164"/>
        <v>147.3861058609985</v>
      </c>
      <c r="S736" s="34">
        <f t="shared" si="175"/>
        <v>2.4422542299317276</v>
      </c>
    </row>
    <row r="737" spans="1:19" x14ac:dyDescent="0.35">
      <c r="A737" s="15">
        <v>44028</v>
      </c>
      <c r="B737" s="102">
        <v>172</v>
      </c>
      <c r="C737" s="7">
        <v>152.21929900000001</v>
      </c>
      <c r="D737" s="38">
        <f t="shared" si="165"/>
        <v>148.37144286888201</v>
      </c>
      <c r="E737" s="23">
        <f t="shared" si="166"/>
        <v>0.71422499853157029</v>
      </c>
      <c r="F737" s="7">
        <f t="shared" si="160"/>
        <v>149.08566786741358</v>
      </c>
      <c r="G737" s="34">
        <f t="shared" si="161"/>
        <v>2.0586293283261212</v>
      </c>
      <c r="H737" s="38">
        <f t="shared" si="167"/>
        <v>148.37144286888201</v>
      </c>
      <c r="I737" s="42">
        <f t="shared" si="168"/>
        <v>1.2188493434895151</v>
      </c>
      <c r="J737" s="7">
        <f t="shared" si="162"/>
        <v>149.59029221237154</v>
      </c>
      <c r="K737" s="34">
        <f t="shared" si="169"/>
        <v>1.7271179179641796</v>
      </c>
      <c r="L737" s="38">
        <f t="shared" si="170"/>
        <v>148.37144286888201</v>
      </c>
      <c r="M737" s="23">
        <f t="shared" si="171"/>
        <v>2.0898805734808832</v>
      </c>
      <c r="N737" s="7">
        <f t="shared" si="163"/>
        <v>150.4613234423629</v>
      </c>
      <c r="O737" s="34">
        <f t="shared" si="172"/>
        <v>1.1548966321524774</v>
      </c>
      <c r="P737" s="38">
        <f t="shared" si="173"/>
        <v>148.37144286888201</v>
      </c>
      <c r="Q737" s="23">
        <f t="shared" si="174"/>
        <v>3.1574759424061525</v>
      </c>
      <c r="R737" s="7">
        <f t="shared" si="164"/>
        <v>151.52891881128818</v>
      </c>
      <c r="S737" s="34">
        <f t="shared" si="175"/>
        <v>0.45354314022417591</v>
      </c>
    </row>
    <row r="738" spans="1:19" x14ac:dyDescent="0.35">
      <c r="A738" s="15">
        <v>44029</v>
      </c>
      <c r="B738" s="102">
        <v>173</v>
      </c>
      <c r="C738" s="7">
        <v>154.12851000000001</v>
      </c>
      <c r="D738" s="38">
        <f t="shared" si="165"/>
        <v>150.48776374099691</v>
      </c>
      <c r="E738" s="23">
        <f t="shared" si="166"/>
        <v>0.92453937956906929</v>
      </c>
      <c r="F738" s="7">
        <f t="shared" si="160"/>
        <v>151.41230312056598</v>
      </c>
      <c r="G738" s="34">
        <f t="shared" si="161"/>
        <v>1.7623000958317352</v>
      </c>
      <c r="H738" s="38">
        <f t="shared" si="167"/>
        <v>150.48776374099691</v>
      </c>
      <c r="I738" s="42">
        <f t="shared" si="168"/>
        <v>1.4432172256458609</v>
      </c>
      <c r="J738" s="7">
        <f t="shared" si="162"/>
        <v>151.93098096664278</v>
      </c>
      <c r="K738" s="34">
        <f t="shared" si="169"/>
        <v>1.4257771215443706</v>
      </c>
      <c r="L738" s="38">
        <f t="shared" si="170"/>
        <v>150.48776374099691</v>
      </c>
      <c r="M738" s="23">
        <f t="shared" si="171"/>
        <v>2.10177870786619</v>
      </c>
      <c r="N738" s="7">
        <f t="shared" si="163"/>
        <v>152.58954244886311</v>
      </c>
      <c r="O738" s="34">
        <f t="shared" si="172"/>
        <v>0.99849635290504779</v>
      </c>
      <c r="P738" s="38">
        <f t="shared" si="173"/>
        <v>150.48776374099691</v>
      </c>
      <c r="Q738" s="23">
        <f t="shared" si="174"/>
        <v>2.2724941326585859</v>
      </c>
      <c r="R738" s="7">
        <f t="shared" si="164"/>
        <v>152.76025787365549</v>
      </c>
      <c r="S738" s="34">
        <f t="shared" si="175"/>
        <v>0.88773460947913874</v>
      </c>
    </row>
    <row r="739" spans="1:19" x14ac:dyDescent="0.35">
      <c r="A739" s="15">
        <v>44032</v>
      </c>
      <c r="B739" s="102">
        <v>174</v>
      </c>
      <c r="C739" s="7">
        <v>152.527557</v>
      </c>
      <c r="D739" s="38">
        <f t="shared" si="165"/>
        <v>152.49017418344863</v>
      </c>
      <c r="E739" s="23">
        <f t="shared" si="166"/>
        <v>1.0862200390014667</v>
      </c>
      <c r="F739" s="7">
        <f t="shared" si="160"/>
        <v>153.57639422245009</v>
      </c>
      <c r="G739" s="34">
        <f t="shared" si="161"/>
        <v>0.68763785579420855</v>
      </c>
      <c r="H739" s="38">
        <f t="shared" si="167"/>
        <v>152.49017418344863</v>
      </c>
      <c r="I739" s="42">
        <f t="shared" si="168"/>
        <v>1.5830155298473254</v>
      </c>
      <c r="J739" s="7">
        <f t="shared" si="162"/>
        <v>154.07318971329596</v>
      </c>
      <c r="K739" s="34">
        <f t="shared" si="169"/>
        <v>1.0133465346828827</v>
      </c>
      <c r="L739" s="38">
        <f t="shared" si="170"/>
        <v>152.49017418344863</v>
      </c>
      <c r="M739" s="23">
        <f t="shared" si="171"/>
        <v>2.0570629884296783</v>
      </c>
      <c r="N739" s="7">
        <f t="shared" si="163"/>
        <v>154.54723717187832</v>
      </c>
      <c r="O739" s="34">
        <f t="shared" si="172"/>
        <v>1.324141166096511</v>
      </c>
      <c r="P739" s="38">
        <f t="shared" si="173"/>
        <v>152.49017418344863</v>
      </c>
      <c r="Q739" s="23">
        <f t="shared" si="174"/>
        <v>2.0429229959827491</v>
      </c>
      <c r="R739" s="7">
        <f t="shared" si="164"/>
        <v>154.53309717943137</v>
      </c>
      <c r="S739" s="34">
        <f t="shared" si="175"/>
        <v>1.3148707150874801</v>
      </c>
    </row>
    <row r="740" spans="1:19" x14ac:dyDescent="0.35">
      <c r="A740" s="15">
        <v>44033</v>
      </c>
      <c r="B740" s="102">
        <v>175</v>
      </c>
      <c r="C740" s="7">
        <v>153.889847</v>
      </c>
      <c r="D740" s="38">
        <f t="shared" si="165"/>
        <v>152.5107347325519</v>
      </c>
      <c r="E740" s="23">
        <f t="shared" si="166"/>
        <v>0.92637111551673645</v>
      </c>
      <c r="F740" s="7">
        <f t="shared" si="160"/>
        <v>153.43710584806863</v>
      </c>
      <c r="G740" s="34">
        <f t="shared" si="161"/>
        <v>0.29419819484996779</v>
      </c>
      <c r="H740" s="38">
        <f t="shared" si="167"/>
        <v>152.5107347325519</v>
      </c>
      <c r="I740" s="42">
        <f t="shared" si="168"/>
        <v>1.1924017846613104</v>
      </c>
      <c r="J740" s="7">
        <f t="shared" si="162"/>
        <v>153.70313651721321</v>
      </c>
      <c r="K740" s="34">
        <f t="shared" si="169"/>
        <v>0.12132735617496153</v>
      </c>
      <c r="L740" s="38">
        <f t="shared" si="170"/>
        <v>152.5107347325519</v>
      </c>
      <c r="M740" s="23">
        <f t="shared" si="171"/>
        <v>1.1406368907327926</v>
      </c>
      <c r="N740" s="7">
        <f t="shared" si="163"/>
        <v>153.65137162328469</v>
      </c>
      <c r="O740" s="34">
        <f t="shared" si="172"/>
        <v>0.15496498395720301</v>
      </c>
      <c r="P740" s="38">
        <f t="shared" si="173"/>
        <v>152.5107347325519</v>
      </c>
      <c r="Q740" s="23">
        <f t="shared" si="174"/>
        <v>0.32391491613518819</v>
      </c>
      <c r="R740" s="7">
        <f t="shared" si="164"/>
        <v>152.83464964868708</v>
      </c>
      <c r="S740" s="34">
        <f t="shared" si="175"/>
        <v>0.68568354045665336</v>
      </c>
    </row>
    <row r="741" spans="1:19" x14ac:dyDescent="0.35">
      <c r="A741" s="15">
        <v>44034</v>
      </c>
      <c r="B741" s="102">
        <v>176</v>
      </c>
      <c r="C741" s="7">
        <v>153.740692</v>
      </c>
      <c r="D741" s="38">
        <f t="shared" si="165"/>
        <v>153.26924647964836</v>
      </c>
      <c r="E741" s="23">
        <f t="shared" si="166"/>
        <v>0.90119221025369545</v>
      </c>
      <c r="F741" s="7">
        <f t="shared" si="160"/>
        <v>154.17043868990206</v>
      </c>
      <c r="G741" s="34">
        <f t="shared" si="161"/>
        <v>0.2795269647297155</v>
      </c>
      <c r="H741" s="38">
        <f t="shared" si="167"/>
        <v>153.26924647964836</v>
      </c>
      <c r="I741" s="42">
        <f t="shared" si="168"/>
        <v>1.0839292752700986</v>
      </c>
      <c r="J741" s="7">
        <f t="shared" si="162"/>
        <v>154.35317575491845</v>
      </c>
      <c r="K741" s="34">
        <f t="shared" si="169"/>
        <v>0.39838753614980327</v>
      </c>
      <c r="L741" s="38">
        <f t="shared" si="170"/>
        <v>153.26924647964836</v>
      </c>
      <c r="M741" s="23">
        <f t="shared" si="171"/>
        <v>0.96868057609644453</v>
      </c>
      <c r="N741" s="7">
        <f t="shared" si="163"/>
        <v>154.23792705574479</v>
      </c>
      <c r="O741" s="34">
        <f t="shared" si="172"/>
        <v>0.32342449437185788</v>
      </c>
      <c r="P741" s="38">
        <f t="shared" si="173"/>
        <v>153.26924647964836</v>
      </c>
      <c r="Q741" s="23">
        <f t="shared" si="174"/>
        <v>0.69332222245227204</v>
      </c>
      <c r="R741" s="7">
        <f t="shared" si="164"/>
        <v>153.96256870210064</v>
      </c>
      <c r="S741" s="34">
        <f t="shared" si="175"/>
        <v>0.14431878718267005</v>
      </c>
    </row>
    <row r="742" spans="1:19" x14ac:dyDescent="0.35">
      <c r="A742" s="15">
        <v>44035</v>
      </c>
      <c r="B742" s="102">
        <v>177</v>
      </c>
      <c r="C742" s="7">
        <v>152.86563100000001</v>
      </c>
      <c r="D742" s="38">
        <f t="shared" si="165"/>
        <v>153.52854151584177</v>
      </c>
      <c r="E742" s="23">
        <f t="shared" si="166"/>
        <v>0.80490763414465216</v>
      </c>
      <c r="F742" s="7">
        <f t="shared" si="160"/>
        <v>154.33344914998642</v>
      </c>
      <c r="G742" s="34">
        <f t="shared" si="161"/>
        <v>0.96020154457506135</v>
      </c>
      <c r="H742" s="38">
        <f t="shared" si="167"/>
        <v>153.52854151584177</v>
      </c>
      <c r="I742" s="42">
        <f t="shared" si="168"/>
        <v>0.87777071550092578</v>
      </c>
      <c r="J742" s="7">
        <f t="shared" si="162"/>
        <v>154.4063122313427</v>
      </c>
      <c r="K742" s="34">
        <f t="shared" si="169"/>
        <v>1.0078663341550518</v>
      </c>
      <c r="L742" s="38">
        <f t="shared" si="170"/>
        <v>153.52854151584177</v>
      </c>
      <c r="M742" s="23">
        <f t="shared" si="171"/>
        <v>0.64945708314007777</v>
      </c>
      <c r="N742" s="7">
        <f t="shared" si="163"/>
        <v>154.17799859898184</v>
      </c>
      <c r="O742" s="34">
        <f t="shared" si="172"/>
        <v>0.85851056931288661</v>
      </c>
      <c r="P742" s="38">
        <f t="shared" si="173"/>
        <v>153.52854151584177</v>
      </c>
      <c r="Q742" s="23">
        <f t="shared" si="174"/>
        <v>0.32439911413223693</v>
      </c>
      <c r="R742" s="7">
        <f t="shared" si="164"/>
        <v>153.852940629974</v>
      </c>
      <c r="S742" s="34">
        <f t="shared" si="175"/>
        <v>0.64586763127546487</v>
      </c>
    </row>
    <row r="743" spans="1:19" x14ac:dyDescent="0.35">
      <c r="A743" s="15">
        <v>44036</v>
      </c>
      <c r="B743" s="102">
        <v>178</v>
      </c>
      <c r="C743" s="7">
        <v>148.58981299999999</v>
      </c>
      <c r="D743" s="38">
        <f t="shared" si="165"/>
        <v>153.16394073212882</v>
      </c>
      <c r="E743" s="23">
        <f t="shared" si="166"/>
        <v>0.62948137146601268</v>
      </c>
      <c r="F743" s="7">
        <f t="shared" si="160"/>
        <v>153.79342210359482</v>
      </c>
      <c r="G743" s="34">
        <f t="shared" si="161"/>
        <v>3.5019958626604031</v>
      </c>
      <c r="H743" s="38">
        <f t="shared" si="167"/>
        <v>153.16394073212882</v>
      </c>
      <c r="I743" s="42">
        <f t="shared" si="168"/>
        <v>0.56717784069745814</v>
      </c>
      <c r="J743" s="7">
        <f t="shared" si="162"/>
        <v>153.73111857282629</v>
      </c>
      <c r="K743" s="34">
        <f t="shared" si="169"/>
        <v>3.4600659823337265</v>
      </c>
      <c r="L743" s="38">
        <f t="shared" si="170"/>
        <v>153.16394073212882</v>
      </c>
      <c r="M743" s="23">
        <f t="shared" si="171"/>
        <v>0.19313104305621773</v>
      </c>
      <c r="N743" s="7">
        <f t="shared" si="163"/>
        <v>153.35707177518503</v>
      </c>
      <c r="O743" s="34">
        <f t="shared" si="172"/>
        <v>3.2083348642379961</v>
      </c>
      <c r="P743" s="38">
        <f t="shared" si="173"/>
        <v>153.16394073212882</v>
      </c>
      <c r="Q743" s="23">
        <f t="shared" si="174"/>
        <v>-0.26125079903616732</v>
      </c>
      <c r="R743" s="7">
        <f t="shared" si="164"/>
        <v>152.90268993309266</v>
      </c>
      <c r="S743" s="34">
        <f t="shared" si="175"/>
        <v>2.9025387716805779</v>
      </c>
    </row>
    <row r="744" spans="1:19" x14ac:dyDescent="0.35">
      <c r="A744" s="15">
        <v>44039</v>
      </c>
      <c r="B744" s="102">
        <v>179</v>
      </c>
      <c r="C744" s="7">
        <v>149.91233800000001</v>
      </c>
      <c r="D744" s="38">
        <f t="shared" si="165"/>
        <v>150.64817047945797</v>
      </c>
      <c r="E744" s="23">
        <f t="shared" si="166"/>
        <v>0.15769362784548363</v>
      </c>
      <c r="F744" s="7">
        <f t="shared" si="160"/>
        <v>150.80586410730345</v>
      </c>
      <c r="G744" s="34">
        <f t="shared" si="161"/>
        <v>0.59603240081776587</v>
      </c>
      <c r="H744" s="38">
        <f t="shared" si="167"/>
        <v>150.64817047945797</v>
      </c>
      <c r="I744" s="42">
        <f t="shared" si="168"/>
        <v>-0.20355918264461831</v>
      </c>
      <c r="J744" s="7">
        <f t="shared" si="162"/>
        <v>150.44461129681335</v>
      </c>
      <c r="K744" s="34">
        <f t="shared" si="169"/>
        <v>0.35505636421556153</v>
      </c>
      <c r="L744" s="38">
        <f t="shared" si="170"/>
        <v>150.64817047945797</v>
      </c>
      <c r="M744" s="23">
        <f t="shared" si="171"/>
        <v>-1.0258745400209617</v>
      </c>
      <c r="N744" s="7">
        <f t="shared" si="163"/>
        <v>149.62229593943701</v>
      </c>
      <c r="O744" s="34">
        <f t="shared" si="172"/>
        <v>0.19347444275266795</v>
      </c>
      <c r="P744" s="38">
        <f t="shared" si="173"/>
        <v>150.64817047945797</v>
      </c>
      <c r="Q744" s="23">
        <f t="shared" si="174"/>
        <v>-2.1775923346256456</v>
      </c>
      <c r="R744" s="7">
        <f t="shared" si="164"/>
        <v>148.47057814483233</v>
      </c>
      <c r="S744" s="34">
        <f t="shared" si="175"/>
        <v>0.96173528770372096</v>
      </c>
    </row>
    <row r="745" spans="1:19" x14ac:dyDescent="0.35">
      <c r="A745" s="15">
        <v>44040</v>
      </c>
      <c r="B745" s="102">
        <v>180</v>
      </c>
      <c r="C745" s="7">
        <v>151.155304</v>
      </c>
      <c r="D745" s="38">
        <f t="shared" si="165"/>
        <v>150.24346261575607</v>
      </c>
      <c r="E745" s="23">
        <f t="shared" si="166"/>
        <v>7.3333404113375911E-2</v>
      </c>
      <c r="F745" s="7">
        <f t="shared" si="160"/>
        <v>150.31679601986946</v>
      </c>
      <c r="G745" s="34">
        <f t="shared" si="161"/>
        <v>0.55473275362573038</v>
      </c>
      <c r="H745" s="38">
        <f t="shared" si="167"/>
        <v>150.24346261575607</v>
      </c>
      <c r="I745" s="42">
        <f t="shared" si="168"/>
        <v>-0.25384635290893903</v>
      </c>
      <c r="J745" s="7">
        <f t="shared" si="162"/>
        <v>149.98961626284714</v>
      </c>
      <c r="K745" s="34">
        <f t="shared" si="169"/>
        <v>0.77118546706959434</v>
      </c>
      <c r="L745" s="38">
        <f t="shared" si="170"/>
        <v>150.24346261575607</v>
      </c>
      <c r="M745" s="23">
        <f t="shared" si="171"/>
        <v>-0.7463495356773846</v>
      </c>
      <c r="N745" s="7">
        <f t="shared" si="163"/>
        <v>149.49711308007869</v>
      </c>
      <c r="O745" s="34">
        <f t="shared" si="172"/>
        <v>1.0970114022074344</v>
      </c>
      <c r="P745" s="38">
        <f t="shared" si="173"/>
        <v>150.24346261575607</v>
      </c>
      <c r="Q745" s="23">
        <f t="shared" si="174"/>
        <v>-0.67064053434046289</v>
      </c>
      <c r="R745" s="7">
        <f t="shared" si="164"/>
        <v>149.57282208141561</v>
      </c>
      <c r="S745" s="34">
        <f t="shared" si="175"/>
        <v>1.0469245052653873</v>
      </c>
    </row>
    <row r="746" spans="1:19" x14ac:dyDescent="0.35">
      <c r="A746" s="15">
        <v>44041</v>
      </c>
      <c r="B746" s="102">
        <v>181</v>
      </c>
      <c r="C746" s="7">
        <v>153.71086099999999</v>
      </c>
      <c r="D746" s="38">
        <f t="shared" si="165"/>
        <v>150.74497537709021</v>
      </c>
      <c r="E746" s="23">
        <f t="shared" si="166"/>
        <v>0.13756030769649061</v>
      </c>
      <c r="F746" s="7">
        <f t="shared" si="160"/>
        <v>150.88253568478672</v>
      </c>
      <c r="G746" s="34">
        <f t="shared" si="161"/>
        <v>1.840029583344327</v>
      </c>
      <c r="H746" s="38">
        <f t="shared" si="167"/>
        <v>150.74497537709021</v>
      </c>
      <c r="I746" s="42">
        <f t="shared" si="168"/>
        <v>-6.5006574348169144E-2</v>
      </c>
      <c r="J746" s="7">
        <f t="shared" si="162"/>
        <v>150.67996880274205</v>
      </c>
      <c r="K746" s="34">
        <f t="shared" si="169"/>
        <v>1.9718139483051504</v>
      </c>
      <c r="L746" s="38">
        <f t="shared" si="170"/>
        <v>150.74497537709021</v>
      </c>
      <c r="M746" s="23">
        <f t="shared" si="171"/>
        <v>-0.18481150202219829</v>
      </c>
      <c r="N746" s="7">
        <f t="shared" si="163"/>
        <v>150.56016387506801</v>
      </c>
      <c r="O746" s="34">
        <f t="shared" si="172"/>
        <v>2.0497556935368286</v>
      </c>
      <c r="P746" s="38">
        <f t="shared" si="173"/>
        <v>150.74497537709021</v>
      </c>
      <c r="Q746" s="23">
        <f t="shared" si="174"/>
        <v>0.32568976698294999</v>
      </c>
      <c r="R746" s="7">
        <f t="shared" si="164"/>
        <v>151.07066514407316</v>
      </c>
      <c r="S746" s="34">
        <f t="shared" si="175"/>
        <v>1.7176378030481749</v>
      </c>
    </row>
    <row r="747" spans="1:19" x14ac:dyDescent="0.35">
      <c r="A747" s="15">
        <v>44042</v>
      </c>
      <c r="B747" s="102">
        <v>182</v>
      </c>
      <c r="C747" s="7">
        <v>148.321335</v>
      </c>
      <c r="D747" s="38">
        <f t="shared" si="165"/>
        <v>152.37621246969059</v>
      </c>
      <c r="E747" s="23">
        <f t="shared" si="166"/>
        <v>0.36161182543207282</v>
      </c>
      <c r="F747" s="7">
        <f t="shared" si="160"/>
        <v>152.73782429512266</v>
      </c>
      <c r="G747" s="34">
        <f t="shared" si="161"/>
        <v>2.9776493685973491</v>
      </c>
      <c r="H747" s="38">
        <f t="shared" si="167"/>
        <v>152.37621246969059</v>
      </c>
      <c r="I747" s="42">
        <f t="shared" si="168"/>
        <v>0.35905434238896622</v>
      </c>
      <c r="J747" s="7">
        <f t="shared" si="162"/>
        <v>152.73526681207954</v>
      </c>
      <c r="K747" s="34">
        <f t="shared" si="169"/>
        <v>2.9759250832522102</v>
      </c>
      <c r="L747" s="38">
        <f t="shared" si="170"/>
        <v>152.37621246969059</v>
      </c>
      <c r="M747" s="23">
        <f t="shared" si="171"/>
        <v>0.63241036555795849</v>
      </c>
      <c r="N747" s="7">
        <f t="shared" si="163"/>
        <v>153.00862283524853</v>
      </c>
      <c r="O747" s="34">
        <f t="shared" si="172"/>
        <v>3.1602249502733546</v>
      </c>
      <c r="P747" s="38">
        <f t="shared" si="173"/>
        <v>152.37621246969059</v>
      </c>
      <c r="Q747" s="23">
        <f t="shared" si="174"/>
        <v>1.4354049937577591</v>
      </c>
      <c r="R747" s="7">
        <f t="shared" si="164"/>
        <v>153.81161746344836</v>
      </c>
      <c r="S747" s="34">
        <f t="shared" si="175"/>
        <v>3.7016134350788792</v>
      </c>
    </row>
    <row r="748" spans="1:19" x14ac:dyDescent="0.35">
      <c r="A748" s="15">
        <v>44043</v>
      </c>
      <c r="B748" s="102">
        <v>183</v>
      </c>
      <c r="C748" s="7">
        <v>148.53015099999999</v>
      </c>
      <c r="D748" s="38">
        <f t="shared" si="165"/>
        <v>150.14602986136077</v>
      </c>
      <c r="E748" s="23">
        <f t="shared" si="166"/>
        <v>-2.7157339632209954E-2</v>
      </c>
      <c r="F748" s="7">
        <f t="shared" si="160"/>
        <v>150.11887252172858</v>
      </c>
      <c r="G748" s="34">
        <f t="shared" si="161"/>
        <v>1.0696289682817244</v>
      </c>
      <c r="H748" s="38">
        <f t="shared" si="167"/>
        <v>150.14602986136077</v>
      </c>
      <c r="I748" s="42">
        <f t="shared" si="168"/>
        <v>-0.28825489529072845</v>
      </c>
      <c r="J748" s="7">
        <f t="shared" si="162"/>
        <v>149.85777496607005</v>
      </c>
      <c r="K748" s="34">
        <f t="shared" si="169"/>
        <v>0.89384138986707429</v>
      </c>
      <c r="L748" s="38">
        <f t="shared" si="170"/>
        <v>150.14602986136077</v>
      </c>
      <c r="M748" s="23">
        <f t="shared" si="171"/>
        <v>-0.65575647269153836</v>
      </c>
      <c r="N748" s="7">
        <f t="shared" si="163"/>
        <v>149.49027338866924</v>
      </c>
      <c r="O748" s="34">
        <f t="shared" si="172"/>
        <v>0.64641581672481307</v>
      </c>
      <c r="P748" s="38">
        <f t="shared" si="173"/>
        <v>150.14602986136077</v>
      </c>
      <c r="Q748" s="23">
        <f t="shared" si="174"/>
        <v>-1.6803444680166766</v>
      </c>
      <c r="R748" s="7">
        <f t="shared" si="164"/>
        <v>148.4656853933441</v>
      </c>
      <c r="S748" s="34">
        <f t="shared" si="175"/>
        <v>4.3402370644520946E-2</v>
      </c>
    </row>
    <row r="749" spans="1:19" x14ac:dyDescent="0.35">
      <c r="A749" s="15">
        <v>44046</v>
      </c>
      <c r="B749" s="102">
        <v>184</v>
      </c>
      <c r="C749" s="7">
        <v>147.694885</v>
      </c>
      <c r="D749" s="38">
        <f t="shared" si="165"/>
        <v>149.25729648761234</v>
      </c>
      <c r="E749" s="23">
        <f t="shared" si="166"/>
        <v>-0.15639374474964399</v>
      </c>
      <c r="F749" s="7">
        <f t="shared" si="160"/>
        <v>149.1009027428627</v>
      </c>
      <c r="G749" s="34">
        <f t="shared" si="161"/>
        <v>0.95197456761126253</v>
      </c>
      <c r="H749" s="38">
        <f t="shared" si="167"/>
        <v>149.25729648761234</v>
      </c>
      <c r="I749" s="42">
        <f t="shared" si="168"/>
        <v>-0.43837451490515555</v>
      </c>
      <c r="J749" s="7">
        <f t="shared" si="162"/>
        <v>148.81892197270719</v>
      </c>
      <c r="K749" s="34">
        <f t="shared" si="169"/>
        <v>0.76105341949193972</v>
      </c>
      <c r="L749" s="38">
        <f t="shared" si="170"/>
        <v>149.25729648761234</v>
      </c>
      <c r="M749" s="23">
        <f t="shared" si="171"/>
        <v>-0.7605960781671427</v>
      </c>
      <c r="N749" s="7">
        <f t="shared" si="163"/>
        <v>148.4967004094452</v>
      </c>
      <c r="O749" s="34">
        <f t="shared" si="172"/>
        <v>0.54288637649516247</v>
      </c>
      <c r="P749" s="38">
        <f t="shared" si="173"/>
        <v>149.25729648761234</v>
      </c>
      <c r="Q749" s="23">
        <f t="shared" si="174"/>
        <v>-1.007475037888673</v>
      </c>
      <c r="R749" s="7">
        <f t="shared" si="164"/>
        <v>148.24982144972367</v>
      </c>
      <c r="S749" s="34">
        <f t="shared" si="175"/>
        <v>0.37573166445382961</v>
      </c>
    </row>
    <row r="750" spans="1:19" x14ac:dyDescent="0.35">
      <c r="A750" s="15">
        <v>44047</v>
      </c>
      <c r="B750" s="102">
        <v>185</v>
      </c>
      <c r="C750" s="7">
        <v>146.501633</v>
      </c>
      <c r="D750" s="38">
        <f t="shared" si="165"/>
        <v>148.39797016942555</v>
      </c>
      <c r="E750" s="23">
        <f t="shared" si="166"/>
        <v>-0.2618336307652156</v>
      </c>
      <c r="F750" s="7">
        <f t="shared" si="160"/>
        <v>148.13613653866034</v>
      </c>
      <c r="G750" s="34">
        <f t="shared" si="161"/>
        <v>1.1156896378488423</v>
      </c>
      <c r="H750" s="38">
        <f t="shared" si="167"/>
        <v>148.39797016942555</v>
      </c>
      <c r="I750" s="42">
        <f t="shared" si="168"/>
        <v>-0.54361246572556376</v>
      </c>
      <c r="J750" s="7">
        <f t="shared" si="162"/>
        <v>147.85435770369997</v>
      </c>
      <c r="K750" s="34">
        <f t="shared" si="169"/>
        <v>0.92335128011847944</v>
      </c>
      <c r="L750" s="38">
        <f t="shared" si="170"/>
        <v>148.39797016942555</v>
      </c>
      <c r="M750" s="23">
        <f t="shared" si="171"/>
        <v>-0.80502468617598333</v>
      </c>
      <c r="N750" s="7">
        <f t="shared" si="163"/>
        <v>147.59294548324957</v>
      </c>
      <c r="O750" s="34">
        <f t="shared" si="172"/>
        <v>0.74491489337157546</v>
      </c>
      <c r="P750" s="38">
        <f t="shared" si="173"/>
        <v>148.39797016942555</v>
      </c>
      <c r="Q750" s="23">
        <f t="shared" si="174"/>
        <v>-0.88154862614207108</v>
      </c>
      <c r="R750" s="7">
        <f t="shared" si="164"/>
        <v>147.51642154328349</v>
      </c>
      <c r="S750" s="34">
        <f t="shared" si="175"/>
        <v>0.6926807043055192</v>
      </c>
    </row>
    <row r="751" spans="1:19" x14ac:dyDescent="0.35">
      <c r="A751" s="15">
        <v>44048</v>
      </c>
      <c r="B751" s="102">
        <v>186</v>
      </c>
      <c r="C751" s="7">
        <v>149.972015</v>
      </c>
      <c r="D751" s="38">
        <f t="shared" si="165"/>
        <v>147.3549847262415</v>
      </c>
      <c r="E751" s="23">
        <f t="shared" si="166"/>
        <v>-0.37900640262804092</v>
      </c>
      <c r="F751" s="7">
        <f t="shared" si="160"/>
        <v>146.97597832361345</v>
      </c>
      <c r="G751" s="34">
        <f t="shared" si="161"/>
        <v>1.9977304941768983</v>
      </c>
      <c r="H751" s="38">
        <f t="shared" si="167"/>
        <v>147.3549847262415</v>
      </c>
      <c r="I751" s="42">
        <f t="shared" si="168"/>
        <v>-0.66845571009018556</v>
      </c>
      <c r="J751" s="7">
        <f t="shared" si="162"/>
        <v>146.68652901615133</v>
      </c>
      <c r="K751" s="34">
        <f t="shared" si="169"/>
        <v>2.1907327069311386</v>
      </c>
      <c r="L751" s="38">
        <f t="shared" si="170"/>
        <v>147.3549847262415</v>
      </c>
      <c r="M751" s="23">
        <f t="shared" si="171"/>
        <v>-0.91210702682961387</v>
      </c>
      <c r="N751" s="7">
        <f t="shared" si="163"/>
        <v>146.44287769941189</v>
      </c>
      <c r="O751" s="34">
        <f t="shared" si="172"/>
        <v>2.3531972285550102</v>
      </c>
      <c r="P751" s="38">
        <f t="shared" si="173"/>
        <v>147.3549847262415</v>
      </c>
      <c r="Q751" s="23">
        <f t="shared" si="174"/>
        <v>-1.0187699206277541</v>
      </c>
      <c r="R751" s="7">
        <f t="shared" si="164"/>
        <v>146.33621480561374</v>
      </c>
      <c r="S751" s="34">
        <f t="shared" si="175"/>
        <v>2.4243190933896988</v>
      </c>
    </row>
    <row r="752" spans="1:19" x14ac:dyDescent="0.35">
      <c r="A752" s="15">
        <v>44049</v>
      </c>
      <c r="B752" s="102">
        <v>187</v>
      </c>
      <c r="C752" s="7">
        <v>151.72210699999999</v>
      </c>
      <c r="D752" s="38">
        <f t="shared" si="165"/>
        <v>148.79435137680866</v>
      </c>
      <c r="E752" s="23">
        <f t="shared" si="166"/>
        <v>-0.10625044464875985</v>
      </c>
      <c r="F752" s="7">
        <f t="shared" si="160"/>
        <v>148.6881009321599</v>
      </c>
      <c r="G752" s="34">
        <f t="shared" si="161"/>
        <v>1.9997125849564534</v>
      </c>
      <c r="H752" s="38">
        <f t="shared" si="167"/>
        <v>148.79435137680866</v>
      </c>
      <c r="I752" s="42">
        <f t="shared" si="168"/>
        <v>-0.14150011992584766</v>
      </c>
      <c r="J752" s="7">
        <f t="shared" si="162"/>
        <v>148.65285125688283</v>
      </c>
      <c r="K752" s="34">
        <f t="shared" si="169"/>
        <v>2.0229456364702134</v>
      </c>
      <c r="L752" s="38">
        <f t="shared" si="170"/>
        <v>148.79435137680866</v>
      </c>
      <c r="M752" s="23">
        <f t="shared" si="171"/>
        <v>0.14605612799893708</v>
      </c>
      <c r="N752" s="7">
        <f t="shared" si="163"/>
        <v>148.94040750480761</v>
      </c>
      <c r="O752" s="34">
        <f t="shared" si="172"/>
        <v>1.8334173906459028</v>
      </c>
      <c r="P752" s="38">
        <f t="shared" si="173"/>
        <v>148.79435137680866</v>
      </c>
      <c r="Q752" s="23">
        <f t="shared" si="174"/>
        <v>1.0706461648879282</v>
      </c>
      <c r="R752" s="7">
        <f t="shared" si="164"/>
        <v>149.8649975416966</v>
      </c>
      <c r="S752" s="34">
        <f t="shared" si="175"/>
        <v>1.2240203455013965</v>
      </c>
    </row>
    <row r="753" spans="1:19" x14ac:dyDescent="0.35">
      <c r="A753" s="15">
        <v>44050</v>
      </c>
      <c r="B753" s="102">
        <v>188</v>
      </c>
      <c r="C753" s="7">
        <v>154.23788500000001</v>
      </c>
      <c r="D753" s="38">
        <f t="shared" si="165"/>
        <v>150.4046169695639</v>
      </c>
      <c r="E753" s="23">
        <f t="shared" si="166"/>
        <v>0.15122696096184018</v>
      </c>
      <c r="F753" s="7">
        <f t="shared" si="160"/>
        <v>150.55584393052575</v>
      </c>
      <c r="G753" s="34">
        <f t="shared" si="161"/>
        <v>2.3872481585663934</v>
      </c>
      <c r="H753" s="38">
        <f t="shared" si="167"/>
        <v>150.4046169695639</v>
      </c>
      <c r="I753" s="42">
        <f t="shared" si="168"/>
        <v>0.29644130824442438</v>
      </c>
      <c r="J753" s="7">
        <f t="shared" si="162"/>
        <v>150.70105827780833</v>
      </c>
      <c r="K753" s="34">
        <f t="shared" si="169"/>
        <v>2.2930985614796757</v>
      </c>
      <c r="L753" s="38">
        <f t="shared" si="170"/>
        <v>150.4046169695639</v>
      </c>
      <c r="M753" s="23">
        <f t="shared" si="171"/>
        <v>0.80495038713927369</v>
      </c>
      <c r="N753" s="7">
        <f t="shared" si="163"/>
        <v>151.20956735670319</v>
      </c>
      <c r="O753" s="34">
        <f t="shared" si="172"/>
        <v>1.9634071378097646</v>
      </c>
      <c r="P753" s="38">
        <f t="shared" si="173"/>
        <v>150.4046169695639</v>
      </c>
      <c r="Q753" s="23">
        <f t="shared" si="174"/>
        <v>1.5293226785751437</v>
      </c>
      <c r="R753" s="7">
        <f t="shared" si="164"/>
        <v>151.93393964813905</v>
      </c>
      <c r="S753" s="34">
        <f t="shared" si="175"/>
        <v>1.4937609860644552</v>
      </c>
    </row>
    <row r="754" spans="1:19" x14ac:dyDescent="0.35">
      <c r="A754" s="15">
        <v>44053</v>
      </c>
      <c r="B754" s="102">
        <v>189</v>
      </c>
      <c r="C754" s="7">
        <v>158.53358499999999</v>
      </c>
      <c r="D754" s="38">
        <f t="shared" si="165"/>
        <v>152.51291438630375</v>
      </c>
      <c r="E754" s="23">
        <f t="shared" si="166"/>
        <v>0.44478752932854082</v>
      </c>
      <c r="F754" s="7">
        <f t="shared" si="160"/>
        <v>152.9577019156323</v>
      </c>
      <c r="G754" s="34">
        <f t="shared" si="161"/>
        <v>3.5171620476302796</v>
      </c>
      <c r="H754" s="38">
        <f t="shared" si="167"/>
        <v>152.51291438630375</v>
      </c>
      <c r="I754" s="42">
        <f t="shared" si="168"/>
        <v>0.74940533536827947</v>
      </c>
      <c r="J754" s="7">
        <f t="shared" si="162"/>
        <v>153.26231972167201</v>
      </c>
      <c r="K754" s="34">
        <f t="shared" si="169"/>
        <v>3.3250148719767956</v>
      </c>
      <c r="L754" s="38">
        <f t="shared" si="170"/>
        <v>152.51291438630375</v>
      </c>
      <c r="M754" s="23">
        <f t="shared" si="171"/>
        <v>1.3914565504595306</v>
      </c>
      <c r="N754" s="7">
        <f t="shared" si="163"/>
        <v>153.90437093676329</v>
      </c>
      <c r="O754" s="34">
        <f t="shared" si="172"/>
        <v>2.9200210562554947</v>
      </c>
      <c r="P754" s="38">
        <f t="shared" si="173"/>
        <v>152.51291438630375</v>
      </c>
      <c r="Q754" s="23">
        <f t="shared" si="174"/>
        <v>2.0214512060151395</v>
      </c>
      <c r="R754" s="7">
        <f t="shared" si="164"/>
        <v>154.53436559231889</v>
      </c>
      <c r="S754" s="34">
        <f t="shared" si="175"/>
        <v>2.5226322912467389</v>
      </c>
    </row>
    <row r="755" spans="1:19" x14ac:dyDescent="0.35">
      <c r="A755" s="15">
        <v>44054</v>
      </c>
      <c r="B755" s="102">
        <v>190</v>
      </c>
      <c r="C755" s="7">
        <v>159.378815</v>
      </c>
      <c r="D755" s="38">
        <f t="shared" si="165"/>
        <v>155.82428322383669</v>
      </c>
      <c r="E755" s="23">
        <f t="shared" si="166"/>
        <v>0.87477472555920044</v>
      </c>
      <c r="F755" s="7">
        <f t="shared" si="160"/>
        <v>156.69905794939589</v>
      </c>
      <c r="G755" s="34">
        <f t="shared" si="161"/>
        <v>1.6813759410898557</v>
      </c>
      <c r="H755" s="38">
        <f t="shared" si="167"/>
        <v>155.82428322383669</v>
      </c>
      <c r="I755" s="42">
        <f t="shared" si="168"/>
        <v>1.3898962109094444</v>
      </c>
      <c r="J755" s="7">
        <f t="shared" si="162"/>
        <v>157.21417943474614</v>
      </c>
      <c r="K755" s="34">
        <f t="shared" si="169"/>
        <v>1.3581701967440656</v>
      </c>
      <c r="L755" s="38">
        <f t="shared" si="170"/>
        <v>155.82428322383669</v>
      </c>
      <c r="M755" s="23">
        <f t="shared" si="171"/>
        <v>2.2554170796425641</v>
      </c>
      <c r="N755" s="7">
        <f t="shared" si="163"/>
        <v>158.07970030347926</v>
      </c>
      <c r="O755" s="34">
        <f t="shared" si="172"/>
        <v>0.81511127844735598</v>
      </c>
      <c r="P755" s="38">
        <f t="shared" si="173"/>
        <v>155.82428322383669</v>
      </c>
      <c r="Q755" s="23">
        <f t="shared" si="174"/>
        <v>3.1178811928052692</v>
      </c>
      <c r="R755" s="7">
        <f t="shared" si="164"/>
        <v>158.94216441664196</v>
      </c>
      <c r="S755" s="34">
        <f t="shared" si="175"/>
        <v>0.27397027852041989</v>
      </c>
    </row>
    <row r="756" spans="1:19" x14ac:dyDescent="0.35">
      <c r="A756" s="15">
        <v>44055</v>
      </c>
      <c r="B756" s="102">
        <v>191</v>
      </c>
      <c r="C756" s="7">
        <v>159.16999799999999</v>
      </c>
      <c r="D756" s="38">
        <f t="shared" si="165"/>
        <v>157.77927570072649</v>
      </c>
      <c r="E756" s="23">
        <f t="shared" si="166"/>
        <v>1.0368073882587903</v>
      </c>
      <c r="F756" s="7">
        <f t="shared" si="160"/>
        <v>158.81608308898527</v>
      </c>
      <c r="G756" s="34">
        <f t="shared" si="161"/>
        <v>0.22235026415890663</v>
      </c>
      <c r="H756" s="38">
        <f t="shared" si="167"/>
        <v>157.77927570072649</v>
      </c>
      <c r="I756" s="42">
        <f t="shared" si="168"/>
        <v>1.531170277404533</v>
      </c>
      <c r="J756" s="7">
        <f t="shared" si="162"/>
        <v>159.31044597813101</v>
      </c>
      <c r="K756" s="34">
        <f t="shared" si="169"/>
        <v>8.8237720610527065E-2</v>
      </c>
      <c r="L756" s="38">
        <f t="shared" si="170"/>
        <v>157.77927570072649</v>
      </c>
      <c r="M756" s="23">
        <f t="shared" si="171"/>
        <v>2.1202260084038205</v>
      </c>
      <c r="N756" s="7">
        <f t="shared" si="163"/>
        <v>159.89950170913031</v>
      </c>
      <c r="O756" s="34">
        <f t="shared" si="172"/>
        <v>0.45831734516344785</v>
      </c>
      <c r="P756" s="38">
        <f t="shared" si="173"/>
        <v>157.77927570072649</v>
      </c>
      <c r="Q756" s="23">
        <f t="shared" si="174"/>
        <v>2.12942578427712</v>
      </c>
      <c r="R756" s="7">
        <f t="shared" si="164"/>
        <v>159.9087014850036</v>
      </c>
      <c r="S756" s="34">
        <f t="shared" si="175"/>
        <v>0.46409718809169781</v>
      </c>
    </row>
    <row r="757" spans="1:19" x14ac:dyDescent="0.35">
      <c r="A757" s="15">
        <v>44056</v>
      </c>
      <c r="B757" s="102">
        <v>192</v>
      </c>
      <c r="C757" s="7">
        <v>158.979996</v>
      </c>
      <c r="D757" s="38">
        <f t="shared" si="165"/>
        <v>158.54417296532694</v>
      </c>
      <c r="E757" s="23">
        <f t="shared" si="166"/>
        <v>0.99602086971003911</v>
      </c>
      <c r="F757" s="7">
        <f t="shared" si="160"/>
        <v>159.54019383503697</v>
      </c>
      <c r="G757" s="34">
        <f t="shared" si="161"/>
        <v>0.35237001455011574</v>
      </c>
      <c r="H757" s="38">
        <f t="shared" si="167"/>
        <v>158.54417296532694</v>
      </c>
      <c r="I757" s="42">
        <f t="shared" si="168"/>
        <v>1.3396020242035123</v>
      </c>
      <c r="J757" s="7">
        <f t="shared" si="162"/>
        <v>159.88377498953045</v>
      </c>
      <c r="K757" s="34">
        <f t="shared" si="169"/>
        <v>0.56848598079625778</v>
      </c>
      <c r="L757" s="38">
        <f t="shared" si="170"/>
        <v>158.54417296532694</v>
      </c>
      <c r="M757" s="23">
        <f t="shared" si="171"/>
        <v>1.5103280736923035</v>
      </c>
      <c r="N757" s="7">
        <f t="shared" si="163"/>
        <v>160.05450103901924</v>
      </c>
      <c r="O757" s="34">
        <f t="shared" si="172"/>
        <v>0.67587436536307577</v>
      </c>
      <c r="P757" s="38">
        <f t="shared" si="173"/>
        <v>158.54417296532694</v>
      </c>
      <c r="Q757" s="23">
        <f t="shared" si="174"/>
        <v>0.96957654255195003</v>
      </c>
      <c r="R757" s="7">
        <f t="shared" si="164"/>
        <v>159.51374950787888</v>
      </c>
      <c r="S757" s="34">
        <f t="shared" si="175"/>
        <v>0.33573626953600166</v>
      </c>
    </row>
    <row r="758" spans="1:19" x14ac:dyDescent="0.35">
      <c r="A758" s="15">
        <v>44057</v>
      </c>
      <c r="B758" s="102">
        <v>193</v>
      </c>
      <c r="C758" s="7">
        <v>160.279999</v>
      </c>
      <c r="D758" s="38">
        <f t="shared" si="165"/>
        <v>158.78387563439713</v>
      </c>
      <c r="E758" s="23">
        <f t="shared" si="166"/>
        <v>0.88257313961406292</v>
      </c>
      <c r="F758" s="7">
        <f t="shared" si="160"/>
        <v>159.6664487740112</v>
      </c>
      <c r="G758" s="34">
        <f t="shared" si="161"/>
        <v>0.38279899539355677</v>
      </c>
      <c r="H758" s="38">
        <f t="shared" si="167"/>
        <v>158.78387563439713</v>
      </c>
      <c r="I758" s="42">
        <f t="shared" si="168"/>
        <v>1.0646271854201836</v>
      </c>
      <c r="J758" s="7">
        <f t="shared" si="162"/>
        <v>159.84850281981733</v>
      </c>
      <c r="K758" s="34">
        <f t="shared" si="169"/>
        <v>0.26921398981458494</v>
      </c>
      <c r="L758" s="38">
        <f t="shared" si="170"/>
        <v>158.78387563439713</v>
      </c>
      <c r="M758" s="23">
        <f t="shared" si="171"/>
        <v>0.9385466416123559</v>
      </c>
      <c r="N758" s="7">
        <f t="shared" si="163"/>
        <v>159.7224222760095</v>
      </c>
      <c r="O758" s="34">
        <f t="shared" si="172"/>
        <v>0.34787667049493032</v>
      </c>
      <c r="P758" s="38">
        <f t="shared" si="173"/>
        <v>158.78387563439713</v>
      </c>
      <c r="Q758" s="23">
        <f t="shared" si="174"/>
        <v>0.34918375009246061</v>
      </c>
      <c r="R758" s="7">
        <f t="shared" si="164"/>
        <v>159.1330593844896</v>
      </c>
      <c r="S758" s="34">
        <f t="shared" si="175"/>
        <v>0.71558499043315127</v>
      </c>
    </row>
    <row r="759" spans="1:19" x14ac:dyDescent="0.35">
      <c r="A759" s="15">
        <v>44060</v>
      </c>
      <c r="B759" s="102">
        <v>194</v>
      </c>
      <c r="C759" s="7">
        <v>158.759995</v>
      </c>
      <c r="D759" s="38">
        <f t="shared" si="165"/>
        <v>159.60674348547872</v>
      </c>
      <c r="E759" s="23">
        <f t="shared" si="166"/>
        <v>0.87361734633419086</v>
      </c>
      <c r="F759" s="7">
        <f t="shared" ref="F759:F818" si="176">D759+E759</f>
        <v>160.4803608318129</v>
      </c>
      <c r="G759" s="34">
        <f t="shared" ref="G759:G817" si="177">(ABS(F759-C759)/C759)*100</f>
        <v>1.0836267863405378</v>
      </c>
      <c r="H759" s="38">
        <f t="shared" si="167"/>
        <v>159.60674348547872</v>
      </c>
      <c r="I759" s="42">
        <f t="shared" si="168"/>
        <v>1.0041873518355333</v>
      </c>
      <c r="J759" s="7">
        <f t="shared" ref="J759:J818" si="178">H759+I759</f>
        <v>160.61093083731424</v>
      </c>
      <c r="K759" s="34">
        <f t="shared" si="169"/>
        <v>1.1658704305919378</v>
      </c>
      <c r="L759" s="38">
        <f t="shared" si="170"/>
        <v>159.60674348547872</v>
      </c>
      <c r="M759" s="23">
        <f t="shared" si="171"/>
        <v>0.88649118587350806</v>
      </c>
      <c r="N759" s="7">
        <f t="shared" ref="N759:N818" si="179">L759+M759</f>
        <v>160.49323467135221</v>
      </c>
      <c r="O759" s="34">
        <f t="shared" si="172"/>
        <v>1.0917357810147377</v>
      </c>
      <c r="P759" s="38">
        <f t="shared" si="173"/>
        <v>159.60674348547872</v>
      </c>
      <c r="Q759" s="23">
        <f t="shared" si="174"/>
        <v>0.7518152359332142</v>
      </c>
      <c r="R759" s="7">
        <f t="shared" ref="R759:R818" si="180">P759+Q759</f>
        <v>160.35855872141192</v>
      </c>
      <c r="S759" s="34">
        <f t="shared" si="175"/>
        <v>1.0069058779019997</v>
      </c>
    </row>
    <row r="760" spans="1:19" x14ac:dyDescent="0.35">
      <c r="A760" s="15">
        <v>44061</v>
      </c>
      <c r="B760" s="102">
        <v>195</v>
      </c>
      <c r="C760" s="7">
        <v>157.38000500000001</v>
      </c>
      <c r="D760" s="38">
        <f t="shared" ref="D760:D818" si="181">0.55*C759+(1-0.55)*D759</f>
        <v>159.14103181846542</v>
      </c>
      <c r="E760" s="23">
        <f t="shared" ref="E760:E818" si="182">$E$564*(D760-D759)+(1-$E$564)*E759</f>
        <v>0.67271799433206803</v>
      </c>
      <c r="F760" s="7">
        <f t="shared" si="176"/>
        <v>159.81374981279748</v>
      </c>
      <c r="G760" s="34">
        <f t="shared" si="177"/>
        <v>1.546412972091004</v>
      </c>
      <c r="H760" s="38">
        <f t="shared" ref="H760:H818" si="183">0.55*C759+(1-0.55)*H759</f>
        <v>159.14103181846542</v>
      </c>
      <c r="I760" s="42">
        <f t="shared" ref="I760:I818" si="184">$I$564*(H760-H759)+(1-$I$564)*I759</f>
        <v>0.63671259712332628</v>
      </c>
      <c r="J760" s="7">
        <f t="shared" si="178"/>
        <v>159.77774441558876</v>
      </c>
      <c r="K760" s="34">
        <f t="shared" ref="K760:K817" si="185">(ABS(J760-C760)/C760)*100</f>
        <v>1.5235349723039753</v>
      </c>
      <c r="L760" s="38">
        <f t="shared" ref="L760:L818" si="186">0.55*C759+(1-0.55)*L759</f>
        <v>159.14103181846542</v>
      </c>
      <c r="M760" s="23">
        <f t="shared" ref="M760:M818" si="187">$M$564*(L760-L759)+(1-$M$564)*M759</f>
        <v>0.27799990207444669</v>
      </c>
      <c r="N760" s="7">
        <f t="shared" si="179"/>
        <v>159.41903172053986</v>
      </c>
      <c r="O760" s="34">
        <f t="shared" ref="O760:O817" si="188">(ABS(N760-C760)/C760)*100</f>
        <v>1.2956072282116471</v>
      </c>
      <c r="P760" s="38">
        <f t="shared" ref="P760:P818" si="189">0.55*C759+(1-0.55)*P759</f>
        <v>159.14103181846542</v>
      </c>
      <c r="Q760" s="23">
        <f t="shared" ref="Q760:Q818" si="190">$Q$564*(P760-P759)+(1-$Q$564)*Q759</f>
        <v>-0.28308263157131863</v>
      </c>
      <c r="R760" s="7">
        <f t="shared" si="180"/>
        <v>158.8579491868941</v>
      </c>
      <c r="S760" s="34">
        <f t="shared" ref="S760:S817" si="191">(ABS(R760-C760)/C760)*100</f>
        <v>0.9390927309311573</v>
      </c>
    </row>
    <row r="761" spans="1:19" x14ac:dyDescent="0.35">
      <c r="A761" s="15">
        <v>44062</v>
      </c>
      <c r="B761" s="102">
        <v>196</v>
      </c>
      <c r="C761" s="7">
        <v>156.85000600000001</v>
      </c>
      <c r="D761" s="38">
        <f t="shared" si="181"/>
        <v>158.17246706830946</v>
      </c>
      <c r="E761" s="23">
        <f t="shared" si="182"/>
        <v>0.42652558265886337</v>
      </c>
      <c r="F761" s="7">
        <f t="shared" si="176"/>
        <v>158.59899265096831</v>
      </c>
      <c r="G761" s="34">
        <f t="shared" si="177"/>
        <v>1.1150695467415572</v>
      </c>
      <c r="H761" s="38">
        <f t="shared" si="183"/>
        <v>158.17246706830946</v>
      </c>
      <c r="I761" s="42">
        <f t="shared" si="184"/>
        <v>0.23539326030350399</v>
      </c>
      <c r="J761" s="7">
        <f t="shared" si="178"/>
        <v>158.40786032861297</v>
      </c>
      <c r="K761" s="34">
        <f t="shared" si="185"/>
        <v>0.99321279503997062</v>
      </c>
      <c r="L761" s="38">
        <f t="shared" si="186"/>
        <v>158.17246706830946</v>
      </c>
      <c r="M761" s="23">
        <f t="shared" si="187"/>
        <v>-0.28295419142923761</v>
      </c>
      <c r="N761" s="7">
        <f t="shared" si="179"/>
        <v>157.88951287688022</v>
      </c>
      <c r="O761" s="34">
        <f t="shared" si="188"/>
        <v>0.66273945624216957</v>
      </c>
      <c r="P761" s="38">
        <f t="shared" si="189"/>
        <v>158.17246706830946</v>
      </c>
      <c r="Q761" s="23">
        <f t="shared" si="190"/>
        <v>-0.8657424323682662</v>
      </c>
      <c r="R761" s="7">
        <f t="shared" si="180"/>
        <v>157.30672463594118</v>
      </c>
      <c r="S761" s="34">
        <f t="shared" si="191"/>
        <v>0.29118177779423998</v>
      </c>
    </row>
    <row r="762" spans="1:19" x14ac:dyDescent="0.35">
      <c r="A762" s="15">
        <v>44063</v>
      </c>
      <c r="B762" s="102">
        <v>197</v>
      </c>
      <c r="C762" s="7">
        <v>156.16999799999999</v>
      </c>
      <c r="D762" s="38">
        <f t="shared" si="181"/>
        <v>157.44511348073928</v>
      </c>
      <c r="E762" s="23">
        <f t="shared" si="182"/>
        <v>0.25344370712450709</v>
      </c>
      <c r="F762" s="7">
        <f t="shared" si="176"/>
        <v>157.6985571878638</v>
      </c>
      <c r="G762" s="34">
        <f t="shared" si="177"/>
        <v>0.97877902762335045</v>
      </c>
      <c r="H762" s="38">
        <f t="shared" si="183"/>
        <v>157.44511348073928</v>
      </c>
      <c r="I762" s="42">
        <f t="shared" si="184"/>
        <v>-5.2934516649165708E-3</v>
      </c>
      <c r="J762" s="7">
        <f t="shared" si="178"/>
        <v>157.43982002907435</v>
      </c>
      <c r="K762" s="34">
        <f t="shared" si="185"/>
        <v>0.81310241745303868</v>
      </c>
      <c r="L762" s="38">
        <f t="shared" si="186"/>
        <v>157.44511348073928</v>
      </c>
      <c r="M762" s="23">
        <f t="shared" si="187"/>
        <v>-0.48293391969266092</v>
      </c>
      <c r="N762" s="7">
        <f t="shared" si="179"/>
        <v>156.96217956104661</v>
      </c>
      <c r="O762" s="34">
        <f t="shared" si="188"/>
        <v>0.50725592059405566</v>
      </c>
      <c r="P762" s="38">
        <f t="shared" si="189"/>
        <v>157.44511348073928</v>
      </c>
      <c r="Q762" s="23">
        <f t="shared" si="190"/>
        <v>-0.74811191428989132</v>
      </c>
      <c r="R762" s="7">
        <f t="shared" si="180"/>
        <v>156.69700156644939</v>
      </c>
      <c r="S762" s="34">
        <f t="shared" si="191"/>
        <v>0.33745506383972329</v>
      </c>
    </row>
    <row r="763" spans="1:19" x14ac:dyDescent="0.35">
      <c r="A763" s="15">
        <v>44064</v>
      </c>
      <c r="B763" s="102">
        <v>198</v>
      </c>
      <c r="C763" s="7">
        <v>157.5</v>
      </c>
      <c r="D763" s="38">
        <f t="shared" si="181"/>
        <v>156.74379996633269</v>
      </c>
      <c r="E763" s="23">
        <f t="shared" si="182"/>
        <v>0.11023012389484212</v>
      </c>
      <c r="F763" s="7">
        <f t="shared" si="176"/>
        <v>156.85403009022752</v>
      </c>
      <c r="G763" s="34">
        <f t="shared" si="177"/>
        <v>0.41013962525236514</v>
      </c>
      <c r="H763" s="38">
        <f t="shared" si="183"/>
        <v>156.74379996633269</v>
      </c>
      <c r="I763" s="42">
        <f t="shared" si="184"/>
        <v>-0.17929846735033561</v>
      </c>
      <c r="J763" s="7">
        <f t="shared" si="178"/>
        <v>156.56450149898234</v>
      </c>
      <c r="K763" s="34">
        <f t="shared" si="185"/>
        <v>0.59396730223343608</v>
      </c>
      <c r="L763" s="38">
        <f t="shared" si="186"/>
        <v>156.74379996633269</v>
      </c>
      <c r="M763" s="23">
        <f t="shared" si="187"/>
        <v>-0.58120473731393019</v>
      </c>
      <c r="N763" s="7">
        <f t="shared" si="179"/>
        <v>156.16259522901876</v>
      </c>
      <c r="O763" s="34">
        <f t="shared" si="188"/>
        <v>0.8491458863372936</v>
      </c>
      <c r="P763" s="38">
        <f t="shared" si="189"/>
        <v>156.74379996633269</v>
      </c>
      <c r="Q763" s="23">
        <f t="shared" si="190"/>
        <v>-0.70833327438908755</v>
      </c>
      <c r="R763" s="7">
        <f t="shared" si="180"/>
        <v>156.03546669194361</v>
      </c>
      <c r="S763" s="34">
        <f t="shared" si="191"/>
        <v>0.92986241781358014</v>
      </c>
    </row>
    <row r="764" spans="1:19" x14ac:dyDescent="0.35">
      <c r="A764" s="15">
        <v>44067</v>
      </c>
      <c r="B764" s="102">
        <v>199</v>
      </c>
      <c r="C764" s="7">
        <v>159.36999499999999</v>
      </c>
      <c r="D764" s="38">
        <f t="shared" si="181"/>
        <v>157.15970998484971</v>
      </c>
      <c r="E764" s="23">
        <f t="shared" si="182"/>
        <v>0.15608210808816947</v>
      </c>
      <c r="F764" s="7">
        <f t="shared" si="176"/>
        <v>157.31579209293787</v>
      </c>
      <c r="G764" s="34">
        <f t="shared" si="177"/>
        <v>1.2889521061113918</v>
      </c>
      <c r="H764" s="38">
        <f t="shared" si="183"/>
        <v>157.15970998484971</v>
      </c>
      <c r="I764" s="42">
        <f t="shared" si="184"/>
        <v>-3.0496345883495563E-2</v>
      </c>
      <c r="J764" s="7">
        <f t="shared" si="178"/>
        <v>157.12921363896621</v>
      </c>
      <c r="K764" s="34">
        <f t="shared" si="185"/>
        <v>1.406024616511899</v>
      </c>
      <c r="L764" s="38">
        <f t="shared" si="186"/>
        <v>157.15970998484971</v>
      </c>
      <c r="M764" s="23">
        <f t="shared" si="187"/>
        <v>-0.13250309719000056</v>
      </c>
      <c r="N764" s="7">
        <f t="shared" si="179"/>
        <v>157.0272068876597</v>
      </c>
      <c r="O764" s="34">
        <f t="shared" si="188"/>
        <v>1.4700308626729184</v>
      </c>
      <c r="P764" s="38">
        <f t="shared" si="189"/>
        <v>157.15970998484971</v>
      </c>
      <c r="Q764" s="23">
        <f t="shared" si="190"/>
        <v>0.24727352458110774</v>
      </c>
      <c r="R764" s="7">
        <f t="shared" si="180"/>
        <v>157.40698350943083</v>
      </c>
      <c r="S764" s="34">
        <f t="shared" si="191"/>
        <v>1.2317321654990065</v>
      </c>
    </row>
    <row r="765" spans="1:19" x14ac:dyDescent="0.35">
      <c r="A765" s="15">
        <v>44068</v>
      </c>
      <c r="B765" s="102">
        <v>200</v>
      </c>
      <c r="C765" s="7">
        <v>164.529999</v>
      </c>
      <c r="D765" s="38">
        <f t="shared" si="181"/>
        <v>158.37536674318238</v>
      </c>
      <c r="E765" s="23">
        <f t="shared" si="182"/>
        <v>0.31501830562484462</v>
      </c>
      <c r="F765" s="7">
        <f t="shared" si="176"/>
        <v>158.69038504880723</v>
      </c>
      <c r="G765" s="34">
        <f t="shared" si="177"/>
        <v>3.5492700338451795</v>
      </c>
      <c r="H765" s="38">
        <f t="shared" si="183"/>
        <v>158.37536674318238</v>
      </c>
      <c r="I765" s="42">
        <f t="shared" si="184"/>
        <v>0.28104193017054596</v>
      </c>
      <c r="J765" s="7">
        <f t="shared" si="178"/>
        <v>158.65640867335293</v>
      </c>
      <c r="K765" s="34">
        <f t="shared" si="185"/>
        <v>3.5699205994932726</v>
      </c>
      <c r="L765" s="38">
        <f t="shared" si="186"/>
        <v>158.37536674318238</v>
      </c>
      <c r="M765" s="23">
        <f t="shared" si="187"/>
        <v>0.47416883779520141</v>
      </c>
      <c r="N765" s="7">
        <f t="shared" si="179"/>
        <v>158.84953558097757</v>
      </c>
      <c r="O765" s="34">
        <f t="shared" si="188"/>
        <v>3.4525396301877023</v>
      </c>
      <c r="P765" s="38">
        <f t="shared" si="189"/>
        <v>158.37536674318238</v>
      </c>
      <c r="Q765" s="23">
        <f t="shared" si="190"/>
        <v>1.0703992732699361</v>
      </c>
      <c r="R765" s="7">
        <f t="shared" si="180"/>
        <v>159.44576601645232</v>
      </c>
      <c r="S765" s="34">
        <f t="shared" si="191"/>
        <v>3.0901556035064939</v>
      </c>
    </row>
    <row r="766" spans="1:19" x14ac:dyDescent="0.35">
      <c r="A766" s="15">
        <v>44069</v>
      </c>
      <c r="B766" s="102">
        <v>201</v>
      </c>
      <c r="C766" s="7">
        <v>165.30999800000001</v>
      </c>
      <c r="D766" s="38">
        <f t="shared" si="181"/>
        <v>161.76041448443209</v>
      </c>
      <c r="E766" s="23">
        <f t="shared" si="182"/>
        <v>0.775522720968574</v>
      </c>
      <c r="F766" s="7">
        <f t="shared" si="176"/>
        <v>162.53593720540067</v>
      </c>
      <c r="G766" s="34">
        <f t="shared" si="177"/>
        <v>1.6780961999644666</v>
      </c>
      <c r="H766" s="38">
        <f t="shared" si="183"/>
        <v>161.76041448443209</v>
      </c>
      <c r="I766" s="42">
        <f t="shared" si="184"/>
        <v>1.0570433829403363</v>
      </c>
      <c r="J766" s="7">
        <f t="shared" si="178"/>
        <v>162.81745786737244</v>
      </c>
      <c r="K766" s="34">
        <f t="shared" si="185"/>
        <v>1.5077975698890078</v>
      </c>
      <c r="L766" s="38">
        <f t="shared" si="186"/>
        <v>161.76041448443209</v>
      </c>
      <c r="M766" s="23">
        <f t="shared" si="187"/>
        <v>1.784064344349729</v>
      </c>
      <c r="N766" s="7">
        <f t="shared" si="179"/>
        <v>163.54447882878182</v>
      </c>
      <c r="O766" s="34">
        <f t="shared" si="188"/>
        <v>1.0680050768727172</v>
      </c>
      <c r="P766" s="38">
        <f t="shared" si="189"/>
        <v>161.76041448443209</v>
      </c>
      <c r="Q766" s="23">
        <f t="shared" si="190"/>
        <v>3.0378504710527414</v>
      </c>
      <c r="R766" s="7">
        <f t="shared" si="180"/>
        <v>164.79826495548483</v>
      </c>
      <c r="S766" s="34">
        <f t="shared" si="191"/>
        <v>0.30955964594179125</v>
      </c>
    </row>
    <row r="767" spans="1:19" x14ac:dyDescent="0.35">
      <c r="A767" s="15">
        <v>44070</v>
      </c>
      <c r="B767" s="102">
        <v>202</v>
      </c>
      <c r="C767" s="7">
        <v>165.990005</v>
      </c>
      <c r="D767" s="38">
        <f t="shared" si="181"/>
        <v>163.71268541799446</v>
      </c>
      <c r="E767" s="23">
        <f t="shared" si="182"/>
        <v>0.95203495285764406</v>
      </c>
      <c r="F767" s="7">
        <f t="shared" si="176"/>
        <v>164.66472037085211</v>
      </c>
      <c r="G767" s="34">
        <f t="shared" si="177"/>
        <v>0.79841230750483294</v>
      </c>
      <c r="H767" s="38">
        <f t="shared" si="183"/>
        <v>163.71268541799446</v>
      </c>
      <c r="I767" s="42">
        <f t="shared" si="184"/>
        <v>1.2808502705958458</v>
      </c>
      <c r="J767" s="7">
        <f t="shared" si="178"/>
        <v>164.9935356885903</v>
      </c>
      <c r="K767" s="34">
        <f t="shared" si="185"/>
        <v>0.60031886342174479</v>
      </c>
      <c r="L767" s="38">
        <f t="shared" si="186"/>
        <v>163.71268541799446</v>
      </c>
      <c r="M767" s="23">
        <f t="shared" si="187"/>
        <v>1.8597573094954196</v>
      </c>
      <c r="N767" s="7">
        <f t="shared" si="179"/>
        <v>165.57244272748989</v>
      </c>
      <c r="O767" s="34">
        <f t="shared" si="188"/>
        <v>0.25155868421722782</v>
      </c>
      <c r="P767" s="38">
        <f t="shared" si="189"/>
        <v>163.71268541799446</v>
      </c>
      <c r="Q767" s="23">
        <f t="shared" si="190"/>
        <v>2.1151078641859296</v>
      </c>
      <c r="R767" s="7">
        <f t="shared" si="180"/>
        <v>165.82779328218038</v>
      </c>
      <c r="S767" s="34">
        <f t="shared" si="191"/>
        <v>9.7723786332566412E-2</v>
      </c>
    </row>
    <row r="768" spans="1:19" x14ac:dyDescent="0.35">
      <c r="A768" s="15">
        <v>44071</v>
      </c>
      <c r="B768" s="102">
        <v>203</v>
      </c>
      <c r="C768" s="7">
        <v>168.38000500000001</v>
      </c>
      <c r="D768" s="38">
        <f t="shared" si="181"/>
        <v>164.9652111880975</v>
      </c>
      <c r="E768" s="23">
        <f t="shared" si="182"/>
        <v>0.99710857544445253</v>
      </c>
      <c r="F768" s="7">
        <f t="shared" si="176"/>
        <v>165.96231976354196</v>
      </c>
      <c r="G768" s="34">
        <f t="shared" si="177"/>
        <v>1.4358505550929608</v>
      </c>
      <c r="H768" s="38">
        <f t="shared" si="183"/>
        <v>164.9652111880975</v>
      </c>
      <c r="I768" s="42">
        <f t="shared" si="184"/>
        <v>1.273769145472643</v>
      </c>
      <c r="J768" s="7">
        <f t="shared" si="178"/>
        <v>166.23898033357014</v>
      </c>
      <c r="K768" s="34">
        <f t="shared" si="185"/>
        <v>1.2715432966223459</v>
      </c>
      <c r="L768" s="38">
        <f t="shared" si="186"/>
        <v>164.9652111880975</v>
      </c>
      <c r="M768" s="23">
        <f t="shared" si="187"/>
        <v>1.5865031167688461</v>
      </c>
      <c r="N768" s="7">
        <f t="shared" si="179"/>
        <v>166.55171430486635</v>
      </c>
      <c r="O768" s="34">
        <f t="shared" si="188"/>
        <v>1.0858122347327759</v>
      </c>
      <c r="P768" s="38">
        <f t="shared" si="189"/>
        <v>164.9652111880975</v>
      </c>
      <c r="Q768" s="23">
        <f t="shared" si="190"/>
        <v>1.3819130842154685</v>
      </c>
      <c r="R768" s="7">
        <f t="shared" si="180"/>
        <v>166.34712427231295</v>
      </c>
      <c r="S768" s="34">
        <f t="shared" si="191"/>
        <v>1.2073171797845341</v>
      </c>
    </row>
    <row r="769" spans="1:19" x14ac:dyDescent="0.35">
      <c r="A769" s="15">
        <v>44074</v>
      </c>
      <c r="B769" s="102">
        <v>204</v>
      </c>
      <c r="C769" s="7">
        <v>165.550003</v>
      </c>
      <c r="D769" s="38">
        <f t="shared" si="181"/>
        <v>166.84334778464387</v>
      </c>
      <c r="E769" s="23">
        <f t="shared" si="182"/>
        <v>1.12926277860974</v>
      </c>
      <c r="F769" s="7">
        <f t="shared" si="176"/>
        <v>167.9726105632536</v>
      </c>
      <c r="G769" s="34">
        <f t="shared" si="177"/>
        <v>1.4633690844775111</v>
      </c>
      <c r="H769" s="38">
        <f t="shared" si="183"/>
        <v>166.84334778464387</v>
      </c>
      <c r="I769" s="42">
        <f t="shared" si="184"/>
        <v>1.4248610082410744</v>
      </c>
      <c r="J769" s="7">
        <f t="shared" si="178"/>
        <v>168.26820879288493</v>
      </c>
      <c r="K769" s="34">
        <f t="shared" si="185"/>
        <v>1.6419243392492904</v>
      </c>
      <c r="L769" s="38">
        <f t="shared" si="186"/>
        <v>166.84334778464387</v>
      </c>
      <c r="M769" s="23">
        <f t="shared" si="187"/>
        <v>1.7177381826687315</v>
      </c>
      <c r="N769" s="7">
        <f t="shared" si="179"/>
        <v>168.56108596731261</v>
      </c>
      <c r="O769" s="34">
        <f t="shared" si="188"/>
        <v>1.8188359485034882</v>
      </c>
      <c r="P769" s="38">
        <f t="shared" si="189"/>
        <v>166.84334778464387</v>
      </c>
      <c r="Q769" s="23">
        <f t="shared" si="190"/>
        <v>1.8037030696967342</v>
      </c>
      <c r="R769" s="7">
        <f t="shared" si="180"/>
        <v>168.64705085434059</v>
      </c>
      <c r="S769" s="34">
        <f t="shared" si="191"/>
        <v>1.8707627896210837</v>
      </c>
    </row>
    <row r="770" spans="1:19" x14ac:dyDescent="0.35">
      <c r="A770" s="15">
        <v>44075</v>
      </c>
      <c r="B770" s="102">
        <v>205</v>
      </c>
      <c r="C770" s="7">
        <v>167.970001</v>
      </c>
      <c r="D770" s="38">
        <f t="shared" si="181"/>
        <v>166.13200815308974</v>
      </c>
      <c r="E770" s="23">
        <f t="shared" si="182"/>
        <v>0.85317241708516023</v>
      </c>
      <c r="F770" s="7">
        <f t="shared" si="176"/>
        <v>166.98518057017489</v>
      </c>
      <c r="G770" s="34">
        <f t="shared" si="177"/>
        <v>0.58630733104842114</v>
      </c>
      <c r="H770" s="38">
        <f t="shared" si="183"/>
        <v>166.13200815308974</v>
      </c>
      <c r="I770" s="42">
        <f t="shared" si="184"/>
        <v>0.89081084829227453</v>
      </c>
      <c r="J770" s="7">
        <f t="shared" si="178"/>
        <v>167.022819001382</v>
      </c>
      <c r="K770" s="34">
        <f t="shared" si="185"/>
        <v>0.56389950168422776</v>
      </c>
      <c r="L770" s="38">
        <f t="shared" si="186"/>
        <v>166.13200815308974</v>
      </c>
      <c r="M770" s="23">
        <f t="shared" si="187"/>
        <v>0.62465316626844603</v>
      </c>
      <c r="N770" s="7">
        <f t="shared" si="179"/>
        <v>166.75666131935819</v>
      </c>
      <c r="O770" s="34">
        <f t="shared" si="188"/>
        <v>0.72235498804444798</v>
      </c>
      <c r="P770" s="38">
        <f t="shared" si="189"/>
        <v>166.13200815308974</v>
      </c>
      <c r="Q770" s="23">
        <f t="shared" si="190"/>
        <v>-0.33408322636649623</v>
      </c>
      <c r="R770" s="7">
        <f t="shared" si="180"/>
        <v>165.79792492672325</v>
      </c>
      <c r="S770" s="34">
        <f t="shared" si="191"/>
        <v>1.2931333335389703</v>
      </c>
    </row>
    <row r="771" spans="1:19" x14ac:dyDescent="0.35">
      <c r="A771" s="15">
        <v>44076</v>
      </c>
      <c r="B771" s="102">
        <v>206</v>
      </c>
      <c r="C771" s="7">
        <v>172.470001</v>
      </c>
      <c r="D771" s="38">
        <f t="shared" si="181"/>
        <v>167.14290421889038</v>
      </c>
      <c r="E771" s="23">
        <f t="shared" si="182"/>
        <v>0.87683096439248165</v>
      </c>
      <c r="F771" s="7">
        <f t="shared" si="176"/>
        <v>168.01973518328285</v>
      </c>
      <c r="G771" s="34">
        <f t="shared" si="177"/>
        <v>2.580312976699727</v>
      </c>
      <c r="H771" s="38">
        <f t="shared" si="183"/>
        <v>167.14290421889038</v>
      </c>
      <c r="I771" s="42">
        <f t="shared" si="184"/>
        <v>0.92083215266936502</v>
      </c>
      <c r="J771" s="7">
        <f t="shared" si="178"/>
        <v>168.06373637155974</v>
      </c>
      <c r="K771" s="34">
        <f t="shared" si="185"/>
        <v>2.5548006046803784</v>
      </c>
      <c r="L771" s="38">
        <f t="shared" si="186"/>
        <v>167.14290421889038</v>
      </c>
      <c r="M771" s="23">
        <f t="shared" si="187"/>
        <v>0.79846247105793189</v>
      </c>
      <c r="N771" s="7">
        <f t="shared" si="179"/>
        <v>167.94136668994832</v>
      </c>
      <c r="O771" s="34">
        <f t="shared" si="188"/>
        <v>2.6257518894846368</v>
      </c>
      <c r="P771" s="38">
        <f t="shared" si="189"/>
        <v>167.14290421889038</v>
      </c>
      <c r="Q771" s="23">
        <f t="shared" si="190"/>
        <v>0.80914917197556668</v>
      </c>
      <c r="R771" s="7">
        <f t="shared" si="180"/>
        <v>167.95205339086596</v>
      </c>
      <c r="S771" s="34">
        <f t="shared" si="191"/>
        <v>2.6195556229712325</v>
      </c>
    </row>
    <row r="772" spans="1:19" x14ac:dyDescent="0.35">
      <c r="A772" s="15">
        <v>44077</v>
      </c>
      <c r="B772" s="102">
        <v>207</v>
      </c>
      <c r="C772" s="7">
        <v>166.300003</v>
      </c>
      <c r="D772" s="38">
        <f t="shared" si="181"/>
        <v>170.07280744850067</v>
      </c>
      <c r="E772" s="23">
        <f t="shared" si="182"/>
        <v>1.1847918041751528</v>
      </c>
      <c r="F772" s="7">
        <f t="shared" si="176"/>
        <v>171.25759925267582</v>
      </c>
      <c r="G772" s="34">
        <f t="shared" si="177"/>
        <v>2.9811161534830601</v>
      </c>
      <c r="H772" s="38">
        <f t="shared" si="183"/>
        <v>170.07280744850067</v>
      </c>
      <c r="I772" s="42">
        <f t="shared" si="184"/>
        <v>1.4230999219045961</v>
      </c>
      <c r="J772" s="7">
        <f t="shared" si="178"/>
        <v>171.49590737040526</v>
      </c>
      <c r="K772" s="34">
        <f t="shared" si="185"/>
        <v>3.1244162818236743</v>
      </c>
      <c r="L772" s="38">
        <f t="shared" si="186"/>
        <v>170.07280744850067</v>
      </c>
      <c r="M772" s="23">
        <f t="shared" si="187"/>
        <v>1.7576108124064929</v>
      </c>
      <c r="N772" s="7">
        <f t="shared" si="179"/>
        <v>171.83041826090715</v>
      </c>
      <c r="O772" s="34">
        <f t="shared" si="188"/>
        <v>3.3255653404330654</v>
      </c>
      <c r="P772" s="38">
        <f t="shared" si="189"/>
        <v>170.07280744850067</v>
      </c>
      <c r="Q772" s="23">
        <f t="shared" si="190"/>
        <v>2.6117901209650807</v>
      </c>
      <c r="R772" s="7">
        <f t="shared" si="180"/>
        <v>172.68459756946575</v>
      </c>
      <c r="S772" s="34">
        <f t="shared" si="191"/>
        <v>3.8392029189955856</v>
      </c>
    </row>
    <row r="773" spans="1:19" x14ac:dyDescent="0.35">
      <c r="A773" s="15">
        <v>44078</v>
      </c>
      <c r="B773" s="102">
        <v>208</v>
      </c>
      <c r="C773" s="7">
        <v>166.69000199999999</v>
      </c>
      <c r="D773" s="38">
        <f t="shared" si="181"/>
        <v>167.99776500182531</v>
      </c>
      <c r="E773" s="23">
        <f t="shared" si="182"/>
        <v>0.69581666654757668</v>
      </c>
      <c r="F773" s="7">
        <f t="shared" si="176"/>
        <v>168.6935816683729</v>
      </c>
      <c r="G773" s="34">
        <f t="shared" si="177"/>
        <v>1.2019795094686647</v>
      </c>
      <c r="H773" s="38">
        <f t="shared" si="183"/>
        <v>167.99776500182531</v>
      </c>
      <c r="I773" s="42">
        <f t="shared" si="184"/>
        <v>0.54856432975960856</v>
      </c>
      <c r="J773" s="7">
        <f t="shared" si="178"/>
        <v>168.54632933158493</v>
      </c>
      <c r="K773" s="34">
        <f t="shared" si="185"/>
        <v>1.1136404759206469</v>
      </c>
      <c r="L773" s="38">
        <f t="shared" si="186"/>
        <v>167.99776500182531</v>
      </c>
      <c r="M773" s="23">
        <f t="shared" si="187"/>
        <v>3.29168458196617E-2</v>
      </c>
      <c r="N773" s="7">
        <f t="shared" si="179"/>
        <v>168.03068184764498</v>
      </c>
      <c r="O773" s="34">
        <f t="shared" si="188"/>
        <v>0.80429529759378871</v>
      </c>
      <c r="P773" s="38">
        <f t="shared" si="189"/>
        <v>167.99776500182531</v>
      </c>
      <c r="Q773" s="23">
        <f t="shared" si="190"/>
        <v>-1.3720175615292891</v>
      </c>
      <c r="R773" s="7">
        <f t="shared" si="180"/>
        <v>166.62574744029604</v>
      </c>
      <c r="S773" s="34">
        <f t="shared" si="191"/>
        <v>3.8547338732381996E-2</v>
      </c>
    </row>
    <row r="774" spans="1:19" x14ac:dyDescent="0.35">
      <c r="A774" s="15">
        <v>44082</v>
      </c>
      <c r="B774" s="102">
        <v>209</v>
      </c>
      <c r="C774" s="7">
        <v>164.270004</v>
      </c>
      <c r="D774" s="38">
        <f t="shared" si="181"/>
        <v>167.2784953508214</v>
      </c>
      <c r="E774" s="23">
        <f t="shared" si="182"/>
        <v>0.48355371891485327</v>
      </c>
      <c r="F774" s="7">
        <f t="shared" si="176"/>
        <v>167.76204906973626</v>
      </c>
      <c r="G774" s="34">
        <f t="shared" si="177"/>
        <v>2.125795936387914</v>
      </c>
      <c r="H774" s="38">
        <f t="shared" si="183"/>
        <v>167.2784953508214</v>
      </c>
      <c r="I774" s="42">
        <f t="shared" si="184"/>
        <v>0.23160583456872824</v>
      </c>
      <c r="J774" s="7">
        <f t="shared" si="178"/>
        <v>167.51010118539014</v>
      </c>
      <c r="K774" s="34">
        <f t="shared" si="185"/>
        <v>1.9724216877660399</v>
      </c>
      <c r="L774" s="38">
        <f t="shared" si="186"/>
        <v>167.2784953508214</v>
      </c>
      <c r="M774" s="23">
        <f t="shared" si="187"/>
        <v>-0.30556707775094682</v>
      </c>
      <c r="N774" s="7">
        <f t="shared" si="179"/>
        <v>166.97292827307047</v>
      </c>
      <c r="O774" s="34">
        <f t="shared" si="188"/>
        <v>1.6454156006902303</v>
      </c>
      <c r="P774" s="38">
        <f t="shared" si="189"/>
        <v>167.2784953508214</v>
      </c>
      <c r="Q774" s="23">
        <f t="shared" si="190"/>
        <v>-0.81718183758271912</v>
      </c>
      <c r="R774" s="7">
        <f t="shared" si="180"/>
        <v>166.46131351323868</v>
      </c>
      <c r="S774" s="34">
        <f t="shared" si="191"/>
        <v>1.3339681377487997</v>
      </c>
    </row>
    <row r="775" spans="1:19" x14ac:dyDescent="0.35">
      <c r="A775" s="15">
        <v>44083</v>
      </c>
      <c r="B775" s="102">
        <v>210</v>
      </c>
      <c r="C775" s="7">
        <v>165.75</v>
      </c>
      <c r="D775" s="38">
        <f t="shared" si="181"/>
        <v>165.62382510786964</v>
      </c>
      <c r="E775" s="23">
        <f t="shared" si="182"/>
        <v>0.16282012463486029</v>
      </c>
      <c r="F775" s="7">
        <f t="shared" si="176"/>
        <v>165.7866452325045</v>
      </c>
      <c r="G775" s="34">
        <f t="shared" si="177"/>
        <v>2.2108737559274491E-2</v>
      </c>
      <c r="H775" s="38">
        <f t="shared" si="183"/>
        <v>165.62382510786964</v>
      </c>
      <c r="I775" s="42">
        <f t="shared" si="184"/>
        <v>-0.23996318481139545</v>
      </c>
      <c r="J775" s="7">
        <f t="shared" si="178"/>
        <v>165.38386192305825</v>
      </c>
      <c r="K775" s="34">
        <f t="shared" si="185"/>
        <v>0.22089778397692425</v>
      </c>
      <c r="L775" s="38">
        <f t="shared" si="186"/>
        <v>165.62382510786964</v>
      </c>
      <c r="M775" s="23">
        <f t="shared" si="187"/>
        <v>-0.91266350209131575</v>
      </c>
      <c r="N775" s="7">
        <f t="shared" si="179"/>
        <v>164.71116160577833</v>
      </c>
      <c r="O775" s="34">
        <f t="shared" si="188"/>
        <v>0.62675016242634729</v>
      </c>
      <c r="P775" s="38">
        <f t="shared" si="189"/>
        <v>165.62382510786964</v>
      </c>
      <c r="Q775" s="23">
        <f t="shared" si="190"/>
        <v>-1.5290469821464094</v>
      </c>
      <c r="R775" s="7">
        <f t="shared" si="180"/>
        <v>164.09477812572322</v>
      </c>
      <c r="S775" s="34">
        <f t="shared" si="191"/>
        <v>0.99862556517452583</v>
      </c>
    </row>
    <row r="776" spans="1:19" x14ac:dyDescent="0.35">
      <c r="A776" s="15">
        <v>44084</v>
      </c>
      <c r="B776" s="102">
        <v>211</v>
      </c>
      <c r="C776" s="7">
        <v>164.270004</v>
      </c>
      <c r="D776" s="38">
        <f t="shared" si="181"/>
        <v>165.69322129854135</v>
      </c>
      <c r="E776" s="23">
        <f t="shared" si="182"/>
        <v>0.14880653454038784</v>
      </c>
      <c r="F776" s="7">
        <f t="shared" si="176"/>
        <v>165.84202783308174</v>
      </c>
      <c r="G776" s="34">
        <f t="shared" si="177"/>
        <v>0.95697558580551556</v>
      </c>
      <c r="H776" s="38">
        <f t="shared" si="183"/>
        <v>165.69322129854135</v>
      </c>
      <c r="I776" s="42">
        <f t="shared" si="184"/>
        <v>-0.16262334094061892</v>
      </c>
      <c r="J776" s="7">
        <f t="shared" si="178"/>
        <v>165.53059795760072</v>
      </c>
      <c r="K776" s="34">
        <f t="shared" si="185"/>
        <v>0.76739144512391855</v>
      </c>
      <c r="L776" s="38">
        <f t="shared" si="186"/>
        <v>165.69322129854135</v>
      </c>
      <c r="M776" s="23">
        <f t="shared" si="187"/>
        <v>-0.47073664034795393</v>
      </c>
      <c r="N776" s="7">
        <f t="shared" si="179"/>
        <v>165.22248465819339</v>
      </c>
      <c r="O776" s="34">
        <f t="shared" si="188"/>
        <v>0.57982628294901273</v>
      </c>
      <c r="P776" s="38">
        <f t="shared" si="189"/>
        <v>165.69322129854135</v>
      </c>
      <c r="Q776" s="23">
        <f t="shared" si="190"/>
        <v>-0.17037028525100739</v>
      </c>
      <c r="R776" s="7">
        <f t="shared" si="180"/>
        <v>165.52285101329034</v>
      </c>
      <c r="S776" s="34">
        <f t="shared" si="191"/>
        <v>0.76267546282541943</v>
      </c>
    </row>
    <row r="777" spans="1:19" x14ac:dyDescent="0.35">
      <c r="A777" s="15">
        <v>44085</v>
      </c>
      <c r="B777" s="102">
        <v>212</v>
      </c>
      <c r="C777" s="7">
        <v>166.449997</v>
      </c>
      <c r="D777" s="38">
        <f t="shared" si="181"/>
        <v>164.91045178434359</v>
      </c>
      <c r="E777" s="23">
        <f t="shared" si="182"/>
        <v>9.0701272296667274E-3</v>
      </c>
      <c r="F777" s="7">
        <f t="shared" si="176"/>
        <v>164.91952191157327</v>
      </c>
      <c r="G777" s="34">
        <f t="shared" si="177"/>
        <v>0.9194803941190377</v>
      </c>
      <c r="H777" s="38">
        <f t="shared" si="183"/>
        <v>164.91045178434359</v>
      </c>
      <c r="I777" s="42">
        <f t="shared" si="184"/>
        <v>-0.31765988425490244</v>
      </c>
      <c r="J777" s="7">
        <f t="shared" si="178"/>
        <v>164.59279190008868</v>
      </c>
      <c r="K777" s="34">
        <f t="shared" si="185"/>
        <v>1.1157735856921112</v>
      </c>
      <c r="L777" s="38">
        <f t="shared" si="186"/>
        <v>164.91045178434359</v>
      </c>
      <c r="M777" s="23">
        <f t="shared" si="187"/>
        <v>-0.61115143358036339</v>
      </c>
      <c r="N777" s="7">
        <f t="shared" si="179"/>
        <v>164.29930035076322</v>
      </c>
      <c r="O777" s="34">
        <f t="shared" si="188"/>
        <v>1.2920977398616462</v>
      </c>
      <c r="P777" s="38">
        <f t="shared" si="189"/>
        <v>164.91045178434359</v>
      </c>
      <c r="Q777" s="23">
        <f t="shared" si="190"/>
        <v>-0.69090962985574111</v>
      </c>
      <c r="R777" s="7">
        <f t="shared" si="180"/>
        <v>164.21954215448784</v>
      </c>
      <c r="S777" s="34">
        <f t="shared" si="191"/>
        <v>1.3400149508636856</v>
      </c>
    </row>
    <row r="778" spans="1:19" x14ac:dyDescent="0.35">
      <c r="A778" s="15">
        <v>44088</v>
      </c>
      <c r="B778" s="102">
        <v>213</v>
      </c>
      <c r="C778" s="7">
        <v>168.470001</v>
      </c>
      <c r="D778" s="38">
        <f t="shared" si="181"/>
        <v>165.75720165295462</v>
      </c>
      <c r="E778" s="23">
        <f t="shared" si="182"/>
        <v>0.13472208843687083</v>
      </c>
      <c r="F778" s="7">
        <f t="shared" si="176"/>
        <v>165.89192374139148</v>
      </c>
      <c r="G778" s="34">
        <f t="shared" si="177"/>
        <v>1.5302886230816348</v>
      </c>
      <c r="H778" s="38">
        <f t="shared" si="183"/>
        <v>165.75720165295462</v>
      </c>
      <c r="I778" s="42">
        <f t="shared" si="184"/>
        <v>-2.6557446038419946E-2</v>
      </c>
      <c r="J778" s="7">
        <f t="shared" si="178"/>
        <v>165.7306442069162</v>
      </c>
      <c r="K778" s="34">
        <f t="shared" si="185"/>
        <v>1.6260205240242152</v>
      </c>
      <c r="L778" s="38">
        <f t="shared" si="186"/>
        <v>165.75720165295462</v>
      </c>
      <c r="M778" s="23">
        <f t="shared" si="187"/>
        <v>4.490415240576251E-2</v>
      </c>
      <c r="N778" s="7">
        <f t="shared" si="179"/>
        <v>165.80210580536038</v>
      </c>
      <c r="O778" s="34">
        <f t="shared" si="188"/>
        <v>1.5836025279299504</v>
      </c>
      <c r="P778" s="38">
        <f t="shared" si="189"/>
        <v>165.75720165295462</v>
      </c>
      <c r="Q778" s="23">
        <f t="shared" si="190"/>
        <v>0.61610094384101222</v>
      </c>
      <c r="R778" s="7">
        <f t="shared" si="180"/>
        <v>166.37330259679564</v>
      </c>
      <c r="S778" s="34">
        <f t="shared" si="191"/>
        <v>1.2445529713057679</v>
      </c>
    </row>
    <row r="779" spans="1:19" x14ac:dyDescent="0.35">
      <c r="A779" s="15">
        <v>44089</v>
      </c>
      <c r="B779" s="102">
        <v>214</v>
      </c>
      <c r="C779" s="7">
        <v>168.300003</v>
      </c>
      <c r="D779" s="38">
        <f t="shared" si="181"/>
        <v>167.24924129382958</v>
      </c>
      <c r="E779" s="23">
        <f t="shared" si="182"/>
        <v>0.33831972130258481</v>
      </c>
      <c r="F779" s="7">
        <f t="shared" si="176"/>
        <v>167.58756101513217</v>
      </c>
      <c r="G779" s="34">
        <f t="shared" si="177"/>
        <v>0.4233166798385839</v>
      </c>
      <c r="H779" s="38">
        <f t="shared" si="183"/>
        <v>167.24924129382958</v>
      </c>
      <c r="I779" s="42">
        <f t="shared" si="184"/>
        <v>0.35309182568992603</v>
      </c>
      <c r="J779" s="7">
        <f t="shared" si="178"/>
        <v>167.6023331195195</v>
      </c>
      <c r="K779" s="34">
        <f t="shared" si="185"/>
        <v>0.41453943436976876</v>
      </c>
      <c r="L779" s="38">
        <f t="shared" si="186"/>
        <v>167.24924129382958</v>
      </c>
      <c r="M779" s="23">
        <f t="shared" si="187"/>
        <v>0.69611512221690319</v>
      </c>
      <c r="N779" s="7">
        <f t="shared" si="179"/>
        <v>167.94535641604648</v>
      </c>
      <c r="O779" s="34">
        <f t="shared" si="188"/>
        <v>0.21072286252634495</v>
      </c>
      <c r="P779" s="38">
        <f t="shared" si="189"/>
        <v>167.24924129382958</v>
      </c>
      <c r="Q779" s="23">
        <f t="shared" si="190"/>
        <v>1.360648836319871</v>
      </c>
      <c r="R779" s="7">
        <f t="shared" si="180"/>
        <v>168.60989013014947</v>
      </c>
      <c r="S779" s="34">
        <f t="shared" si="191"/>
        <v>0.18412782211861431</v>
      </c>
    </row>
    <row r="780" spans="1:19" x14ac:dyDescent="0.35">
      <c r="A780" s="15">
        <v>44090</v>
      </c>
      <c r="B780" s="102">
        <v>215</v>
      </c>
      <c r="C780" s="7">
        <v>170</v>
      </c>
      <c r="D780" s="38">
        <f t="shared" si="181"/>
        <v>167.82716023222332</v>
      </c>
      <c r="E780" s="23">
        <f t="shared" si="182"/>
        <v>0.37425960386625751</v>
      </c>
      <c r="F780" s="7">
        <f t="shared" si="176"/>
        <v>168.20141983608957</v>
      </c>
      <c r="G780" s="34">
        <f t="shared" si="177"/>
        <v>1.0579883317120173</v>
      </c>
      <c r="H780" s="38">
        <f t="shared" si="183"/>
        <v>167.82716023222332</v>
      </c>
      <c r="I780" s="42">
        <f t="shared" si="184"/>
        <v>0.40929860386587863</v>
      </c>
      <c r="J780" s="7">
        <f t="shared" si="178"/>
        <v>168.23645883608921</v>
      </c>
      <c r="K780" s="34">
        <f t="shared" si="185"/>
        <v>1.0373771552416395</v>
      </c>
      <c r="L780" s="38">
        <f t="shared" si="186"/>
        <v>167.82716023222332</v>
      </c>
      <c r="M780" s="23">
        <f t="shared" si="187"/>
        <v>0.64292683949647822</v>
      </c>
      <c r="N780" s="7">
        <f t="shared" si="179"/>
        <v>168.4700870717198</v>
      </c>
      <c r="O780" s="34">
        <f t="shared" si="188"/>
        <v>0.89994878134129241</v>
      </c>
      <c r="P780" s="38">
        <f t="shared" si="189"/>
        <v>167.82716023222332</v>
      </c>
      <c r="Q780" s="23">
        <f t="shared" si="190"/>
        <v>0.69532842308265663</v>
      </c>
      <c r="R780" s="7">
        <f t="shared" si="180"/>
        <v>168.52248865530598</v>
      </c>
      <c r="S780" s="34">
        <f t="shared" si="191"/>
        <v>0.8691243204082485</v>
      </c>
    </row>
    <row r="781" spans="1:19" x14ac:dyDescent="0.35">
      <c r="A781" s="15">
        <v>44091</v>
      </c>
      <c r="B781" s="102">
        <v>216</v>
      </c>
      <c r="C781" s="7">
        <v>170.33999600000001</v>
      </c>
      <c r="D781" s="38">
        <f t="shared" si="181"/>
        <v>169.02222210450049</v>
      </c>
      <c r="E781" s="23">
        <f t="shared" si="182"/>
        <v>0.49737994412789366</v>
      </c>
      <c r="F781" s="7">
        <f t="shared" si="176"/>
        <v>169.51960204862837</v>
      </c>
      <c r="G781" s="34">
        <f t="shared" si="177"/>
        <v>0.48162144571826926</v>
      </c>
      <c r="H781" s="38">
        <f t="shared" si="183"/>
        <v>169.02222210450049</v>
      </c>
      <c r="I781" s="42">
        <f t="shared" si="184"/>
        <v>0.60573942096870026</v>
      </c>
      <c r="J781" s="7">
        <f t="shared" si="178"/>
        <v>169.62796152546917</v>
      </c>
      <c r="K781" s="34">
        <f t="shared" si="185"/>
        <v>0.4180078027774749</v>
      </c>
      <c r="L781" s="38">
        <f t="shared" si="186"/>
        <v>169.02222210450049</v>
      </c>
      <c r="M781" s="23">
        <f t="shared" si="187"/>
        <v>0.89138760424778729</v>
      </c>
      <c r="N781" s="7">
        <f t="shared" si="179"/>
        <v>169.91360970874828</v>
      </c>
      <c r="O781" s="34">
        <f t="shared" si="188"/>
        <v>0.25031484164865841</v>
      </c>
      <c r="P781" s="38">
        <f t="shared" si="189"/>
        <v>169.02222210450049</v>
      </c>
      <c r="Q781" s="23">
        <f t="shared" si="190"/>
        <v>1.1201018548979889</v>
      </c>
      <c r="R781" s="7">
        <f t="shared" si="180"/>
        <v>170.14232395939848</v>
      </c>
      <c r="S781" s="34">
        <f t="shared" si="191"/>
        <v>0.11604558250754671</v>
      </c>
    </row>
    <row r="782" spans="1:19" x14ac:dyDescent="0.35">
      <c r="A782" s="15">
        <v>44092</v>
      </c>
      <c r="B782" s="102">
        <v>217</v>
      </c>
      <c r="C782" s="7">
        <v>168.699997</v>
      </c>
      <c r="D782" s="38">
        <f t="shared" si="181"/>
        <v>169.7469977470252</v>
      </c>
      <c r="E782" s="23">
        <f t="shared" si="182"/>
        <v>0.53148929888741747</v>
      </c>
      <c r="F782" s="7">
        <f t="shared" si="176"/>
        <v>170.27848704591261</v>
      </c>
      <c r="G782" s="34">
        <f t="shared" si="177"/>
        <v>0.93567876347538781</v>
      </c>
      <c r="H782" s="38">
        <f t="shared" si="183"/>
        <v>169.7469977470252</v>
      </c>
      <c r="I782" s="42">
        <f t="shared" si="184"/>
        <v>0.63549847635770496</v>
      </c>
      <c r="J782" s="7">
        <f t="shared" si="178"/>
        <v>170.3824962233829</v>
      </c>
      <c r="K782" s="34">
        <f t="shared" si="185"/>
        <v>0.99733210035736108</v>
      </c>
      <c r="L782" s="38">
        <f t="shared" si="186"/>
        <v>169.7469977470252</v>
      </c>
      <c r="M782" s="23">
        <f t="shared" si="187"/>
        <v>0.81641222147240655</v>
      </c>
      <c r="N782" s="7">
        <f t="shared" si="179"/>
        <v>170.56340996849761</v>
      </c>
      <c r="O782" s="34">
        <f t="shared" si="188"/>
        <v>1.1045720223086981</v>
      </c>
      <c r="P782" s="38">
        <f t="shared" si="189"/>
        <v>169.7469977470252</v>
      </c>
      <c r="Q782" s="23">
        <f t="shared" si="190"/>
        <v>0.78407457438070938</v>
      </c>
      <c r="R782" s="7">
        <f t="shared" si="180"/>
        <v>170.5310723214059</v>
      </c>
      <c r="S782" s="34">
        <f t="shared" si="191"/>
        <v>1.0854032922157697</v>
      </c>
    </row>
    <row r="783" spans="1:19" x14ac:dyDescent="0.35">
      <c r="A783" s="15">
        <v>44095</v>
      </c>
      <c r="B783" s="102">
        <v>218</v>
      </c>
      <c r="C783" s="7">
        <v>161.36999499999999</v>
      </c>
      <c r="D783" s="38">
        <f t="shared" si="181"/>
        <v>169.17114733616134</v>
      </c>
      <c r="E783" s="23">
        <f t="shared" si="182"/>
        <v>0.36538834242472512</v>
      </c>
      <c r="F783" s="7">
        <f t="shared" si="176"/>
        <v>169.53653567858606</v>
      </c>
      <c r="G783" s="34">
        <f t="shared" si="177"/>
        <v>5.0607553644567407</v>
      </c>
      <c r="H783" s="38">
        <f t="shared" si="183"/>
        <v>169.17114733616134</v>
      </c>
      <c r="I783" s="42">
        <f t="shared" si="184"/>
        <v>0.33266125455231255</v>
      </c>
      <c r="J783" s="7">
        <f t="shared" si="178"/>
        <v>169.50380859071365</v>
      </c>
      <c r="K783" s="34">
        <f t="shared" si="185"/>
        <v>5.0404745880506834</v>
      </c>
      <c r="L783" s="38">
        <f t="shared" si="186"/>
        <v>169.17114733616134</v>
      </c>
      <c r="M783" s="23">
        <f t="shared" si="187"/>
        <v>0.18989403692108447</v>
      </c>
      <c r="N783" s="7">
        <f t="shared" si="179"/>
        <v>169.36104137308243</v>
      </c>
      <c r="O783" s="34">
        <f t="shared" si="188"/>
        <v>4.9520026155311223</v>
      </c>
      <c r="P783" s="38">
        <f t="shared" si="189"/>
        <v>169.17114733616134</v>
      </c>
      <c r="Q783" s="23">
        <f t="shared" si="190"/>
        <v>-0.37186166307717855</v>
      </c>
      <c r="R783" s="7">
        <f t="shared" si="180"/>
        <v>168.79928567308417</v>
      </c>
      <c r="S783" s="34">
        <f t="shared" si="191"/>
        <v>4.6038860403287387</v>
      </c>
    </row>
    <row r="784" spans="1:19" x14ac:dyDescent="0.35">
      <c r="A784" s="15">
        <v>44096</v>
      </c>
      <c r="B784" s="102">
        <v>219</v>
      </c>
      <c r="C784" s="7">
        <v>162.679993</v>
      </c>
      <c r="D784" s="38">
        <f t="shared" si="181"/>
        <v>164.8805135512726</v>
      </c>
      <c r="E784" s="23">
        <f t="shared" si="182"/>
        <v>-0.33301497667229463</v>
      </c>
      <c r="F784" s="7">
        <f t="shared" si="176"/>
        <v>164.5474985746003</v>
      </c>
      <c r="G784" s="34">
        <f t="shared" si="177"/>
        <v>1.1479626597969554</v>
      </c>
      <c r="H784" s="38">
        <f t="shared" si="183"/>
        <v>164.8805135512726</v>
      </c>
      <c r="I784" s="42">
        <f t="shared" si="184"/>
        <v>-0.82316250530795065</v>
      </c>
      <c r="J784" s="7">
        <f t="shared" si="178"/>
        <v>164.05735104596465</v>
      </c>
      <c r="K784" s="34">
        <f t="shared" si="185"/>
        <v>0.84666714115524655</v>
      </c>
      <c r="L784" s="38">
        <f t="shared" si="186"/>
        <v>164.8805135512726</v>
      </c>
      <c r="M784" s="23">
        <f t="shared" si="187"/>
        <v>-1.8263434828933369</v>
      </c>
      <c r="N784" s="7">
        <f t="shared" si="179"/>
        <v>163.05417006837925</v>
      </c>
      <c r="O784" s="34">
        <f t="shared" si="188"/>
        <v>0.23000804307832359</v>
      </c>
      <c r="P784" s="38">
        <f t="shared" si="189"/>
        <v>164.8805135512726</v>
      </c>
      <c r="Q784" s="23">
        <f t="shared" si="190"/>
        <v>-3.702817966617006</v>
      </c>
      <c r="R784" s="7">
        <f t="shared" si="180"/>
        <v>161.17769558465559</v>
      </c>
      <c r="S784" s="34">
        <f t="shared" si="191"/>
        <v>0.92346783869384674</v>
      </c>
    </row>
    <row r="785" spans="1:19" x14ac:dyDescent="0.35">
      <c r="A785" s="15">
        <v>44097</v>
      </c>
      <c r="B785" s="102">
        <v>220</v>
      </c>
      <c r="C785" s="7">
        <v>158.78999300000001</v>
      </c>
      <c r="D785" s="38">
        <f t="shared" si="181"/>
        <v>163.67022724807265</v>
      </c>
      <c r="E785" s="23">
        <f t="shared" si="182"/>
        <v>-0.46460567565144301</v>
      </c>
      <c r="F785" s="7">
        <f t="shared" si="176"/>
        <v>163.20562157242119</v>
      </c>
      <c r="G785" s="34">
        <f t="shared" si="177"/>
        <v>2.7807977625020639</v>
      </c>
      <c r="H785" s="38">
        <f t="shared" si="183"/>
        <v>163.67022724807265</v>
      </c>
      <c r="I785" s="42">
        <f t="shared" si="184"/>
        <v>-0.91994345478095063</v>
      </c>
      <c r="J785" s="7">
        <f t="shared" si="178"/>
        <v>162.75028379329169</v>
      </c>
      <c r="K785" s="34">
        <f t="shared" si="185"/>
        <v>2.49404305552912</v>
      </c>
      <c r="L785" s="38">
        <f t="shared" si="186"/>
        <v>163.67022724807265</v>
      </c>
      <c r="M785" s="23">
        <f t="shared" si="187"/>
        <v>-1.5491177520313131</v>
      </c>
      <c r="N785" s="7">
        <f t="shared" si="179"/>
        <v>162.12110949604133</v>
      </c>
      <c r="O785" s="34">
        <f t="shared" si="188"/>
        <v>2.0978126096657226</v>
      </c>
      <c r="P785" s="38">
        <f t="shared" si="189"/>
        <v>163.67022724807265</v>
      </c>
      <c r="Q785" s="23">
        <f t="shared" si="190"/>
        <v>-1.5841660527125088</v>
      </c>
      <c r="R785" s="7">
        <f t="shared" si="180"/>
        <v>162.08606119536014</v>
      </c>
      <c r="S785" s="34">
        <f t="shared" si="191"/>
        <v>2.0757405004483722</v>
      </c>
    </row>
    <row r="786" spans="1:19" x14ac:dyDescent="0.35">
      <c r="A786" s="15">
        <v>44098</v>
      </c>
      <c r="B786" s="102">
        <v>221</v>
      </c>
      <c r="C786" s="7">
        <v>158.759995</v>
      </c>
      <c r="D786" s="38">
        <f t="shared" si="181"/>
        <v>160.9860984116327</v>
      </c>
      <c r="E786" s="23">
        <f t="shared" si="182"/>
        <v>-0.79753414976971948</v>
      </c>
      <c r="F786" s="7">
        <f t="shared" si="176"/>
        <v>160.18856426186298</v>
      </c>
      <c r="G786" s="34">
        <f t="shared" si="177"/>
        <v>0.89982949537317325</v>
      </c>
      <c r="H786" s="38">
        <f t="shared" si="183"/>
        <v>160.9860984116327</v>
      </c>
      <c r="I786" s="42">
        <f t="shared" si="184"/>
        <v>-1.3609898001957013</v>
      </c>
      <c r="J786" s="7">
        <f t="shared" si="178"/>
        <v>159.62510861143699</v>
      </c>
      <c r="K786" s="34">
        <f t="shared" si="185"/>
        <v>0.54491914757050852</v>
      </c>
      <c r="L786" s="38">
        <f t="shared" si="186"/>
        <v>160.9860984116327</v>
      </c>
      <c r="M786" s="23">
        <f t="shared" si="187"/>
        <v>-2.059872740015201</v>
      </c>
      <c r="N786" s="7">
        <f t="shared" si="179"/>
        <v>158.92622567161749</v>
      </c>
      <c r="O786" s="34">
        <f t="shared" si="188"/>
        <v>0.10470564175659236</v>
      </c>
      <c r="P786" s="38">
        <f t="shared" si="189"/>
        <v>160.9860984116327</v>
      </c>
      <c r="Q786" s="23">
        <f t="shared" si="190"/>
        <v>-2.5191344188808364</v>
      </c>
      <c r="R786" s="7">
        <f t="shared" si="180"/>
        <v>158.46696399275186</v>
      </c>
      <c r="S786" s="34">
        <f t="shared" si="191"/>
        <v>0.18457484031046117</v>
      </c>
    </row>
    <row r="787" spans="1:19" x14ac:dyDescent="0.35">
      <c r="A787" s="15">
        <v>44099</v>
      </c>
      <c r="B787" s="102">
        <v>222</v>
      </c>
      <c r="C787" s="7">
        <v>161.490005</v>
      </c>
      <c r="D787" s="38">
        <f t="shared" si="181"/>
        <v>159.76174153523471</v>
      </c>
      <c r="E787" s="23">
        <f t="shared" si="182"/>
        <v>-0.86155755876396023</v>
      </c>
      <c r="F787" s="7">
        <f t="shared" si="176"/>
        <v>158.90018397647074</v>
      </c>
      <c r="G787" s="34">
        <f t="shared" si="177"/>
        <v>1.6037035998167526</v>
      </c>
      <c r="H787" s="38">
        <f t="shared" si="183"/>
        <v>159.76174153523471</v>
      </c>
      <c r="I787" s="42">
        <f t="shared" si="184"/>
        <v>-1.3268315692462735</v>
      </c>
      <c r="J787" s="7">
        <f t="shared" si="178"/>
        <v>158.43490996598842</v>
      </c>
      <c r="K787" s="34">
        <f t="shared" si="185"/>
        <v>1.8918167932508094</v>
      </c>
      <c r="L787" s="38">
        <f t="shared" si="186"/>
        <v>159.76174153523471</v>
      </c>
      <c r="M787" s="23">
        <f t="shared" si="187"/>
        <v>-1.6838906013874566</v>
      </c>
      <c r="N787" s="7">
        <f t="shared" si="179"/>
        <v>158.07785093384726</v>
      </c>
      <c r="O787" s="34">
        <f t="shared" si="188"/>
        <v>2.112919660973902</v>
      </c>
      <c r="P787" s="38">
        <f t="shared" si="189"/>
        <v>159.76174153523471</v>
      </c>
      <c r="Q787" s="23">
        <f t="shared" si="190"/>
        <v>-1.4185735077704176</v>
      </c>
      <c r="R787" s="7">
        <f t="shared" si="180"/>
        <v>158.34316802746429</v>
      </c>
      <c r="S787" s="34">
        <f t="shared" si="191"/>
        <v>1.948626463003521</v>
      </c>
    </row>
    <row r="788" spans="1:19" x14ac:dyDescent="0.35">
      <c r="A788" s="15">
        <v>44102</v>
      </c>
      <c r="B788" s="102">
        <v>223</v>
      </c>
      <c r="C788" s="7">
        <v>164.63999899999999</v>
      </c>
      <c r="D788" s="38">
        <f t="shared" si="181"/>
        <v>160.71228644085562</v>
      </c>
      <c r="E788" s="23">
        <f t="shared" si="182"/>
        <v>-0.58974218910622878</v>
      </c>
      <c r="F788" s="7">
        <f t="shared" si="176"/>
        <v>160.12254425174939</v>
      </c>
      <c r="G788" s="34">
        <f t="shared" si="177"/>
        <v>2.7438379346993318</v>
      </c>
      <c r="H788" s="38">
        <f t="shared" si="183"/>
        <v>160.71228644085562</v>
      </c>
      <c r="I788" s="42">
        <f t="shared" si="184"/>
        <v>-0.75748745052947619</v>
      </c>
      <c r="J788" s="7">
        <f t="shared" si="178"/>
        <v>159.95479899032614</v>
      </c>
      <c r="K788" s="34">
        <f t="shared" si="185"/>
        <v>2.8457240270475523</v>
      </c>
      <c r="L788" s="38">
        <f t="shared" si="186"/>
        <v>160.71228644085562</v>
      </c>
      <c r="M788" s="23">
        <f t="shared" si="187"/>
        <v>-0.4983946232336891</v>
      </c>
      <c r="N788" s="7">
        <f t="shared" si="179"/>
        <v>160.21389181762194</v>
      </c>
      <c r="O788" s="34">
        <f t="shared" si="188"/>
        <v>2.6883547189392578</v>
      </c>
      <c r="P788" s="38">
        <f t="shared" si="189"/>
        <v>160.71228644085562</v>
      </c>
      <c r="Q788" s="23">
        <f t="shared" si="190"/>
        <v>0.59517714361221585</v>
      </c>
      <c r="R788" s="7">
        <f t="shared" si="180"/>
        <v>161.30746358446783</v>
      </c>
      <c r="S788" s="34">
        <f t="shared" si="191"/>
        <v>2.0241347399013065</v>
      </c>
    </row>
    <row r="789" spans="1:19" x14ac:dyDescent="0.35">
      <c r="A789" s="15">
        <v>44103</v>
      </c>
      <c r="B789" s="102">
        <v>224</v>
      </c>
      <c r="C789" s="7">
        <v>164.509995</v>
      </c>
      <c r="D789" s="38">
        <f t="shared" si="181"/>
        <v>162.872528348385</v>
      </c>
      <c r="E789" s="23">
        <f t="shared" si="182"/>
        <v>-0.17724457461088711</v>
      </c>
      <c r="F789" s="7">
        <f t="shared" si="176"/>
        <v>162.69528377377412</v>
      </c>
      <c r="G789" s="34">
        <f t="shared" si="177"/>
        <v>1.1031008944021192</v>
      </c>
      <c r="H789" s="38">
        <f t="shared" si="183"/>
        <v>162.872528348385</v>
      </c>
      <c r="I789" s="42">
        <f t="shared" si="184"/>
        <v>-2.8055111014761547E-2</v>
      </c>
      <c r="J789" s="7">
        <f t="shared" si="178"/>
        <v>162.84447323737024</v>
      </c>
      <c r="K789" s="34">
        <f t="shared" si="185"/>
        <v>1.0124137215065661</v>
      </c>
      <c r="L789" s="38">
        <f t="shared" si="186"/>
        <v>162.872528348385</v>
      </c>
      <c r="M789" s="23">
        <f t="shared" si="187"/>
        <v>0.69799181560969314</v>
      </c>
      <c r="N789" s="7">
        <f t="shared" si="179"/>
        <v>163.5705201639947</v>
      </c>
      <c r="O789" s="34">
        <f t="shared" si="188"/>
        <v>0.57107462437483081</v>
      </c>
      <c r="P789" s="38">
        <f t="shared" si="189"/>
        <v>162.872528348385</v>
      </c>
      <c r="Q789" s="23">
        <f t="shared" si="190"/>
        <v>1.9254821929418073</v>
      </c>
      <c r="R789" s="7">
        <f t="shared" si="180"/>
        <v>164.79801054132682</v>
      </c>
      <c r="S789" s="34">
        <f t="shared" si="191"/>
        <v>0.17507479793359312</v>
      </c>
    </row>
    <row r="790" spans="1:19" x14ac:dyDescent="0.35">
      <c r="A790" s="15">
        <v>44104</v>
      </c>
      <c r="B790" s="102">
        <v>225</v>
      </c>
      <c r="C790" s="7">
        <v>164.61000100000001</v>
      </c>
      <c r="D790" s="38">
        <f t="shared" si="181"/>
        <v>163.77313500677326</v>
      </c>
      <c r="E790" s="23">
        <f t="shared" si="182"/>
        <v>-1.5566889661015687E-2</v>
      </c>
      <c r="F790" s="7">
        <f t="shared" si="176"/>
        <v>163.75756811711224</v>
      </c>
      <c r="G790" s="34">
        <f t="shared" si="177"/>
        <v>0.51784999557090605</v>
      </c>
      <c r="H790" s="38">
        <f t="shared" si="183"/>
        <v>163.77313500677326</v>
      </c>
      <c r="I790" s="42">
        <f t="shared" si="184"/>
        <v>0.20411033133599277</v>
      </c>
      <c r="J790" s="7">
        <f t="shared" si="178"/>
        <v>163.97724533810924</v>
      </c>
      <c r="K790" s="34">
        <f t="shared" si="185"/>
        <v>0.38439685198153256</v>
      </c>
      <c r="L790" s="38">
        <f t="shared" si="186"/>
        <v>163.77313500677326</v>
      </c>
      <c r="M790" s="23">
        <f t="shared" si="187"/>
        <v>0.78916849486004637</v>
      </c>
      <c r="N790" s="7">
        <f t="shared" si="179"/>
        <v>164.56230350163329</v>
      </c>
      <c r="O790" s="34">
        <f t="shared" si="188"/>
        <v>2.8976063469385565E-2</v>
      </c>
      <c r="P790" s="38">
        <f t="shared" si="189"/>
        <v>163.77313500677326</v>
      </c>
      <c r="Q790" s="23">
        <f t="shared" si="190"/>
        <v>1.0543379885712885</v>
      </c>
      <c r="R790" s="7">
        <f t="shared" si="180"/>
        <v>164.82747299534455</v>
      </c>
      <c r="S790" s="34">
        <f t="shared" si="191"/>
        <v>0.13211347671672694</v>
      </c>
    </row>
    <row r="791" spans="1:19" x14ac:dyDescent="0.35">
      <c r="A791" s="15">
        <v>44105</v>
      </c>
      <c r="B791" s="102">
        <v>226</v>
      </c>
      <c r="C791" s="7">
        <v>163.679993</v>
      </c>
      <c r="D791" s="38">
        <f t="shared" si="181"/>
        <v>164.23341130304797</v>
      </c>
      <c r="E791" s="23">
        <f t="shared" si="182"/>
        <v>5.5809588229343704E-2</v>
      </c>
      <c r="F791" s="7">
        <f t="shared" si="176"/>
        <v>164.28922089127732</v>
      </c>
      <c r="G791" s="34">
        <f t="shared" si="177"/>
        <v>0.3722066943620459</v>
      </c>
      <c r="H791" s="38">
        <f t="shared" si="183"/>
        <v>164.23341130304797</v>
      </c>
      <c r="I791" s="42">
        <f t="shared" si="184"/>
        <v>0.26815182257067294</v>
      </c>
      <c r="J791" s="7">
        <f t="shared" si="178"/>
        <v>164.50156312561865</v>
      </c>
      <c r="K791" s="34">
        <f t="shared" si="185"/>
        <v>0.5019368039798543</v>
      </c>
      <c r="L791" s="38">
        <f t="shared" si="186"/>
        <v>164.23341130304797</v>
      </c>
      <c r="M791" s="23">
        <f t="shared" si="187"/>
        <v>0.64116700549664662</v>
      </c>
      <c r="N791" s="7">
        <f t="shared" si="179"/>
        <v>164.87457830854461</v>
      </c>
      <c r="O791" s="34">
        <f t="shared" si="188"/>
        <v>0.72982976517149378</v>
      </c>
      <c r="P791" s="38">
        <f t="shared" si="189"/>
        <v>164.23341130304797</v>
      </c>
      <c r="Q791" s="23">
        <f t="shared" si="190"/>
        <v>0.54938555011919976</v>
      </c>
      <c r="R791" s="7">
        <f t="shared" si="180"/>
        <v>164.78279685316718</v>
      </c>
      <c r="S791" s="34">
        <f t="shared" si="191"/>
        <v>0.67375604858877791</v>
      </c>
    </row>
    <row r="792" spans="1:19" x14ac:dyDescent="0.35">
      <c r="A792" s="15">
        <v>44106</v>
      </c>
      <c r="B792" s="102">
        <v>227</v>
      </c>
      <c r="C792" s="7">
        <v>165.61000100000001</v>
      </c>
      <c r="D792" s="38">
        <f t="shared" si="181"/>
        <v>163.9290312363716</v>
      </c>
      <c r="E792" s="23">
        <f t="shared" si="182"/>
        <v>1.7811399934862041E-3</v>
      </c>
      <c r="F792" s="7">
        <f t="shared" si="176"/>
        <v>163.93081237636508</v>
      </c>
      <c r="G792" s="34">
        <f t="shared" si="177"/>
        <v>1.0139415575723163</v>
      </c>
      <c r="H792" s="38">
        <f t="shared" si="183"/>
        <v>163.9290312363716</v>
      </c>
      <c r="I792" s="42">
        <f t="shared" si="184"/>
        <v>0.12501885025891146</v>
      </c>
      <c r="J792" s="7">
        <f t="shared" si="178"/>
        <v>164.05405008663053</v>
      </c>
      <c r="K792" s="34">
        <f t="shared" si="185"/>
        <v>0.9395271444805352</v>
      </c>
      <c r="L792" s="38">
        <f t="shared" si="186"/>
        <v>163.9290312363716</v>
      </c>
      <c r="M792" s="23">
        <f t="shared" si="187"/>
        <v>0.21567082301878782</v>
      </c>
      <c r="N792" s="7">
        <f t="shared" si="179"/>
        <v>164.1447020593904</v>
      </c>
      <c r="O792" s="34">
        <f t="shared" si="188"/>
        <v>0.88478892081500193</v>
      </c>
      <c r="P792" s="38">
        <f t="shared" si="189"/>
        <v>163.9290312363716</v>
      </c>
      <c r="Q792" s="23">
        <f t="shared" si="190"/>
        <v>-0.17631522415703704</v>
      </c>
      <c r="R792" s="7">
        <f t="shared" si="180"/>
        <v>163.75271601221456</v>
      </c>
      <c r="S792" s="34">
        <f t="shared" si="191"/>
        <v>1.1214811766020385</v>
      </c>
    </row>
    <row r="793" spans="1:19" x14ac:dyDescent="0.35">
      <c r="A793" s="15">
        <v>44109</v>
      </c>
      <c r="B793" s="102">
        <v>228</v>
      </c>
      <c r="C793" s="7">
        <v>168.720001</v>
      </c>
      <c r="D793" s="38">
        <f t="shared" si="181"/>
        <v>164.85356460636723</v>
      </c>
      <c r="E793" s="23">
        <f t="shared" si="182"/>
        <v>0.14019397449380763</v>
      </c>
      <c r="F793" s="7">
        <f t="shared" si="176"/>
        <v>164.99375858086103</v>
      </c>
      <c r="G793" s="34">
        <f t="shared" si="177"/>
        <v>2.2085362713688994</v>
      </c>
      <c r="H793" s="38">
        <f t="shared" si="183"/>
        <v>164.85356460636723</v>
      </c>
      <c r="I793" s="42">
        <f t="shared" si="184"/>
        <v>0.32489748019309084</v>
      </c>
      <c r="J793" s="7">
        <f t="shared" si="178"/>
        <v>165.17846208656033</v>
      </c>
      <c r="K793" s="34">
        <f t="shared" si="185"/>
        <v>2.0990628807782343</v>
      </c>
      <c r="L793" s="38">
        <f t="shared" si="186"/>
        <v>164.85356460636723</v>
      </c>
      <c r="M793" s="23">
        <f t="shared" si="187"/>
        <v>0.53465896915836642</v>
      </c>
      <c r="N793" s="7">
        <f t="shared" si="179"/>
        <v>165.38822357552559</v>
      </c>
      <c r="O793" s="34">
        <f t="shared" si="188"/>
        <v>1.9747376746841117</v>
      </c>
      <c r="P793" s="38">
        <f t="shared" si="189"/>
        <v>164.85356460636723</v>
      </c>
      <c r="Q793" s="23">
        <f t="shared" si="190"/>
        <v>0.75940608087272921</v>
      </c>
      <c r="R793" s="7">
        <f t="shared" si="180"/>
        <v>165.61297068723997</v>
      </c>
      <c r="S793" s="34">
        <f t="shared" si="191"/>
        <v>1.8415305205931283</v>
      </c>
    </row>
    <row r="794" spans="1:19" x14ac:dyDescent="0.35">
      <c r="A794" s="15">
        <v>44110</v>
      </c>
      <c r="B794" s="102">
        <v>229</v>
      </c>
      <c r="C794" s="7">
        <v>166.88999899999999</v>
      </c>
      <c r="D794" s="38">
        <f t="shared" si="181"/>
        <v>166.98010462286524</v>
      </c>
      <c r="E794" s="23">
        <f t="shared" si="182"/>
        <v>0.43814588079443828</v>
      </c>
      <c r="F794" s="7">
        <f t="shared" si="176"/>
        <v>167.41825050365969</v>
      </c>
      <c r="G794" s="34">
        <f t="shared" si="177"/>
        <v>0.31652675823894239</v>
      </c>
      <c r="H794" s="38">
        <f t="shared" si="183"/>
        <v>166.98010462286524</v>
      </c>
      <c r="I794" s="42">
        <f t="shared" si="184"/>
        <v>0.77530811426932122</v>
      </c>
      <c r="J794" s="7">
        <f t="shared" si="178"/>
        <v>167.75541273713455</v>
      </c>
      <c r="K794" s="34">
        <f t="shared" si="185"/>
        <v>0.5185533838576869</v>
      </c>
      <c r="L794" s="38">
        <f t="shared" si="186"/>
        <v>166.98010462286524</v>
      </c>
      <c r="M794" s="23">
        <f t="shared" si="187"/>
        <v>1.2510054404612072</v>
      </c>
      <c r="N794" s="7">
        <f t="shared" si="179"/>
        <v>168.23111006332644</v>
      </c>
      <c r="O794" s="34">
        <f t="shared" si="188"/>
        <v>0.8035898324419376</v>
      </c>
      <c r="P794" s="38">
        <f t="shared" si="189"/>
        <v>166.98010462286524</v>
      </c>
      <c r="Q794" s="23">
        <f t="shared" si="190"/>
        <v>1.9214699261542196</v>
      </c>
      <c r="R794" s="7">
        <f t="shared" si="180"/>
        <v>168.90157454901947</v>
      </c>
      <c r="S794" s="34">
        <f t="shared" si="191"/>
        <v>1.2053301941834651</v>
      </c>
    </row>
    <row r="795" spans="1:19" x14ac:dyDescent="0.35">
      <c r="A795" s="15">
        <v>44111</v>
      </c>
      <c r="B795" s="102">
        <v>230</v>
      </c>
      <c r="C795" s="7">
        <v>171.550003</v>
      </c>
      <c r="D795" s="38">
        <f t="shared" si="181"/>
        <v>166.93054653028935</v>
      </c>
      <c r="E795" s="23">
        <f t="shared" si="182"/>
        <v>0.36499028478888862</v>
      </c>
      <c r="F795" s="7">
        <f t="shared" si="176"/>
        <v>167.29553681507824</v>
      </c>
      <c r="G795" s="34">
        <f t="shared" si="177"/>
        <v>2.4800152203563455</v>
      </c>
      <c r="H795" s="38">
        <f t="shared" si="183"/>
        <v>166.93054653028935</v>
      </c>
      <c r="I795" s="42">
        <f t="shared" si="184"/>
        <v>0.56909156255801774</v>
      </c>
      <c r="J795" s="7">
        <f t="shared" si="178"/>
        <v>167.49963809284736</v>
      </c>
      <c r="K795" s="34">
        <f t="shared" si="185"/>
        <v>2.3610404175583963</v>
      </c>
      <c r="L795" s="38">
        <f t="shared" si="186"/>
        <v>166.93054653028935</v>
      </c>
      <c r="M795" s="23">
        <f t="shared" si="187"/>
        <v>0.66575185059451214</v>
      </c>
      <c r="N795" s="7">
        <f t="shared" si="179"/>
        <v>167.59629838088387</v>
      </c>
      <c r="O795" s="34">
        <f t="shared" si="188"/>
        <v>2.3046951617460119</v>
      </c>
      <c r="P795" s="38">
        <f t="shared" si="189"/>
        <v>166.93054653028935</v>
      </c>
      <c r="Q795" s="23">
        <f t="shared" si="190"/>
        <v>0.24609611023362402</v>
      </c>
      <c r="R795" s="7">
        <f t="shared" si="180"/>
        <v>167.17664264052297</v>
      </c>
      <c r="S795" s="34">
        <f t="shared" si="191"/>
        <v>2.5493210626624312</v>
      </c>
    </row>
    <row r="796" spans="1:19" x14ac:dyDescent="0.35">
      <c r="A796" s="15">
        <v>44112</v>
      </c>
      <c r="B796" s="102">
        <v>231</v>
      </c>
      <c r="C796" s="7">
        <v>173.779999</v>
      </c>
      <c r="D796" s="38">
        <f t="shared" si="181"/>
        <v>169.47124758863021</v>
      </c>
      <c r="E796" s="23">
        <f t="shared" si="182"/>
        <v>0.69134690082168393</v>
      </c>
      <c r="F796" s="7">
        <f t="shared" si="176"/>
        <v>170.16259448945189</v>
      </c>
      <c r="G796" s="34">
        <f t="shared" si="177"/>
        <v>2.0816000295569759</v>
      </c>
      <c r="H796" s="38">
        <f t="shared" si="183"/>
        <v>169.47124758863021</v>
      </c>
      <c r="I796" s="42">
        <f t="shared" si="184"/>
        <v>1.0619939365037276</v>
      </c>
      <c r="J796" s="7">
        <f t="shared" si="178"/>
        <v>170.53324152513395</v>
      </c>
      <c r="K796" s="34">
        <f t="shared" si="185"/>
        <v>1.8683148196278088</v>
      </c>
      <c r="L796" s="38">
        <f t="shared" si="186"/>
        <v>169.47124758863021</v>
      </c>
      <c r="M796" s="23">
        <f t="shared" si="187"/>
        <v>1.5094789940803679</v>
      </c>
      <c r="N796" s="7">
        <f t="shared" si="179"/>
        <v>170.98072658271059</v>
      </c>
      <c r="O796" s="34">
        <f t="shared" si="188"/>
        <v>1.6108139218538122</v>
      </c>
      <c r="P796" s="38">
        <f t="shared" si="189"/>
        <v>169.47124758863021</v>
      </c>
      <c r="Q796" s="23">
        <f t="shared" si="190"/>
        <v>2.1965103161247725</v>
      </c>
      <c r="R796" s="7">
        <f t="shared" si="180"/>
        <v>171.66775790475498</v>
      </c>
      <c r="S796" s="34">
        <f t="shared" si="191"/>
        <v>1.2154684701344862</v>
      </c>
    </row>
    <row r="797" spans="1:19" x14ac:dyDescent="0.35">
      <c r="A797" s="15">
        <v>44113</v>
      </c>
      <c r="B797" s="102">
        <v>232</v>
      </c>
      <c r="C797" s="7">
        <v>174.38000500000001</v>
      </c>
      <c r="D797" s="38">
        <f t="shared" si="181"/>
        <v>171.84106086488362</v>
      </c>
      <c r="E797" s="23">
        <f t="shared" si="182"/>
        <v>0.94311685713644278</v>
      </c>
      <c r="F797" s="7">
        <f t="shared" si="176"/>
        <v>172.78417772202005</v>
      </c>
      <c r="G797" s="34">
        <f t="shared" si="177"/>
        <v>0.91514349823534191</v>
      </c>
      <c r="H797" s="38">
        <f t="shared" si="183"/>
        <v>171.84106086488362</v>
      </c>
      <c r="I797" s="42">
        <f t="shared" si="184"/>
        <v>1.3889487714411484</v>
      </c>
      <c r="J797" s="7">
        <f t="shared" si="178"/>
        <v>173.23000963632475</v>
      </c>
      <c r="K797" s="34">
        <f t="shared" si="185"/>
        <v>0.65947662042747346</v>
      </c>
      <c r="L797" s="38">
        <f t="shared" si="186"/>
        <v>171.84106086488362</v>
      </c>
      <c r="M797" s="23">
        <f t="shared" si="187"/>
        <v>1.8966294210582371</v>
      </c>
      <c r="N797" s="7">
        <f t="shared" si="179"/>
        <v>173.73769028594185</v>
      </c>
      <c r="O797" s="34">
        <f t="shared" si="188"/>
        <v>0.36834195185288532</v>
      </c>
      <c r="P797" s="38">
        <f t="shared" si="189"/>
        <v>171.84106086488362</v>
      </c>
      <c r="Q797" s="23">
        <f t="shared" si="190"/>
        <v>2.3438178322341141</v>
      </c>
      <c r="R797" s="7">
        <f t="shared" si="180"/>
        <v>174.18487869711774</v>
      </c>
      <c r="S797" s="34">
        <f t="shared" si="191"/>
        <v>0.11189717701996411</v>
      </c>
    </row>
    <row r="798" spans="1:19" x14ac:dyDescent="0.35">
      <c r="A798" s="15">
        <v>44116</v>
      </c>
      <c r="B798" s="102">
        <v>233</v>
      </c>
      <c r="C798" s="7">
        <v>175.36000100000001</v>
      </c>
      <c r="D798" s="38">
        <f t="shared" si="181"/>
        <v>173.23748013919763</v>
      </c>
      <c r="E798" s="23">
        <f t="shared" si="182"/>
        <v>1.0111122197130784</v>
      </c>
      <c r="F798" s="7">
        <f t="shared" si="176"/>
        <v>174.24859235891071</v>
      </c>
      <c r="G798" s="34">
        <f t="shared" si="177"/>
        <v>0.63378685832084247</v>
      </c>
      <c r="H798" s="38">
        <f t="shared" si="183"/>
        <v>173.23748013919763</v>
      </c>
      <c r="I798" s="42">
        <f t="shared" si="184"/>
        <v>1.3908163971593646</v>
      </c>
      <c r="J798" s="7">
        <f t="shared" si="178"/>
        <v>174.628296536357</v>
      </c>
      <c r="K798" s="34">
        <f t="shared" si="185"/>
        <v>0.41725847369435887</v>
      </c>
      <c r="L798" s="38">
        <f t="shared" si="186"/>
        <v>173.23748013919763</v>
      </c>
      <c r="M798" s="23">
        <f t="shared" si="187"/>
        <v>1.6715348550233364</v>
      </c>
      <c r="N798" s="7">
        <f t="shared" si="179"/>
        <v>174.90901499422097</v>
      </c>
      <c r="O798" s="34">
        <f t="shared" si="188"/>
        <v>0.25717723723042368</v>
      </c>
      <c r="P798" s="38">
        <f t="shared" si="189"/>
        <v>173.23748013919763</v>
      </c>
      <c r="Q798" s="23">
        <f t="shared" si="190"/>
        <v>1.5385290580020283</v>
      </c>
      <c r="R798" s="7">
        <f t="shared" si="180"/>
        <v>174.77600919719967</v>
      </c>
      <c r="S798" s="34">
        <f t="shared" si="191"/>
        <v>0.33302452068322064</v>
      </c>
    </row>
    <row r="799" spans="1:19" x14ac:dyDescent="0.35">
      <c r="A799" s="15">
        <v>44117</v>
      </c>
      <c r="B799" s="102">
        <v>234</v>
      </c>
      <c r="C799" s="7">
        <v>171.550003</v>
      </c>
      <c r="D799" s="38">
        <f t="shared" si="181"/>
        <v>174.40486661263895</v>
      </c>
      <c r="E799" s="23">
        <f t="shared" si="182"/>
        <v>1.0345533577723154</v>
      </c>
      <c r="F799" s="7">
        <f t="shared" si="176"/>
        <v>175.43941997041128</v>
      </c>
      <c r="G799" s="34">
        <f t="shared" si="177"/>
        <v>2.2672205784871222</v>
      </c>
      <c r="H799" s="38">
        <f t="shared" si="183"/>
        <v>174.40486661263895</v>
      </c>
      <c r="I799" s="42">
        <f t="shared" si="184"/>
        <v>1.334958916229855</v>
      </c>
      <c r="J799" s="7">
        <f t="shared" si="178"/>
        <v>175.73982552886881</v>
      </c>
      <c r="K799" s="34">
        <f t="shared" si="185"/>
        <v>2.4423331131441612</v>
      </c>
      <c r="L799" s="38">
        <f t="shared" si="186"/>
        <v>174.40486661263895</v>
      </c>
      <c r="M799" s="23">
        <f t="shared" si="187"/>
        <v>1.4446680833114316</v>
      </c>
      <c r="N799" s="7">
        <f t="shared" si="179"/>
        <v>175.84953469595038</v>
      </c>
      <c r="O799" s="34">
        <f t="shared" si="188"/>
        <v>2.5062848270252602</v>
      </c>
      <c r="P799" s="38">
        <f t="shared" si="189"/>
        <v>174.40486661263895</v>
      </c>
      <c r="Q799" s="23">
        <f t="shared" si="190"/>
        <v>1.223057861125431</v>
      </c>
      <c r="R799" s="7">
        <f t="shared" si="180"/>
        <v>175.62792447376438</v>
      </c>
      <c r="S799" s="34">
        <f t="shared" si="191"/>
        <v>2.3771037029736322</v>
      </c>
    </row>
    <row r="800" spans="1:19" x14ac:dyDescent="0.35">
      <c r="A800" s="15">
        <v>44118</v>
      </c>
      <c r="B800" s="102">
        <v>235</v>
      </c>
      <c r="C800" s="7">
        <v>173.470001</v>
      </c>
      <c r="D800" s="38">
        <f t="shared" si="181"/>
        <v>172.83469162568753</v>
      </c>
      <c r="E800" s="23">
        <f t="shared" si="182"/>
        <v>0.64384410606375375</v>
      </c>
      <c r="F800" s="7">
        <f t="shared" si="176"/>
        <v>173.47853573175129</v>
      </c>
      <c r="G800" s="34">
        <f t="shared" si="177"/>
        <v>4.920004440016652E-3</v>
      </c>
      <c r="H800" s="38">
        <f t="shared" si="183"/>
        <v>172.83469162568753</v>
      </c>
      <c r="I800" s="42">
        <f t="shared" si="184"/>
        <v>0.60867544043453403</v>
      </c>
      <c r="J800" s="7">
        <f t="shared" si="178"/>
        <v>173.44336706612205</v>
      </c>
      <c r="K800" s="34">
        <f t="shared" si="185"/>
        <v>1.5353625251864726E-2</v>
      </c>
      <c r="L800" s="38">
        <f t="shared" si="186"/>
        <v>172.83469162568753</v>
      </c>
      <c r="M800" s="23">
        <f t="shared" si="187"/>
        <v>8.7988701693144544E-2</v>
      </c>
      <c r="N800" s="7">
        <f t="shared" si="179"/>
        <v>172.92268032738068</v>
      </c>
      <c r="O800" s="34">
        <f t="shared" si="188"/>
        <v>0.31551315470351621</v>
      </c>
      <c r="P800" s="38">
        <f t="shared" si="189"/>
        <v>172.83469162568753</v>
      </c>
      <c r="Q800" s="23">
        <f t="shared" si="190"/>
        <v>-1.1511900597398999</v>
      </c>
      <c r="R800" s="7">
        <f t="shared" si="180"/>
        <v>171.68350156594764</v>
      </c>
      <c r="S800" s="34">
        <f t="shared" si="191"/>
        <v>1.0298607388907315</v>
      </c>
    </row>
    <row r="801" spans="1:19" x14ac:dyDescent="0.35">
      <c r="A801" s="15">
        <v>44119</v>
      </c>
      <c r="B801" s="102">
        <v>236</v>
      </c>
      <c r="C801" s="7">
        <v>172.61000100000001</v>
      </c>
      <c r="D801" s="38">
        <f t="shared" si="181"/>
        <v>173.18411178155938</v>
      </c>
      <c r="E801" s="23">
        <f t="shared" si="182"/>
        <v>0.59968051353496876</v>
      </c>
      <c r="F801" s="7">
        <f t="shared" si="176"/>
        <v>173.78379229509434</v>
      </c>
      <c r="G801" s="34">
        <f t="shared" si="177"/>
        <v>0.68002507867103967</v>
      </c>
      <c r="H801" s="38">
        <f t="shared" si="183"/>
        <v>173.18411178155938</v>
      </c>
      <c r="I801" s="42">
        <f t="shared" si="184"/>
        <v>0.54386161929386412</v>
      </c>
      <c r="J801" s="7">
        <f t="shared" si="178"/>
        <v>173.72797340085324</v>
      </c>
      <c r="K801" s="34">
        <f t="shared" si="185"/>
        <v>0.64768692102216785</v>
      </c>
      <c r="L801" s="38">
        <f t="shared" si="186"/>
        <v>173.18411178155938</v>
      </c>
      <c r="M801" s="23">
        <f t="shared" si="187"/>
        <v>0.20563285607356399</v>
      </c>
      <c r="N801" s="7">
        <f t="shared" si="179"/>
        <v>173.38974463763296</v>
      </c>
      <c r="O801" s="34">
        <f t="shared" si="188"/>
        <v>0.4517372302390214</v>
      </c>
      <c r="P801" s="38">
        <f t="shared" si="189"/>
        <v>173.18411178155938</v>
      </c>
      <c r="Q801" s="23">
        <f t="shared" si="190"/>
        <v>0.12432862353009119</v>
      </c>
      <c r="R801" s="7">
        <f t="shared" si="180"/>
        <v>173.30844040508947</v>
      </c>
      <c r="S801" s="34">
        <f t="shared" si="191"/>
        <v>0.40463437868206675</v>
      </c>
    </row>
    <row r="802" spans="1:19" x14ac:dyDescent="0.35">
      <c r="A802" s="15">
        <v>44120</v>
      </c>
      <c r="B802" s="102">
        <v>237</v>
      </c>
      <c r="C802" s="7">
        <v>174.86000100000001</v>
      </c>
      <c r="D802" s="38">
        <f t="shared" si="181"/>
        <v>172.86835085170173</v>
      </c>
      <c r="E802" s="23">
        <f t="shared" si="182"/>
        <v>0.46236429702607651</v>
      </c>
      <c r="F802" s="7">
        <f t="shared" si="176"/>
        <v>173.33071514872782</v>
      </c>
      <c r="G802" s="34">
        <f t="shared" si="177"/>
        <v>0.87457728612971475</v>
      </c>
      <c r="H802" s="38">
        <f t="shared" si="183"/>
        <v>172.86835085170173</v>
      </c>
      <c r="I802" s="42">
        <f t="shared" si="184"/>
        <v>0.32895598200598658</v>
      </c>
      <c r="J802" s="7">
        <f t="shared" si="178"/>
        <v>173.19730683370773</v>
      </c>
      <c r="K802" s="34">
        <f t="shared" si="185"/>
        <v>0.9508716440487055</v>
      </c>
      <c r="L802" s="38">
        <f t="shared" si="186"/>
        <v>172.86835085170173</v>
      </c>
      <c r="M802" s="23">
        <f t="shared" si="187"/>
        <v>-2.8994347595480516E-2</v>
      </c>
      <c r="N802" s="7">
        <f t="shared" si="179"/>
        <v>172.83935650410626</v>
      </c>
      <c r="O802" s="34">
        <f t="shared" si="188"/>
        <v>1.1555784538133156</v>
      </c>
      <c r="P802" s="38">
        <f t="shared" si="189"/>
        <v>172.86835085170173</v>
      </c>
      <c r="Q802" s="23">
        <f t="shared" si="190"/>
        <v>-0.24974749684948544</v>
      </c>
      <c r="R802" s="7">
        <f t="shared" si="180"/>
        <v>172.61860335485224</v>
      </c>
      <c r="S802" s="34">
        <f t="shared" si="191"/>
        <v>1.2818241063305098</v>
      </c>
    </row>
    <row r="803" spans="1:19" x14ac:dyDescent="0.35">
      <c r="A803" s="15">
        <v>44123</v>
      </c>
      <c r="B803" s="102">
        <v>238</v>
      </c>
      <c r="C803" s="7">
        <v>171.58999600000001</v>
      </c>
      <c r="D803" s="38">
        <f t="shared" si="181"/>
        <v>173.96375843326578</v>
      </c>
      <c r="E803" s="23">
        <f t="shared" si="182"/>
        <v>0.55732078970677201</v>
      </c>
      <c r="F803" s="7">
        <f t="shared" si="176"/>
        <v>174.52107922297256</v>
      </c>
      <c r="G803" s="34">
        <f t="shared" si="177"/>
        <v>1.7081900409698396</v>
      </c>
      <c r="H803" s="38">
        <f t="shared" si="183"/>
        <v>173.96375843326578</v>
      </c>
      <c r="I803" s="42">
        <f t="shared" si="184"/>
        <v>0.52056888189550155</v>
      </c>
      <c r="J803" s="7">
        <f t="shared" si="178"/>
        <v>174.48432731516129</v>
      </c>
      <c r="K803" s="34">
        <f t="shared" si="185"/>
        <v>1.6867715966152719</v>
      </c>
      <c r="L803" s="38">
        <f t="shared" si="186"/>
        <v>173.96375843326578</v>
      </c>
      <c r="M803" s="23">
        <f t="shared" si="187"/>
        <v>0.47698652052630663</v>
      </c>
      <c r="N803" s="7">
        <f t="shared" si="179"/>
        <v>174.44074495379209</v>
      </c>
      <c r="O803" s="34">
        <f t="shared" si="188"/>
        <v>1.6613724694020491</v>
      </c>
      <c r="P803" s="38">
        <f t="shared" si="189"/>
        <v>173.96375843326578</v>
      </c>
      <c r="Q803" s="23">
        <f t="shared" si="190"/>
        <v>0.89363431980201669</v>
      </c>
      <c r="R803" s="7">
        <f t="shared" si="180"/>
        <v>174.85739275306778</v>
      </c>
      <c r="S803" s="34">
        <f t="shared" si="191"/>
        <v>1.9041883730026843</v>
      </c>
    </row>
    <row r="804" spans="1:19" x14ac:dyDescent="0.35">
      <c r="A804" s="15">
        <v>44124</v>
      </c>
      <c r="B804" s="102">
        <v>239</v>
      </c>
      <c r="C804" s="7">
        <v>173.259995</v>
      </c>
      <c r="D804" s="38">
        <f t="shared" si="181"/>
        <v>172.6581890949696</v>
      </c>
      <c r="E804" s="23">
        <f t="shared" si="182"/>
        <v>0.27788727050632911</v>
      </c>
      <c r="F804" s="7">
        <f t="shared" si="176"/>
        <v>172.93607636547594</v>
      </c>
      <c r="G804" s="34">
        <f t="shared" si="177"/>
        <v>0.18695523714176634</v>
      </c>
      <c r="H804" s="38">
        <f t="shared" si="183"/>
        <v>172.6581890949696</v>
      </c>
      <c r="I804" s="42">
        <f t="shared" si="184"/>
        <v>6.4034326847581036E-2</v>
      </c>
      <c r="J804" s="7">
        <f t="shared" si="178"/>
        <v>172.72222342181718</v>
      </c>
      <c r="K804" s="34">
        <f t="shared" si="185"/>
        <v>0.31038415889532212</v>
      </c>
      <c r="L804" s="38">
        <f t="shared" si="186"/>
        <v>172.6581890949696</v>
      </c>
      <c r="M804" s="23">
        <f t="shared" si="187"/>
        <v>-0.32516361594381266</v>
      </c>
      <c r="N804" s="7">
        <f t="shared" si="179"/>
        <v>172.33302547902579</v>
      </c>
      <c r="O804" s="34">
        <f t="shared" si="188"/>
        <v>0.53501647681232534</v>
      </c>
      <c r="P804" s="38">
        <f t="shared" si="189"/>
        <v>172.6581890949696</v>
      </c>
      <c r="Q804" s="23">
        <f t="shared" si="190"/>
        <v>-0.97568878958145089</v>
      </c>
      <c r="R804" s="7">
        <f t="shared" si="180"/>
        <v>171.68250030538815</v>
      </c>
      <c r="S804" s="34">
        <f t="shared" si="191"/>
        <v>0.9104783216759631</v>
      </c>
    </row>
    <row r="805" spans="1:19" x14ac:dyDescent="0.35">
      <c r="A805" s="15">
        <v>44125</v>
      </c>
      <c r="B805" s="102">
        <v>240</v>
      </c>
      <c r="C805" s="7">
        <v>172.86999499999999</v>
      </c>
      <c r="D805" s="38">
        <f t="shared" si="181"/>
        <v>172.98918234273634</v>
      </c>
      <c r="E805" s="23">
        <f t="shared" si="182"/>
        <v>0.28585316709539099</v>
      </c>
      <c r="F805" s="7">
        <f t="shared" si="176"/>
        <v>173.27503550983172</v>
      </c>
      <c r="G805" s="34">
        <f t="shared" si="177"/>
        <v>0.23430353534269238</v>
      </c>
      <c r="H805" s="38">
        <f t="shared" si="183"/>
        <v>172.98918234273634</v>
      </c>
      <c r="I805" s="42">
        <f t="shared" si="184"/>
        <v>0.13077405707737119</v>
      </c>
      <c r="J805" s="7">
        <f t="shared" si="178"/>
        <v>173.1199563998137</v>
      </c>
      <c r="K805" s="34">
        <f t="shared" si="185"/>
        <v>0.14459501766845864</v>
      </c>
      <c r="L805" s="38">
        <f t="shared" si="186"/>
        <v>172.98918234273634</v>
      </c>
      <c r="M805" s="23">
        <f t="shared" si="187"/>
        <v>-2.9893027274063233E-2</v>
      </c>
      <c r="N805" s="7">
        <f t="shared" si="179"/>
        <v>172.95928931546229</v>
      </c>
      <c r="O805" s="34">
        <f t="shared" si="188"/>
        <v>5.165402790825379E-2</v>
      </c>
      <c r="P805" s="38">
        <f t="shared" si="189"/>
        <v>172.98918234273634</v>
      </c>
      <c r="Q805" s="23">
        <f t="shared" si="190"/>
        <v>0.13499094216451274</v>
      </c>
      <c r="R805" s="7">
        <f t="shared" si="180"/>
        <v>173.12417328490085</v>
      </c>
      <c r="S805" s="34">
        <f t="shared" si="191"/>
        <v>0.14703435659893427</v>
      </c>
    </row>
    <row r="806" spans="1:19" x14ac:dyDescent="0.35">
      <c r="A806" s="15">
        <v>44126</v>
      </c>
      <c r="B806" s="102">
        <v>241</v>
      </c>
      <c r="C806" s="7">
        <v>176.85000600000001</v>
      </c>
      <c r="D806" s="38">
        <f t="shared" si="181"/>
        <v>172.92362930423133</v>
      </c>
      <c r="E806" s="23">
        <f t="shared" si="182"/>
        <v>0.23314223625533001</v>
      </c>
      <c r="F806" s="7">
        <f t="shared" si="176"/>
        <v>173.15677154048666</v>
      </c>
      <c r="G806" s="34">
        <f t="shared" si="177"/>
        <v>2.0883428522548924</v>
      </c>
      <c r="H806" s="38">
        <f t="shared" si="183"/>
        <v>172.92362930423133</v>
      </c>
      <c r="I806" s="42">
        <f t="shared" si="184"/>
        <v>8.1692283181774489E-2</v>
      </c>
      <c r="J806" s="7">
        <f t="shared" si="178"/>
        <v>173.00532158741311</v>
      </c>
      <c r="K806" s="34">
        <f t="shared" si="185"/>
        <v>2.1739803687577486</v>
      </c>
      <c r="L806" s="38">
        <f t="shared" si="186"/>
        <v>172.92362930423133</v>
      </c>
      <c r="M806" s="23">
        <f t="shared" si="187"/>
        <v>-4.5940032327991799E-2</v>
      </c>
      <c r="N806" s="7">
        <f t="shared" si="179"/>
        <v>172.87768927190334</v>
      </c>
      <c r="O806" s="34">
        <f t="shared" si="188"/>
        <v>2.2461501799986774</v>
      </c>
      <c r="P806" s="38">
        <f t="shared" si="189"/>
        <v>172.92362930423133</v>
      </c>
      <c r="Q806" s="23">
        <f t="shared" si="190"/>
        <v>-3.5471441404586336E-2</v>
      </c>
      <c r="R806" s="7">
        <f t="shared" si="180"/>
        <v>172.88815786282674</v>
      </c>
      <c r="S806" s="34">
        <f t="shared" si="191"/>
        <v>2.2402307055467459</v>
      </c>
    </row>
    <row r="807" spans="1:19" x14ac:dyDescent="0.35">
      <c r="A807" s="15">
        <v>44127</v>
      </c>
      <c r="B807" s="102">
        <v>242</v>
      </c>
      <c r="C807" s="7">
        <v>175.53999300000001</v>
      </c>
      <c r="D807" s="38">
        <f t="shared" si="181"/>
        <v>175.0831364869041</v>
      </c>
      <c r="E807" s="23">
        <f t="shared" si="182"/>
        <v>0.52209697821794587</v>
      </c>
      <c r="F807" s="7">
        <f t="shared" si="176"/>
        <v>175.60523346512204</v>
      </c>
      <c r="G807" s="34">
        <f t="shared" si="177"/>
        <v>3.7165584894395462E-2</v>
      </c>
      <c r="H807" s="38">
        <f t="shared" si="183"/>
        <v>175.0831364869041</v>
      </c>
      <c r="I807" s="42">
        <f t="shared" si="184"/>
        <v>0.60114600805452312</v>
      </c>
      <c r="J807" s="7">
        <f t="shared" si="178"/>
        <v>175.68428249495861</v>
      </c>
      <c r="K807" s="34">
        <f t="shared" si="185"/>
        <v>8.2197505248048572E-2</v>
      </c>
      <c r="L807" s="38">
        <f t="shared" si="186"/>
        <v>175.0831364869041</v>
      </c>
      <c r="M807" s="23">
        <f t="shared" si="187"/>
        <v>0.94651121442235053</v>
      </c>
      <c r="N807" s="7">
        <f t="shared" si="179"/>
        <v>176.02964770132644</v>
      </c>
      <c r="O807" s="34">
        <f t="shared" si="188"/>
        <v>0.27894196243156372</v>
      </c>
      <c r="P807" s="38">
        <f t="shared" si="189"/>
        <v>175.0831364869041</v>
      </c>
      <c r="Q807" s="23">
        <f t="shared" si="190"/>
        <v>1.8302603890611657</v>
      </c>
      <c r="R807" s="7">
        <f t="shared" si="180"/>
        <v>176.91339687596525</v>
      </c>
      <c r="S807" s="34">
        <f t="shared" si="191"/>
        <v>0.78238802024176779</v>
      </c>
    </row>
    <row r="808" spans="1:19" x14ac:dyDescent="0.35">
      <c r="A808" s="15">
        <v>44130</v>
      </c>
      <c r="B808" s="102">
        <v>243</v>
      </c>
      <c r="C808" s="7">
        <v>170.16999799999999</v>
      </c>
      <c r="D808" s="38">
        <f t="shared" si="181"/>
        <v>175.33440756910684</v>
      </c>
      <c r="E808" s="23">
        <f t="shared" si="182"/>
        <v>0.48147309381566628</v>
      </c>
      <c r="F808" s="7">
        <f t="shared" si="176"/>
        <v>175.81588066292252</v>
      </c>
      <c r="G808" s="34">
        <f t="shared" si="177"/>
        <v>3.3177896981126671</v>
      </c>
      <c r="H808" s="38">
        <f t="shared" si="183"/>
        <v>175.33440756910684</v>
      </c>
      <c r="I808" s="42">
        <f t="shared" si="184"/>
        <v>0.51367727659157947</v>
      </c>
      <c r="J808" s="7">
        <f t="shared" si="178"/>
        <v>175.84808484569842</v>
      </c>
      <c r="K808" s="34">
        <f t="shared" si="185"/>
        <v>3.3367144105498729</v>
      </c>
      <c r="L808" s="38">
        <f t="shared" si="186"/>
        <v>175.33440756910684</v>
      </c>
      <c r="M808" s="23">
        <f t="shared" si="187"/>
        <v>0.63365315492352969</v>
      </c>
      <c r="N808" s="7">
        <f t="shared" si="179"/>
        <v>175.96806072403038</v>
      </c>
      <c r="O808" s="34">
        <f t="shared" si="188"/>
        <v>3.4072179539135847</v>
      </c>
      <c r="P808" s="38">
        <f t="shared" si="189"/>
        <v>175.33440756910684</v>
      </c>
      <c r="Q808" s="23">
        <f t="shared" si="190"/>
        <v>0.48811947823151125</v>
      </c>
      <c r="R808" s="7">
        <f t="shared" si="180"/>
        <v>175.82252704733835</v>
      </c>
      <c r="S808" s="34">
        <f t="shared" si="191"/>
        <v>3.3216954303180763</v>
      </c>
    </row>
    <row r="809" spans="1:19" x14ac:dyDescent="0.35">
      <c r="A809" s="15">
        <v>44131</v>
      </c>
      <c r="B809" s="102">
        <v>244</v>
      </c>
      <c r="C809" s="7">
        <v>166.75</v>
      </c>
      <c r="D809" s="38">
        <f t="shared" si="181"/>
        <v>172.49398230609808</v>
      </c>
      <c r="E809" s="23">
        <f t="shared" si="182"/>
        <v>-1.6811659707998916E-2</v>
      </c>
      <c r="F809" s="7">
        <f t="shared" si="176"/>
        <v>172.47717064639008</v>
      </c>
      <c r="G809" s="34">
        <f t="shared" si="177"/>
        <v>3.4345850952864043</v>
      </c>
      <c r="H809" s="38">
        <f t="shared" si="183"/>
        <v>172.49398230609808</v>
      </c>
      <c r="I809" s="42">
        <f t="shared" si="184"/>
        <v>-0.32484835830850745</v>
      </c>
      <c r="J809" s="7">
        <f t="shared" si="178"/>
        <v>172.16913394778956</v>
      </c>
      <c r="K809" s="34">
        <f t="shared" si="185"/>
        <v>3.2498554409532603</v>
      </c>
      <c r="L809" s="38">
        <f t="shared" si="186"/>
        <v>172.49398230609808</v>
      </c>
      <c r="M809" s="23">
        <f t="shared" si="187"/>
        <v>-0.92968213314600456</v>
      </c>
      <c r="N809" s="7">
        <f t="shared" si="179"/>
        <v>171.56430017295207</v>
      </c>
      <c r="O809" s="34">
        <f t="shared" si="188"/>
        <v>2.8871365355034921</v>
      </c>
      <c r="P809" s="38">
        <f t="shared" si="189"/>
        <v>172.49398230609808</v>
      </c>
      <c r="Q809" s="23">
        <f t="shared" si="190"/>
        <v>-2.3411435518227259</v>
      </c>
      <c r="R809" s="7">
        <f t="shared" si="180"/>
        <v>170.15283875427534</v>
      </c>
      <c r="S809" s="34">
        <f t="shared" si="191"/>
        <v>2.0406829111096472</v>
      </c>
    </row>
    <row r="810" spans="1:19" x14ac:dyDescent="0.35">
      <c r="A810" s="15">
        <v>44132</v>
      </c>
      <c r="B810" s="102">
        <v>245</v>
      </c>
      <c r="C810" s="7">
        <v>161.16000399999999</v>
      </c>
      <c r="D810" s="38">
        <f t="shared" si="181"/>
        <v>169.33479203774414</v>
      </c>
      <c r="E810" s="23">
        <f t="shared" si="182"/>
        <v>-0.48816845100488987</v>
      </c>
      <c r="F810" s="7">
        <f t="shared" si="176"/>
        <v>168.84662358673924</v>
      </c>
      <c r="G810" s="34">
        <f t="shared" si="177"/>
        <v>4.7695578282185052</v>
      </c>
      <c r="H810" s="38">
        <f t="shared" si="183"/>
        <v>169.33479203774414</v>
      </c>
      <c r="I810" s="42">
        <f t="shared" si="184"/>
        <v>-1.0334338358198654</v>
      </c>
      <c r="J810" s="7">
        <f t="shared" si="178"/>
        <v>168.30135820192427</v>
      </c>
      <c r="K810" s="34">
        <f t="shared" si="185"/>
        <v>4.4312199209949679</v>
      </c>
      <c r="L810" s="38">
        <f t="shared" si="186"/>
        <v>169.33479203774414</v>
      </c>
      <c r="M810" s="23">
        <f t="shared" si="187"/>
        <v>-1.932960793989575</v>
      </c>
      <c r="N810" s="7">
        <f t="shared" si="179"/>
        <v>167.40183124375457</v>
      </c>
      <c r="O810" s="34">
        <f t="shared" si="188"/>
        <v>3.8730622293572208</v>
      </c>
      <c r="P810" s="38">
        <f t="shared" si="189"/>
        <v>169.33479203774414</v>
      </c>
      <c r="Q810" s="23">
        <f t="shared" si="190"/>
        <v>-3.0364832608742569</v>
      </c>
      <c r="R810" s="7">
        <f t="shared" si="180"/>
        <v>166.29830877686987</v>
      </c>
      <c r="S810" s="34">
        <f t="shared" si="191"/>
        <v>3.1883250492286455</v>
      </c>
    </row>
    <row r="811" spans="1:19" x14ac:dyDescent="0.35">
      <c r="A811" s="15">
        <v>44133</v>
      </c>
      <c r="B811" s="102">
        <v>246</v>
      </c>
      <c r="C811" s="7">
        <v>164.60000600000001</v>
      </c>
      <c r="D811" s="38">
        <f t="shared" si="181"/>
        <v>164.83865861698484</v>
      </c>
      <c r="E811" s="23">
        <f t="shared" si="182"/>
        <v>-1.0893631964680504</v>
      </c>
      <c r="F811" s="7">
        <f t="shared" si="176"/>
        <v>163.7492954205168</v>
      </c>
      <c r="G811" s="34">
        <f t="shared" si="177"/>
        <v>0.5168350841270356</v>
      </c>
      <c r="H811" s="38">
        <f t="shared" si="183"/>
        <v>164.83865861698484</v>
      </c>
      <c r="I811" s="42">
        <f t="shared" si="184"/>
        <v>-1.8991087320547222</v>
      </c>
      <c r="J811" s="7">
        <f t="shared" si="178"/>
        <v>162.93954988493013</v>
      </c>
      <c r="K811" s="34">
        <f t="shared" si="185"/>
        <v>1.0087825361743166</v>
      </c>
      <c r="L811" s="38">
        <f t="shared" si="186"/>
        <v>164.83865861698484</v>
      </c>
      <c r="M811" s="23">
        <f t="shared" si="187"/>
        <v>-3.0863884760359483</v>
      </c>
      <c r="N811" s="7">
        <f t="shared" si="179"/>
        <v>161.75227014094889</v>
      </c>
      <c r="O811" s="34">
        <f t="shared" si="188"/>
        <v>1.7300946265160604</v>
      </c>
      <c r="P811" s="38">
        <f t="shared" si="189"/>
        <v>164.83865861698484</v>
      </c>
      <c r="Q811" s="23">
        <f t="shared" si="190"/>
        <v>-4.2771858967765368</v>
      </c>
      <c r="R811" s="7">
        <f t="shared" si="180"/>
        <v>160.56147272020831</v>
      </c>
      <c r="S811" s="34">
        <f t="shared" si="191"/>
        <v>2.4535438229520432</v>
      </c>
    </row>
    <row r="812" spans="1:19" x14ac:dyDescent="0.35">
      <c r="A812" s="15">
        <v>44134</v>
      </c>
      <c r="B812" s="102">
        <v>247</v>
      </c>
      <c r="C812" s="7">
        <v>164.949997</v>
      </c>
      <c r="D812" s="38">
        <f t="shared" si="181"/>
        <v>164.7073996776432</v>
      </c>
      <c r="E812" s="23">
        <f t="shared" si="182"/>
        <v>-0.94564755789909016</v>
      </c>
      <c r="F812" s="7">
        <f t="shared" si="176"/>
        <v>163.7617521197441</v>
      </c>
      <c r="G812" s="34">
        <f t="shared" si="177"/>
        <v>0.72036671831882126</v>
      </c>
      <c r="H812" s="38">
        <f t="shared" si="183"/>
        <v>164.7073996776432</v>
      </c>
      <c r="I812" s="42">
        <f t="shared" si="184"/>
        <v>-1.4571462838764537</v>
      </c>
      <c r="J812" s="7">
        <f t="shared" si="178"/>
        <v>163.25025339376674</v>
      </c>
      <c r="K812" s="34">
        <f t="shared" si="185"/>
        <v>1.0304599194586559</v>
      </c>
      <c r="L812" s="38">
        <f t="shared" si="186"/>
        <v>164.7073996776432</v>
      </c>
      <c r="M812" s="23">
        <f t="shared" si="187"/>
        <v>-1.7565801845235136</v>
      </c>
      <c r="N812" s="7">
        <f t="shared" si="179"/>
        <v>162.9508194931197</v>
      </c>
      <c r="O812" s="34">
        <f t="shared" si="188"/>
        <v>1.2119900231827836</v>
      </c>
      <c r="P812" s="38">
        <f t="shared" si="189"/>
        <v>164.7073996776432</v>
      </c>
      <c r="Q812" s="23">
        <f t="shared" si="190"/>
        <v>-0.75314798295688201</v>
      </c>
      <c r="R812" s="7">
        <f t="shared" si="180"/>
        <v>163.95425169468632</v>
      </c>
      <c r="S812" s="34">
        <f t="shared" si="191"/>
        <v>0.6036649429667319</v>
      </c>
    </row>
    <row r="813" spans="1:19" x14ac:dyDescent="0.35">
      <c r="A813" s="15">
        <v>44137</v>
      </c>
      <c r="B813" s="102">
        <v>248</v>
      </c>
      <c r="C813" s="7">
        <v>173.61000100000001</v>
      </c>
      <c r="D813" s="38">
        <f t="shared" si="181"/>
        <v>164.84082820493944</v>
      </c>
      <c r="E813" s="23">
        <f t="shared" si="182"/>
        <v>-0.78378614511978972</v>
      </c>
      <c r="F813" s="7">
        <f t="shared" si="176"/>
        <v>164.05704205981965</v>
      </c>
      <c r="G813" s="34">
        <f t="shared" si="177"/>
        <v>5.5025395341022776</v>
      </c>
      <c r="H813" s="38">
        <f t="shared" si="183"/>
        <v>164.84082820493944</v>
      </c>
      <c r="I813" s="42">
        <f t="shared" si="184"/>
        <v>-1.0595025810832788</v>
      </c>
      <c r="J813" s="7">
        <f t="shared" si="178"/>
        <v>163.78132562385616</v>
      </c>
      <c r="K813" s="34">
        <f t="shared" si="185"/>
        <v>5.6613532167100491</v>
      </c>
      <c r="L813" s="38">
        <f t="shared" si="186"/>
        <v>164.84082820493944</v>
      </c>
      <c r="M813" s="23">
        <f t="shared" si="187"/>
        <v>-0.90607626420462184</v>
      </c>
      <c r="N813" s="7">
        <f t="shared" si="179"/>
        <v>163.93475194073483</v>
      </c>
      <c r="O813" s="34">
        <f t="shared" si="188"/>
        <v>5.5729790931025818</v>
      </c>
      <c r="P813" s="38">
        <f t="shared" si="189"/>
        <v>164.84082820493944</v>
      </c>
      <c r="Q813" s="23">
        <f t="shared" si="190"/>
        <v>4.4205075827687124E-4</v>
      </c>
      <c r="R813" s="7">
        <f t="shared" si="180"/>
        <v>164.84127025569771</v>
      </c>
      <c r="S813" s="34">
        <f t="shared" si="191"/>
        <v>5.0508212048811068</v>
      </c>
    </row>
    <row r="814" spans="1:19" x14ac:dyDescent="0.35">
      <c r="A814" s="15">
        <v>44138</v>
      </c>
      <c r="B814" s="102">
        <v>249</v>
      </c>
      <c r="C814" s="7">
        <v>179.21000699999999</v>
      </c>
      <c r="D814" s="38">
        <f t="shared" si="181"/>
        <v>169.66387324222273</v>
      </c>
      <c r="E814" s="23">
        <f t="shared" si="182"/>
        <v>5.7238532240672768E-2</v>
      </c>
      <c r="F814" s="7">
        <f t="shared" si="176"/>
        <v>169.7211117744634</v>
      </c>
      <c r="G814" s="34">
        <f t="shared" si="177"/>
        <v>5.2948467467760301</v>
      </c>
      <c r="H814" s="38">
        <f t="shared" si="183"/>
        <v>169.66387324222273</v>
      </c>
      <c r="I814" s="42">
        <f t="shared" si="184"/>
        <v>0.41113432350836421</v>
      </c>
      <c r="J814" s="7">
        <f t="shared" si="178"/>
        <v>170.07500756573111</v>
      </c>
      <c r="K814" s="34">
        <f t="shared" si="185"/>
        <v>5.0973712836632377</v>
      </c>
      <c r="L814" s="38">
        <f t="shared" si="186"/>
        <v>169.66387324222273</v>
      </c>
      <c r="M814" s="23">
        <f t="shared" si="187"/>
        <v>1.6720283214649401</v>
      </c>
      <c r="N814" s="7">
        <f t="shared" si="179"/>
        <v>171.33590156368768</v>
      </c>
      <c r="O814" s="34">
        <f t="shared" si="188"/>
        <v>4.3937866908918242</v>
      </c>
      <c r="P814" s="38">
        <f t="shared" si="189"/>
        <v>169.66387324222273</v>
      </c>
      <c r="Q814" s="23">
        <f t="shared" si="190"/>
        <v>4.0996545893045413</v>
      </c>
      <c r="R814" s="7">
        <f t="shared" si="180"/>
        <v>173.76352783152728</v>
      </c>
      <c r="S814" s="34">
        <f t="shared" si="191"/>
        <v>3.0391601784116364</v>
      </c>
    </row>
    <row r="815" spans="1:19" x14ac:dyDescent="0.35">
      <c r="A815" s="15">
        <v>44139</v>
      </c>
      <c r="B815" s="102">
        <v>250</v>
      </c>
      <c r="C815" s="7">
        <v>178.91000399999999</v>
      </c>
      <c r="D815" s="38">
        <f t="shared" si="181"/>
        <v>174.91424680900022</v>
      </c>
      <c r="E815" s="23">
        <f t="shared" si="182"/>
        <v>0.83620878742119442</v>
      </c>
      <c r="F815" s="7">
        <f t="shared" si="176"/>
        <v>175.7504555964214</v>
      </c>
      <c r="G815" s="34">
        <f t="shared" si="177"/>
        <v>1.765998732848155</v>
      </c>
      <c r="H815" s="38">
        <f t="shared" si="183"/>
        <v>174.91424680900022</v>
      </c>
      <c r="I815" s="42">
        <f t="shared" si="184"/>
        <v>1.6209441343256441</v>
      </c>
      <c r="J815" s="7">
        <f t="shared" si="178"/>
        <v>176.53519094332586</v>
      </c>
      <c r="K815" s="34">
        <f t="shared" si="185"/>
        <v>1.3273785722312814</v>
      </c>
      <c r="L815" s="38">
        <f t="shared" si="186"/>
        <v>174.91424680900022</v>
      </c>
      <c r="M815" s="23">
        <f t="shared" si="187"/>
        <v>3.2822836818555849</v>
      </c>
      <c r="N815" s="7">
        <f t="shared" si="179"/>
        <v>178.19653049085579</v>
      </c>
      <c r="O815" s="34">
        <f t="shared" si="188"/>
        <v>0.39878905214500698</v>
      </c>
      <c r="P815" s="38">
        <f t="shared" si="189"/>
        <v>174.91424680900022</v>
      </c>
      <c r="Q815" s="23">
        <f t="shared" si="190"/>
        <v>5.0777657201565418</v>
      </c>
      <c r="R815" s="7">
        <f t="shared" si="180"/>
        <v>179.99201252915677</v>
      </c>
      <c r="S815" s="34">
        <f t="shared" si="191"/>
        <v>0.60477810349653827</v>
      </c>
    </row>
    <row r="816" spans="1:19" x14ac:dyDescent="0.35">
      <c r="A816" s="15">
        <v>44140</v>
      </c>
      <c r="B816" s="102">
        <v>251</v>
      </c>
      <c r="C816" s="7">
        <v>183.279999</v>
      </c>
      <c r="D816" s="38">
        <f t="shared" si="181"/>
        <v>177.11191326405009</v>
      </c>
      <c r="E816" s="23">
        <f t="shared" si="182"/>
        <v>1.0404274375654956</v>
      </c>
      <c r="F816" s="7">
        <f t="shared" si="176"/>
        <v>178.15234070161557</v>
      </c>
      <c r="G816" s="34">
        <f t="shared" si="177"/>
        <v>2.7977184233749544</v>
      </c>
      <c r="H816" s="38">
        <f t="shared" si="183"/>
        <v>177.11191326405009</v>
      </c>
      <c r="I816" s="42">
        <f t="shared" si="184"/>
        <v>1.7651247145067006</v>
      </c>
      <c r="J816" s="7">
        <f t="shared" si="178"/>
        <v>178.87703797855679</v>
      </c>
      <c r="K816" s="34">
        <f t="shared" si="185"/>
        <v>2.4023139706822119</v>
      </c>
      <c r="L816" s="38">
        <f t="shared" si="186"/>
        <v>177.11191326405009</v>
      </c>
      <c r="M816" s="23">
        <f t="shared" si="187"/>
        <v>2.7942059297930131</v>
      </c>
      <c r="N816" s="7">
        <f t="shared" si="179"/>
        <v>179.9061191938431</v>
      </c>
      <c r="O816" s="34">
        <f t="shared" si="188"/>
        <v>1.8408336013559818</v>
      </c>
      <c r="P816" s="38">
        <f t="shared" si="189"/>
        <v>177.11191326405009</v>
      </c>
      <c r="Q816" s="23">
        <f t="shared" si="190"/>
        <v>2.6296813448158707</v>
      </c>
      <c r="R816" s="7">
        <f t="shared" si="180"/>
        <v>179.74159460886597</v>
      </c>
      <c r="S816" s="34">
        <f t="shared" si="191"/>
        <v>1.9306003985377789</v>
      </c>
    </row>
    <row r="817" spans="1:19" ht="16" thickBot="1" x14ac:dyDescent="0.4">
      <c r="A817" s="15">
        <v>44141</v>
      </c>
      <c r="B817" s="102">
        <v>252</v>
      </c>
      <c r="C817" s="7">
        <v>184.270004</v>
      </c>
      <c r="D817" s="38">
        <f t="shared" si="181"/>
        <v>180.50436041882256</v>
      </c>
      <c r="E817" s="23">
        <f t="shared" si="182"/>
        <v>1.3932303951465417</v>
      </c>
      <c r="F817" s="7">
        <f t="shared" si="176"/>
        <v>181.89759081396909</v>
      </c>
      <c r="G817" s="34">
        <f t="shared" si="177"/>
        <v>1.2874657483759058</v>
      </c>
      <c r="H817" s="38">
        <f t="shared" si="183"/>
        <v>180.50436041882256</v>
      </c>
      <c r="I817" s="42">
        <f t="shared" si="184"/>
        <v>2.1719553245731427</v>
      </c>
      <c r="J817" s="7">
        <f t="shared" si="178"/>
        <v>182.67631574339569</v>
      </c>
      <c r="K817" s="34">
        <f t="shared" si="185"/>
        <v>0.86486580670194679</v>
      </c>
      <c r="L817" s="38">
        <f t="shared" si="186"/>
        <v>180.50436041882256</v>
      </c>
      <c r="M817" s="23">
        <f t="shared" si="187"/>
        <v>3.0634144810337687</v>
      </c>
      <c r="N817" s="7">
        <f t="shared" si="179"/>
        <v>183.56777489985632</v>
      </c>
      <c r="O817" s="34">
        <f t="shared" si="188"/>
        <v>0.38108703798784455</v>
      </c>
      <c r="P817" s="38">
        <f t="shared" si="189"/>
        <v>180.50436041882256</v>
      </c>
      <c r="Q817" s="23">
        <f t="shared" si="190"/>
        <v>3.2780322832789794</v>
      </c>
      <c r="R817" s="7">
        <f t="shared" si="180"/>
        <v>183.78239270210153</v>
      </c>
      <c r="S817" s="34">
        <f t="shared" si="191"/>
        <v>0.26461783649739756</v>
      </c>
    </row>
    <row r="818" spans="1:19" ht="16" thickBot="1" x14ac:dyDescent="0.4">
      <c r="A818" s="15">
        <v>44144</v>
      </c>
      <c r="B818" s="102">
        <v>253</v>
      </c>
      <c r="C818" s="83"/>
      <c r="D818" s="93">
        <f t="shared" si="181"/>
        <v>182.57546438847015</v>
      </c>
      <c r="E818" s="23">
        <f t="shared" si="182"/>
        <v>1.4949114313216998</v>
      </c>
      <c r="F818" s="27">
        <f t="shared" si="176"/>
        <v>184.07037581979185</v>
      </c>
      <c r="G818" s="87" t="s">
        <v>22</v>
      </c>
      <c r="H818" s="93">
        <f t="shared" si="183"/>
        <v>182.57546438847015</v>
      </c>
      <c r="I818" s="42">
        <f t="shared" si="184"/>
        <v>2.1467424858417559</v>
      </c>
      <c r="J818" s="27">
        <f t="shared" si="178"/>
        <v>184.72220687431189</v>
      </c>
      <c r="K818" s="87" t="s">
        <v>22</v>
      </c>
      <c r="L818" s="93">
        <f t="shared" si="186"/>
        <v>182.57546438847015</v>
      </c>
      <c r="M818" s="23">
        <f t="shared" si="187"/>
        <v>2.6168747509099908</v>
      </c>
      <c r="N818" s="27">
        <f t="shared" si="179"/>
        <v>185.19233913938015</v>
      </c>
      <c r="O818" s="87" t="s">
        <v>22</v>
      </c>
      <c r="P818" s="93">
        <f t="shared" si="189"/>
        <v>182.57546438847015</v>
      </c>
      <c r="Q818" s="23">
        <f t="shared" si="190"/>
        <v>2.2521432166923026</v>
      </c>
      <c r="R818" s="27">
        <f t="shared" si="180"/>
        <v>184.82760760516246</v>
      </c>
      <c r="S818" s="87" t="s">
        <v>22</v>
      </c>
    </row>
    <row r="819" spans="1:19" ht="16" thickBot="1" x14ac:dyDescent="0.4">
      <c r="A819" s="15">
        <v>44145</v>
      </c>
      <c r="B819" s="102">
        <v>254</v>
      </c>
      <c r="C819" s="23"/>
      <c r="D819" s="44"/>
      <c r="E819" s="88"/>
      <c r="F819" s="89"/>
      <c r="G819" s="94">
        <f>AVERAGE(G567:G817)</f>
        <v>1.9781457002761789</v>
      </c>
      <c r="H819" s="44"/>
      <c r="I819" s="90"/>
      <c r="J819" s="89"/>
      <c r="K819" s="94">
        <f>AVERAGE(K567:K817)</f>
        <v>1.9424180178680328</v>
      </c>
      <c r="L819" s="40"/>
      <c r="M819" s="88"/>
      <c r="N819" s="89"/>
      <c r="O819" s="94">
        <f>AVERAGE(O567:O817)</f>
        <v>1.888392183898095</v>
      </c>
      <c r="P819" s="40"/>
      <c r="Q819" s="88"/>
      <c r="R819" s="89"/>
      <c r="S819" s="94">
        <f>AVERAGE(S567:S817)</f>
        <v>1.8453675251509638</v>
      </c>
    </row>
    <row r="820" spans="1:19" x14ac:dyDescent="0.35">
      <c r="A820" s="15">
        <v>44146</v>
      </c>
      <c r="B820" s="102">
        <v>255</v>
      </c>
      <c r="C820" s="24"/>
      <c r="D820" s="23"/>
      <c r="E820" s="23"/>
      <c r="F820" s="23"/>
      <c r="G820" s="23"/>
      <c r="H820" s="23"/>
      <c r="I820" s="23"/>
      <c r="J820" s="23"/>
      <c r="K820" s="23"/>
      <c r="L820" s="24"/>
      <c r="M820" s="24"/>
      <c r="N820" s="24"/>
      <c r="O820" s="24"/>
      <c r="P820" s="24"/>
      <c r="Q820" s="24"/>
      <c r="R820" s="24"/>
      <c r="S820" s="49"/>
    </row>
    <row r="821" spans="1:19" x14ac:dyDescent="0.35">
      <c r="A821" s="15">
        <v>44147</v>
      </c>
      <c r="B821" s="102">
        <v>256</v>
      </c>
      <c r="C821" s="24"/>
      <c r="D821" s="23"/>
      <c r="E821" s="23"/>
      <c r="F821" s="23"/>
      <c r="G821" s="23"/>
      <c r="H821" s="23"/>
      <c r="I821" s="23"/>
      <c r="J821" s="23"/>
      <c r="K821" s="23"/>
      <c r="L821" s="24"/>
      <c r="M821" s="24"/>
      <c r="N821" s="24"/>
      <c r="O821" s="24"/>
      <c r="P821" s="24"/>
      <c r="Q821" s="24"/>
      <c r="R821" s="24"/>
      <c r="S821" s="49"/>
    </row>
    <row r="822" spans="1:19" x14ac:dyDescent="0.35">
      <c r="A822" s="15">
        <v>44148</v>
      </c>
      <c r="B822" s="103">
        <v>257</v>
      </c>
      <c r="C822" s="50"/>
      <c r="D822" s="70"/>
      <c r="E822" s="70"/>
      <c r="F822" s="70"/>
      <c r="G822" s="70"/>
      <c r="H822" s="70"/>
      <c r="I822" s="70"/>
      <c r="J822" s="70"/>
      <c r="K822" s="70"/>
      <c r="L822" s="50"/>
      <c r="M822" s="50"/>
      <c r="N822" s="50"/>
      <c r="O822" s="50"/>
      <c r="P822" s="50"/>
      <c r="Q822" s="50"/>
      <c r="R822" s="50"/>
      <c r="S822" s="5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L264"/>
  <sheetViews>
    <sheetView topLeftCell="A241" workbookViewId="0">
      <selection activeCell="E1" sqref="E1"/>
    </sheetView>
  </sheetViews>
  <sheetFormatPr defaultColWidth="10.6640625" defaultRowHeight="15.5" x14ac:dyDescent="0.35"/>
  <cols>
    <col min="2" max="2" width="6.08203125" bestFit="1" customWidth="1"/>
    <col min="3" max="3" width="24.4140625" bestFit="1" customWidth="1"/>
    <col min="4" max="4" width="25.5" bestFit="1" customWidth="1"/>
    <col min="5" max="6" width="22.4140625" bestFit="1" customWidth="1"/>
    <col min="9" max="9" width="21.5" bestFit="1" customWidth="1"/>
    <col min="10" max="10" width="25.5" bestFit="1" customWidth="1"/>
    <col min="11" max="12" width="22.4140625" bestFit="1" customWidth="1"/>
  </cols>
  <sheetData>
    <row r="1" spans="1:12" ht="22" customHeight="1" x14ac:dyDescent="0.55000000000000004">
      <c r="A1" s="11" t="s">
        <v>73</v>
      </c>
    </row>
    <row r="2" spans="1:12" x14ac:dyDescent="0.35">
      <c r="C2" s="17" t="s">
        <v>68</v>
      </c>
      <c r="D2" s="17">
        <v>0.5</v>
      </c>
    </row>
    <row r="3" spans="1:12" x14ac:dyDescent="0.35">
      <c r="C3" s="17" t="s">
        <v>69</v>
      </c>
      <c r="D3" s="17">
        <v>0.3</v>
      </c>
    </row>
    <row r="4" spans="1:12" ht="16" thickBot="1" x14ac:dyDescent="0.4">
      <c r="C4" s="17" t="s">
        <v>70</v>
      </c>
      <c r="D4" s="17">
        <v>0.2</v>
      </c>
    </row>
    <row r="5" spans="1:12" x14ac:dyDescent="0.35">
      <c r="A5" s="126" t="s">
        <v>0</v>
      </c>
      <c r="B5" s="127" t="s">
        <v>5</v>
      </c>
      <c r="C5" s="157" t="s">
        <v>1</v>
      </c>
      <c r="D5" s="158" t="s">
        <v>21</v>
      </c>
      <c r="E5" s="129" t="s">
        <v>24</v>
      </c>
      <c r="F5" s="130" t="s">
        <v>12</v>
      </c>
      <c r="G5" s="68"/>
      <c r="H5" s="68"/>
      <c r="I5" s="128" t="s">
        <v>4</v>
      </c>
      <c r="J5" s="129" t="s">
        <v>21</v>
      </c>
      <c r="K5" s="129" t="s">
        <v>24</v>
      </c>
      <c r="L5" s="130" t="s">
        <v>12</v>
      </c>
    </row>
    <row r="6" spans="1:12" x14ac:dyDescent="0.35">
      <c r="A6" s="15">
        <v>43777</v>
      </c>
      <c r="B6" s="133">
        <v>1</v>
      </c>
      <c r="C6" s="38">
        <v>63.954543999999999</v>
      </c>
      <c r="D6" s="23"/>
      <c r="E6" s="23"/>
      <c r="F6" s="34"/>
      <c r="G6" s="23"/>
      <c r="H6" s="23"/>
      <c r="I6" s="38">
        <v>177.02937299999999</v>
      </c>
      <c r="J6" s="23"/>
      <c r="K6" s="23"/>
      <c r="L6" s="34"/>
    </row>
    <row r="7" spans="1:12" x14ac:dyDescent="0.35">
      <c r="A7" s="15">
        <v>43780</v>
      </c>
      <c r="B7" s="133">
        <v>2</v>
      </c>
      <c r="C7" s="38">
        <v>64.460991000000007</v>
      </c>
      <c r="D7" s="23"/>
      <c r="E7" s="23"/>
      <c r="F7" s="34"/>
      <c r="G7" s="23"/>
      <c r="H7" s="23"/>
      <c r="I7" s="38">
        <v>176.658142</v>
      </c>
      <c r="J7" s="23"/>
      <c r="K7" s="23"/>
      <c r="L7" s="34"/>
    </row>
    <row r="8" spans="1:12" x14ac:dyDescent="0.35">
      <c r="A8" s="15">
        <v>43781</v>
      </c>
      <c r="B8" s="133">
        <v>3</v>
      </c>
      <c r="C8" s="38">
        <v>64.401978</v>
      </c>
      <c r="D8" s="7">
        <f>0.2*C6+0.3*C7+0.5*C8</f>
        <v>64.330195099999997</v>
      </c>
      <c r="E8" s="7">
        <f>D8</f>
        <v>64.330195099999997</v>
      </c>
      <c r="F8" s="34">
        <f t="shared" ref="F8:F71" si="0">(ABS(E8-C8)/C8)*100</f>
        <v>0.11146070699878552</v>
      </c>
      <c r="G8" s="23"/>
      <c r="H8" s="23"/>
      <c r="I8" s="38">
        <v>177.810913</v>
      </c>
      <c r="J8" s="7">
        <f>0.2*I6+0.3*I7+0.5*I8</f>
        <v>177.30877370000002</v>
      </c>
      <c r="K8" s="7">
        <f>J8</f>
        <v>177.30877370000002</v>
      </c>
      <c r="L8" s="34">
        <f>(ABS(K8-I8)/I8)*100</f>
        <v>0.28240072081514023</v>
      </c>
    </row>
    <row r="9" spans="1:12" x14ac:dyDescent="0.35">
      <c r="A9" s="15">
        <v>43782</v>
      </c>
      <c r="B9" s="133">
        <v>4</v>
      </c>
      <c r="C9" s="38">
        <v>65.019051000000005</v>
      </c>
      <c r="D9" s="7">
        <f t="shared" ref="D9:D72" si="1">0.2*C7+0.3*C8+0.5*C9</f>
        <v>64.722317099999998</v>
      </c>
      <c r="E9" s="7">
        <f t="shared" ref="E9:E72" si="2">D9</f>
        <v>64.722317099999998</v>
      </c>
      <c r="F9" s="34">
        <f t="shared" si="0"/>
        <v>0.45637993086058209</v>
      </c>
      <c r="G9" s="23"/>
      <c r="H9" s="23"/>
      <c r="I9" s="38">
        <v>177.752319</v>
      </c>
      <c r="J9" s="7">
        <f t="shared" ref="J9:J72" si="3">0.2*I7+0.3*I8+0.5*I9</f>
        <v>177.55106180000001</v>
      </c>
      <c r="K9" s="7">
        <f t="shared" ref="K9:K72" si="4">J9</f>
        <v>177.55106180000001</v>
      </c>
      <c r="L9" s="34">
        <f t="shared" ref="L9:L72" si="5">(ABS(K9-I9)/I9)*100</f>
        <v>0.11322338922621109</v>
      </c>
    </row>
    <row r="10" spans="1:12" x14ac:dyDescent="0.35">
      <c r="A10" s="15">
        <v>43783</v>
      </c>
      <c r="B10" s="133">
        <v>5</v>
      </c>
      <c r="C10" s="38">
        <v>64.569159999999997</v>
      </c>
      <c r="D10" s="7">
        <f t="shared" si="1"/>
        <v>64.670690900000011</v>
      </c>
      <c r="E10" s="7">
        <f t="shared" si="2"/>
        <v>64.670690900000011</v>
      </c>
      <c r="F10" s="34">
        <f t="shared" si="0"/>
        <v>0.15724364386963438</v>
      </c>
      <c r="G10" s="23"/>
      <c r="H10" s="23"/>
      <c r="I10" s="38">
        <v>176.37780799999999</v>
      </c>
      <c r="J10" s="7">
        <f t="shared" si="3"/>
        <v>177.07678229999999</v>
      </c>
      <c r="K10" s="7">
        <f t="shared" si="4"/>
        <v>177.07678229999999</v>
      </c>
      <c r="L10" s="34">
        <f t="shared" si="5"/>
        <v>0.39629378997611947</v>
      </c>
    </row>
    <row r="11" spans="1:12" x14ac:dyDescent="0.35">
      <c r="A11" s="15">
        <v>43784</v>
      </c>
      <c r="B11" s="133">
        <v>6</v>
      </c>
      <c r="C11" s="38">
        <v>65.336212000000003</v>
      </c>
      <c r="D11" s="7">
        <f t="shared" si="1"/>
        <v>65.042664200000004</v>
      </c>
      <c r="E11" s="7">
        <f t="shared" si="2"/>
        <v>65.042664200000004</v>
      </c>
      <c r="F11" s="34">
        <f t="shared" si="0"/>
        <v>0.44928806096074092</v>
      </c>
      <c r="G11" s="23"/>
      <c r="H11" s="23"/>
      <c r="I11" s="38">
        <v>178.43956</v>
      </c>
      <c r="J11" s="7">
        <f t="shared" si="3"/>
        <v>177.68358619999998</v>
      </c>
      <c r="K11" s="7">
        <f t="shared" si="4"/>
        <v>177.68358619999998</v>
      </c>
      <c r="L11" s="34">
        <f t="shared" si="5"/>
        <v>0.42365818431743546</v>
      </c>
    </row>
    <row r="12" spans="1:12" x14ac:dyDescent="0.35">
      <c r="A12" s="15">
        <v>43787</v>
      </c>
      <c r="B12" s="133">
        <v>7</v>
      </c>
      <c r="C12" s="38">
        <v>65.665633999999997</v>
      </c>
      <c r="D12" s="7">
        <f t="shared" si="1"/>
        <v>65.347512599999988</v>
      </c>
      <c r="E12" s="7">
        <f t="shared" si="2"/>
        <v>65.347512599999988</v>
      </c>
      <c r="F12" s="34">
        <f t="shared" si="0"/>
        <v>0.48445645099537105</v>
      </c>
      <c r="G12" s="23"/>
      <c r="H12" s="23"/>
      <c r="I12" s="38">
        <v>176.52507</v>
      </c>
      <c r="J12" s="7">
        <f t="shared" si="3"/>
        <v>177.06996459999999</v>
      </c>
      <c r="K12" s="7">
        <f t="shared" si="4"/>
        <v>177.06996459999999</v>
      </c>
      <c r="L12" s="34">
        <f t="shared" si="5"/>
        <v>0.30867830841250604</v>
      </c>
    </row>
    <row r="13" spans="1:12" x14ac:dyDescent="0.35">
      <c r="A13" s="15">
        <v>43788</v>
      </c>
      <c r="B13" s="133">
        <v>8</v>
      </c>
      <c r="C13" s="38">
        <v>65.466507000000007</v>
      </c>
      <c r="D13" s="7">
        <f t="shared" si="1"/>
        <v>65.500186100000008</v>
      </c>
      <c r="E13" s="7">
        <f t="shared" si="2"/>
        <v>65.500186100000008</v>
      </c>
      <c r="F13" s="34">
        <f t="shared" si="0"/>
        <v>5.1444779236504111E-2</v>
      </c>
      <c r="G13" s="23"/>
      <c r="H13" s="23"/>
      <c r="I13" s="38">
        <v>176.839249</v>
      </c>
      <c r="J13" s="7">
        <f t="shared" si="3"/>
        <v>177.06505749999999</v>
      </c>
      <c r="K13" s="7">
        <f t="shared" si="4"/>
        <v>177.06505749999999</v>
      </c>
      <c r="L13" s="34">
        <f t="shared" si="5"/>
        <v>0.12769139276315261</v>
      </c>
    </row>
    <row r="14" spans="1:12" x14ac:dyDescent="0.35">
      <c r="A14" s="15">
        <v>43789</v>
      </c>
      <c r="B14" s="133">
        <v>9</v>
      </c>
      <c r="C14" s="38">
        <v>64.704375999999996</v>
      </c>
      <c r="D14" s="7">
        <f t="shared" si="1"/>
        <v>65.1252669</v>
      </c>
      <c r="E14" s="7">
        <f t="shared" si="2"/>
        <v>65.1252669</v>
      </c>
      <c r="F14" s="34">
        <f t="shared" si="0"/>
        <v>0.65048289778732027</v>
      </c>
      <c r="G14" s="23"/>
      <c r="H14" s="23"/>
      <c r="I14" s="38">
        <v>173.99208100000001</v>
      </c>
      <c r="J14" s="7">
        <f t="shared" si="3"/>
        <v>175.3528292</v>
      </c>
      <c r="K14" s="7">
        <f t="shared" si="4"/>
        <v>175.3528292</v>
      </c>
      <c r="L14" s="34">
        <f t="shared" si="5"/>
        <v>0.78207478879454806</v>
      </c>
    </row>
    <row r="15" spans="1:12" x14ac:dyDescent="0.35">
      <c r="A15" s="15">
        <v>43790</v>
      </c>
      <c r="B15" s="133">
        <v>10</v>
      </c>
      <c r="C15" s="38">
        <v>64.414268000000007</v>
      </c>
      <c r="D15" s="7">
        <f t="shared" si="1"/>
        <v>64.711748200000002</v>
      </c>
      <c r="E15" s="7">
        <f t="shared" si="2"/>
        <v>64.711748200000002</v>
      </c>
      <c r="F15" s="34">
        <f t="shared" si="0"/>
        <v>0.46182345811955106</v>
      </c>
      <c r="G15" s="23"/>
      <c r="H15" s="23"/>
      <c r="I15" s="38">
        <v>173.31463600000001</v>
      </c>
      <c r="J15" s="7">
        <f t="shared" si="3"/>
        <v>174.22279209999999</v>
      </c>
      <c r="K15" s="7">
        <f t="shared" si="4"/>
        <v>174.22279209999999</v>
      </c>
      <c r="L15" s="34">
        <f t="shared" si="5"/>
        <v>0.52399273423162318</v>
      </c>
    </row>
    <row r="16" spans="1:12" x14ac:dyDescent="0.35">
      <c r="A16" s="15">
        <v>43791</v>
      </c>
      <c r="B16" s="133">
        <v>11</v>
      </c>
      <c r="C16" s="38">
        <v>64.357726999999997</v>
      </c>
      <c r="D16" s="7">
        <f t="shared" si="1"/>
        <v>64.444019099999991</v>
      </c>
      <c r="E16" s="7">
        <f t="shared" si="2"/>
        <v>64.444019099999991</v>
      </c>
      <c r="F16" s="34">
        <f t="shared" si="0"/>
        <v>0.13408195724500077</v>
      </c>
      <c r="G16" s="23"/>
      <c r="H16" s="23"/>
      <c r="I16" s="38">
        <v>173.56990099999999</v>
      </c>
      <c r="J16" s="7">
        <f t="shared" si="3"/>
        <v>173.57775750000002</v>
      </c>
      <c r="K16" s="7">
        <f t="shared" si="4"/>
        <v>173.57775750000002</v>
      </c>
      <c r="L16" s="34">
        <f t="shared" si="5"/>
        <v>4.5264184370486099E-3</v>
      </c>
    </row>
    <row r="17" spans="1:12" x14ac:dyDescent="0.35">
      <c r="A17" s="15">
        <v>43794</v>
      </c>
      <c r="B17" s="133">
        <v>12</v>
      </c>
      <c r="C17" s="38">
        <v>65.486168000000006</v>
      </c>
      <c r="D17" s="7">
        <f t="shared" si="1"/>
        <v>64.933255700000004</v>
      </c>
      <c r="E17" s="7">
        <f t="shared" si="2"/>
        <v>64.933255700000004</v>
      </c>
      <c r="F17" s="34">
        <f t="shared" si="0"/>
        <v>0.84431921562428658</v>
      </c>
      <c r="G17" s="23"/>
      <c r="H17" s="23"/>
      <c r="I17" s="38">
        <v>173.29499799999999</v>
      </c>
      <c r="J17" s="7">
        <f t="shared" si="3"/>
        <v>173.38139649999999</v>
      </c>
      <c r="K17" s="7">
        <f t="shared" si="4"/>
        <v>173.38139649999999</v>
      </c>
      <c r="L17" s="34">
        <f t="shared" si="5"/>
        <v>4.985631495261126E-2</v>
      </c>
    </row>
    <row r="18" spans="1:12" x14ac:dyDescent="0.35">
      <c r="A18" s="15">
        <v>43795</v>
      </c>
      <c r="B18" s="133">
        <v>13</v>
      </c>
      <c r="C18" s="38">
        <v>64.974815000000007</v>
      </c>
      <c r="D18" s="7">
        <f t="shared" si="1"/>
        <v>65.004803300000006</v>
      </c>
      <c r="E18" s="7">
        <f t="shared" si="2"/>
        <v>65.004803300000006</v>
      </c>
      <c r="F18" s="34">
        <f t="shared" si="0"/>
        <v>4.615372894866944E-2</v>
      </c>
      <c r="G18" s="23"/>
      <c r="H18" s="23"/>
      <c r="I18" s="38">
        <v>175.26838699999999</v>
      </c>
      <c r="J18" s="7">
        <f t="shared" si="3"/>
        <v>174.33667309999998</v>
      </c>
      <c r="K18" s="7">
        <f t="shared" si="4"/>
        <v>174.33667309999998</v>
      </c>
      <c r="L18" s="34">
        <f t="shared" si="5"/>
        <v>0.5315926710730815</v>
      </c>
    </row>
    <row r="19" spans="1:12" x14ac:dyDescent="0.35">
      <c r="A19" s="15">
        <v>43796</v>
      </c>
      <c r="B19" s="133">
        <v>14</v>
      </c>
      <c r="C19" s="38">
        <v>65.847565000000003</v>
      </c>
      <c r="D19" s="7">
        <f t="shared" si="1"/>
        <v>65.513460600000002</v>
      </c>
      <c r="E19" s="7">
        <f t="shared" si="2"/>
        <v>65.513460600000002</v>
      </c>
      <c r="F19" s="34">
        <f t="shared" si="0"/>
        <v>0.5073906681287319</v>
      </c>
      <c r="G19" s="23"/>
      <c r="H19" s="23"/>
      <c r="I19" s="38">
        <v>176.151993</v>
      </c>
      <c r="J19" s="7">
        <f t="shared" si="3"/>
        <v>175.3155122</v>
      </c>
      <c r="K19" s="7">
        <f t="shared" si="4"/>
        <v>175.3155122</v>
      </c>
      <c r="L19" s="34">
        <f t="shared" si="5"/>
        <v>0.47486309167106833</v>
      </c>
    </row>
    <row r="20" spans="1:12" x14ac:dyDescent="0.35">
      <c r="A20" s="15">
        <v>43798</v>
      </c>
      <c r="B20" s="133">
        <v>15</v>
      </c>
      <c r="C20" s="38">
        <v>65.702515000000005</v>
      </c>
      <c r="D20" s="7">
        <f t="shared" si="1"/>
        <v>65.600490000000008</v>
      </c>
      <c r="E20" s="7">
        <f t="shared" si="2"/>
        <v>65.600490000000008</v>
      </c>
      <c r="F20" s="34">
        <f t="shared" si="0"/>
        <v>0.15528324905066052</v>
      </c>
      <c r="G20" s="23"/>
      <c r="H20" s="23"/>
      <c r="I20" s="38">
        <v>175.29785200000001</v>
      </c>
      <c r="J20" s="7">
        <f t="shared" si="3"/>
        <v>175.54820130000002</v>
      </c>
      <c r="K20" s="7">
        <f t="shared" si="4"/>
        <v>175.54820130000002</v>
      </c>
      <c r="L20" s="34">
        <f t="shared" si="5"/>
        <v>0.14281367235464501</v>
      </c>
    </row>
    <row r="21" spans="1:12" x14ac:dyDescent="0.35">
      <c r="A21" s="15">
        <v>43801</v>
      </c>
      <c r="B21" s="133">
        <v>16</v>
      </c>
      <c r="C21" s="38">
        <v>64.942841000000001</v>
      </c>
      <c r="D21" s="7">
        <f t="shared" si="1"/>
        <v>65.351687999999996</v>
      </c>
      <c r="E21" s="7">
        <f t="shared" si="2"/>
        <v>65.351687999999996</v>
      </c>
      <c r="F21" s="34">
        <f t="shared" si="0"/>
        <v>0.62954899062699521</v>
      </c>
      <c r="G21" s="23"/>
      <c r="H21" s="23"/>
      <c r="I21" s="38">
        <v>171.144913</v>
      </c>
      <c r="J21" s="7">
        <f t="shared" si="3"/>
        <v>173.39221070000002</v>
      </c>
      <c r="K21" s="7">
        <f t="shared" si="4"/>
        <v>173.39221070000002</v>
      </c>
      <c r="L21" s="34">
        <f t="shared" si="5"/>
        <v>1.3130964050330953</v>
      </c>
    </row>
    <row r="22" spans="1:12" x14ac:dyDescent="0.35">
      <c r="A22" s="15">
        <v>43802</v>
      </c>
      <c r="B22" s="133">
        <v>17</v>
      </c>
      <c r="C22" s="38">
        <v>63.784916000000003</v>
      </c>
      <c r="D22" s="7">
        <f t="shared" si="1"/>
        <v>64.515813300000005</v>
      </c>
      <c r="E22" s="7">
        <f t="shared" si="2"/>
        <v>64.515813300000005</v>
      </c>
      <c r="F22" s="34">
        <f t="shared" si="0"/>
        <v>1.1458779690170042</v>
      </c>
      <c r="G22" s="23"/>
      <c r="H22" s="23"/>
      <c r="I22" s="38">
        <v>169.40713500000001</v>
      </c>
      <c r="J22" s="7">
        <f t="shared" si="3"/>
        <v>171.1066118</v>
      </c>
      <c r="K22" s="7">
        <f t="shared" si="4"/>
        <v>171.1066118</v>
      </c>
      <c r="L22" s="34">
        <f t="shared" si="5"/>
        <v>1.0031908042125763</v>
      </c>
    </row>
    <row r="23" spans="1:12" x14ac:dyDescent="0.35">
      <c r="A23" s="15">
        <v>43803</v>
      </c>
      <c r="B23" s="133">
        <v>18</v>
      </c>
      <c r="C23" s="38">
        <v>64.347892999999999</v>
      </c>
      <c r="D23" s="7">
        <f t="shared" si="1"/>
        <v>64.2979895</v>
      </c>
      <c r="E23" s="7">
        <f t="shared" si="2"/>
        <v>64.2979895</v>
      </c>
      <c r="F23" s="34">
        <f t="shared" si="0"/>
        <v>7.7552655842203277E-2</v>
      </c>
      <c r="G23" s="23"/>
      <c r="H23" s="23"/>
      <c r="I23" s="38">
        <v>170.055115</v>
      </c>
      <c r="J23" s="7">
        <f t="shared" si="3"/>
        <v>170.07868060000001</v>
      </c>
      <c r="K23" s="7">
        <f t="shared" si="4"/>
        <v>170.07868060000001</v>
      </c>
      <c r="L23" s="34">
        <f t="shared" si="5"/>
        <v>1.3857624923550201E-2</v>
      </c>
    </row>
    <row r="24" spans="1:12" x14ac:dyDescent="0.35">
      <c r="A24" s="15">
        <v>43804</v>
      </c>
      <c r="B24" s="133">
        <v>19</v>
      </c>
      <c r="C24" s="38">
        <v>65.291945999999996</v>
      </c>
      <c r="D24" s="7">
        <f t="shared" si="1"/>
        <v>64.707324099999994</v>
      </c>
      <c r="E24" s="7">
        <f t="shared" si="2"/>
        <v>64.707324099999994</v>
      </c>
      <c r="F24" s="34">
        <f t="shared" si="0"/>
        <v>0.89539665428260018</v>
      </c>
      <c r="G24" s="23"/>
      <c r="H24" s="23"/>
      <c r="I24" s="38">
        <v>170.84053</v>
      </c>
      <c r="J24" s="7">
        <f t="shared" si="3"/>
        <v>170.31822650000001</v>
      </c>
      <c r="K24" s="7">
        <f t="shared" si="4"/>
        <v>170.31822650000001</v>
      </c>
      <c r="L24" s="34">
        <f t="shared" si="5"/>
        <v>0.30572575488965792</v>
      </c>
    </row>
    <row r="25" spans="1:12" x14ac:dyDescent="0.35">
      <c r="A25" s="15">
        <v>43805</v>
      </c>
      <c r="B25" s="133">
        <v>20</v>
      </c>
      <c r="C25" s="38">
        <v>66.553130999999993</v>
      </c>
      <c r="D25" s="7">
        <f t="shared" si="1"/>
        <v>65.733727899999991</v>
      </c>
      <c r="E25" s="7">
        <f t="shared" si="2"/>
        <v>65.733727899999991</v>
      </c>
      <c r="F25" s="34">
        <f t="shared" si="0"/>
        <v>1.2312014291258551</v>
      </c>
      <c r="G25" s="23"/>
      <c r="H25" s="23"/>
      <c r="I25" s="38">
        <v>172.26414500000001</v>
      </c>
      <c r="J25" s="7">
        <f t="shared" si="3"/>
        <v>171.39525450000002</v>
      </c>
      <c r="K25" s="7">
        <f t="shared" si="4"/>
        <v>171.39525450000002</v>
      </c>
      <c r="L25" s="34">
        <f t="shared" si="5"/>
        <v>0.50439428355795801</v>
      </c>
    </row>
    <row r="26" spans="1:12" x14ac:dyDescent="0.35">
      <c r="A26" s="15">
        <v>43808</v>
      </c>
      <c r="B26" s="133">
        <v>21</v>
      </c>
      <c r="C26" s="38">
        <v>65.621384000000006</v>
      </c>
      <c r="D26" s="7">
        <f t="shared" si="1"/>
        <v>65.835020499999999</v>
      </c>
      <c r="E26" s="7">
        <f t="shared" si="2"/>
        <v>65.835020499999999</v>
      </c>
      <c r="F26" s="34">
        <f t="shared" si="0"/>
        <v>0.32555927195926354</v>
      </c>
      <c r="G26" s="23"/>
      <c r="H26" s="23"/>
      <c r="I26" s="38">
        <v>171.31179800000001</v>
      </c>
      <c r="J26" s="7">
        <f t="shared" si="3"/>
        <v>171.50324850000001</v>
      </c>
      <c r="K26" s="7">
        <f t="shared" si="4"/>
        <v>171.50324850000001</v>
      </c>
      <c r="L26" s="34">
        <f t="shared" si="5"/>
        <v>0.11175558381565873</v>
      </c>
    </row>
    <row r="27" spans="1:12" x14ac:dyDescent="0.35">
      <c r="A27" s="15">
        <v>43809</v>
      </c>
      <c r="B27" s="133">
        <v>22</v>
      </c>
      <c r="C27" s="38">
        <v>66.004897999999997</v>
      </c>
      <c r="D27" s="7">
        <f t="shared" si="1"/>
        <v>65.999490399999999</v>
      </c>
      <c r="E27" s="7">
        <f t="shared" si="2"/>
        <v>65.999490399999999</v>
      </c>
      <c r="F27" s="34">
        <f t="shared" si="0"/>
        <v>8.1927253338048792E-3</v>
      </c>
      <c r="G27" s="23"/>
      <c r="H27" s="23"/>
      <c r="I27" s="38">
        <v>170.86998</v>
      </c>
      <c r="J27" s="7">
        <f t="shared" si="3"/>
        <v>171.28135839999999</v>
      </c>
      <c r="K27" s="7">
        <f t="shared" si="4"/>
        <v>171.28135839999999</v>
      </c>
      <c r="L27" s="34">
        <f t="shared" si="5"/>
        <v>0.24075522218706272</v>
      </c>
    </row>
    <row r="28" spans="1:12" x14ac:dyDescent="0.35">
      <c r="A28" s="15">
        <v>43810</v>
      </c>
      <c r="B28" s="133">
        <v>23</v>
      </c>
      <c r="C28" s="38">
        <v>66.567886000000001</v>
      </c>
      <c r="D28" s="7">
        <f t="shared" si="1"/>
        <v>66.2096892</v>
      </c>
      <c r="E28" s="7">
        <f t="shared" si="2"/>
        <v>66.2096892</v>
      </c>
      <c r="F28" s="34">
        <f t="shared" si="0"/>
        <v>0.53809249703378248</v>
      </c>
      <c r="G28" s="23"/>
      <c r="H28" s="23"/>
      <c r="I28" s="38">
        <v>172.804092</v>
      </c>
      <c r="J28" s="7">
        <f t="shared" si="3"/>
        <v>171.92539959999999</v>
      </c>
      <c r="K28" s="7">
        <f t="shared" si="4"/>
        <v>171.92539959999999</v>
      </c>
      <c r="L28" s="34">
        <f t="shared" si="5"/>
        <v>0.50849050495864734</v>
      </c>
    </row>
    <row r="29" spans="1:12" x14ac:dyDescent="0.35">
      <c r="A29" s="15">
        <v>43811</v>
      </c>
      <c r="B29" s="133">
        <v>24</v>
      </c>
      <c r="C29" s="38">
        <v>66.737517999999994</v>
      </c>
      <c r="D29" s="7">
        <f t="shared" si="1"/>
        <v>66.54010439999999</v>
      </c>
      <c r="E29" s="7">
        <f t="shared" si="2"/>
        <v>66.54010439999999</v>
      </c>
      <c r="F29" s="34">
        <f t="shared" si="0"/>
        <v>0.29580602622951069</v>
      </c>
      <c r="G29" s="23"/>
      <c r="H29" s="23"/>
      <c r="I29" s="38">
        <v>174.15898100000001</v>
      </c>
      <c r="J29" s="7">
        <f t="shared" si="3"/>
        <v>173.0947141</v>
      </c>
      <c r="K29" s="7">
        <f t="shared" si="4"/>
        <v>173.0947141</v>
      </c>
      <c r="L29" s="34">
        <f t="shared" si="5"/>
        <v>0.61108930121726357</v>
      </c>
    </row>
    <row r="30" spans="1:12" x14ac:dyDescent="0.35">
      <c r="A30" s="15">
        <v>43812</v>
      </c>
      <c r="B30" s="133">
        <v>25</v>
      </c>
      <c r="C30" s="38">
        <v>67.644706999999997</v>
      </c>
      <c r="D30" s="7">
        <f t="shared" si="1"/>
        <v>67.15718609999999</v>
      </c>
      <c r="E30" s="7">
        <f t="shared" si="2"/>
        <v>67.15718609999999</v>
      </c>
      <c r="F30" s="34">
        <f t="shared" si="0"/>
        <v>0.72070812576659826</v>
      </c>
      <c r="G30" s="23"/>
      <c r="H30" s="23"/>
      <c r="I30" s="38">
        <v>173.756439</v>
      </c>
      <c r="J30" s="7">
        <f t="shared" si="3"/>
        <v>173.68673219999999</v>
      </c>
      <c r="K30" s="7">
        <f t="shared" si="4"/>
        <v>173.68673219999999</v>
      </c>
      <c r="L30" s="34">
        <f t="shared" si="5"/>
        <v>4.0117534867301144E-2</v>
      </c>
    </row>
    <row r="31" spans="1:12" x14ac:dyDescent="0.35">
      <c r="A31" s="15">
        <v>43815</v>
      </c>
      <c r="B31" s="133">
        <v>26</v>
      </c>
      <c r="C31" s="38">
        <v>68.802634999999995</v>
      </c>
      <c r="D31" s="7">
        <f t="shared" si="1"/>
        <v>68.042233199999998</v>
      </c>
      <c r="E31" s="7">
        <f t="shared" si="2"/>
        <v>68.042233199999998</v>
      </c>
      <c r="F31" s="34">
        <f t="shared" si="0"/>
        <v>1.1051928461751455</v>
      </c>
      <c r="G31" s="23"/>
      <c r="H31" s="23"/>
      <c r="I31" s="38">
        <v>173.18699599999999</v>
      </c>
      <c r="J31" s="7">
        <f t="shared" si="3"/>
        <v>173.5522259</v>
      </c>
      <c r="K31" s="7">
        <f t="shared" si="4"/>
        <v>173.5522259</v>
      </c>
      <c r="L31" s="34">
        <f t="shared" si="5"/>
        <v>0.21088760036001938</v>
      </c>
    </row>
    <row r="32" spans="1:12" x14ac:dyDescent="0.35">
      <c r="A32" s="15">
        <v>43816</v>
      </c>
      <c r="B32" s="133">
        <v>27</v>
      </c>
      <c r="C32" s="38">
        <v>68.937850999999995</v>
      </c>
      <c r="D32" s="7">
        <f t="shared" si="1"/>
        <v>68.6386574</v>
      </c>
      <c r="E32" s="7">
        <f t="shared" si="2"/>
        <v>68.6386574</v>
      </c>
      <c r="F32" s="34">
        <f t="shared" si="0"/>
        <v>0.43400482559283043</v>
      </c>
      <c r="G32" s="23"/>
      <c r="H32" s="23"/>
      <c r="I32" s="38">
        <v>173.481537</v>
      </c>
      <c r="J32" s="7">
        <f t="shared" si="3"/>
        <v>173.44815510000001</v>
      </c>
      <c r="K32" s="7">
        <f t="shared" si="4"/>
        <v>173.44815510000001</v>
      </c>
      <c r="L32" s="34">
        <f t="shared" si="5"/>
        <v>1.9242335857328065E-2</v>
      </c>
    </row>
    <row r="33" spans="1:12" x14ac:dyDescent="0.35">
      <c r="A33" s="15">
        <v>43817</v>
      </c>
      <c r="B33" s="133">
        <v>28</v>
      </c>
      <c r="C33" s="38">
        <v>68.773132000000004</v>
      </c>
      <c r="D33" s="7">
        <f t="shared" si="1"/>
        <v>68.828448299999991</v>
      </c>
      <c r="E33" s="7">
        <f t="shared" si="2"/>
        <v>68.828448299999991</v>
      </c>
      <c r="F33" s="34">
        <f t="shared" si="0"/>
        <v>8.0433009798051652E-2</v>
      </c>
      <c r="G33" s="23"/>
      <c r="H33" s="23"/>
      <c r="I33" s="38">
        <v>171.45906099999999</v>
      </c>
      <c r="J33" s="7">
        <f t="shared" si="3"/>
        <v>172.41139079999999</v>
      </c>
      <c r="K33" s="7">
        <f t="shared" si="4"/>
        <v>172.41139079999999</v>
      </c>
      <c r="L33" s="34">
        <f t="shared" si="5"/>
        <v>0.55542693074704363</v>
      </c>
    </row>
    <row r="34" spans="1:12" x14ac:dyDescent="0.35">
      <c r="A34" s="15">
        <v>43818</v>
      </c>
      <c r="B34" s="133">
        <v>29</v>
      </c>
      <c r="C34" s="38">
        <v>68.841965000000002</v>
      </c>
      <c r="D34" s="7">
        <f t="shared" si="1"/>
        <v>68.840492299999994</v>
      </c>
      <c r="E34" s="7">
        <f t="shared" si="2"/>
        <v>68.840492299999994</v>
      </c>
      <c r="F34" s="34">
        <f t="shared" si="0"/>
        <v>2.1392474779124565E-3</v>
      </c>
      <c r="G34" s="23"/>
      <c r="H34" s="23"/>
      <c r="I34" s="38">
        <v>173.28518700000001</v>
      </c>
      <c r="J34" s="7">
        <f t="shared" si="3"/>
        <v>172.7766192</v>
      </c>
      <c r="K34" s="7">
        <f t="shared" si="4"/>
        <v>172.7766192</v>
      </c>
      <c r="L34" s="34">
        <f t="shared" si="5"/>
        <v>0.29348602082185399</v>
      </c>
    </row>
    <row r="35" spans="1:12" x14ac:dyDescent="0.35">
      <c r="A35" s="15">
        <v>43819</v>
      </c>
      <c r="B35" s="133">
        <v>30</v>
      </c>
      <c r="C35" s="38">
        <v>68.699387000000002</v>
      </c>
      <c r="D35" s="7">
        <f t="shared" si="1"/>
        <v>68.756909400000012</v>
      </c>
      <c r="E35" s="7">
        <f t="shared" si="2"/>
        <v>68.756909400000012</v>
      </c>
      <c r="F35" s="34">
        <f t="shared" si="0"/>
        <v>8.3730586999285039E-2</v>
      </c>
      <c r="G35" s="23"/>
      <c r="H35" s="23"/>
      <c r="I35" s="38">
        <v>173.19682299999999</v>
      </c>
      <c r="J35" s="7">
        <f t="shared" si="3"/>
        <v>172.8757798</v>
      </c>
      <c r="K35" s="7">
        <f t="shared" si="4"/>
        <v>172.8757798</v>
      </c>
      <c r="L35" s="34">
        <f t="shared" si="5"/>
        <v>0.18536321535181463</v>
      </c>
    </row>
    <row r="36" spans="1:12" x14ac:dyDescent="0.35">
      <c r="A36" s="15">
        <v>43822</v>
      </c>
      <c r="B36" s="133">
        <v>31</v>
      </c>
      <c r="C36" s="38">
        <v>69.820442</v>
      </c>
      <c r="D36" s="7">
        <f t="shared" si="1"/>
        <v>69.288430099999999</v>
      </c>
      <c r="E36" s="7">
        <f t="shared" si="2"/>
        <v>69.288430099999999</v>
      </c>
      <c r="F36" s="34">
        <f t="shared" si="0"/>
        <v>0.76197154409306167</v>
      </c>
      <c r="G36" s="23"/>
      <c r="H36" s="23"/>
      <c r="I36" s="38">
        <v>173.21646100000001</v>
      </c>
      <c r="J36" s="7">
        <f t="shared" si="3"/>
        <v>173.2243148</v>
      </c>
      <c r="K36" s="7">
        <f t="shared" si="4"/>
        <v>173.2243148</v>
      </c>
      <c r="L36" s="34">
        <f t="shared" si="5"/>
        <v>4.5340956365529025E-3</v>
      </c>
    </row>
    <row r="37" spans="1:12" x14ac:dyDescent="0.35">
      <c r="A37" s="15">
        <v>43823</v>
      </c>
      <c r="B37" s="133">
        <v>32</v>
      </c>
      <c r="C37" s="38">
        <v>69.886818000000005</v>
      </c>
      <c r="D37" s="7">
        <f t="shared" si="1"/>
        <v>69.629418999999999</v>
      </c>
      <c r="E37" s="7">
        <f t="shared" si="2"/>
        <v>69.629418999999999</v>
      </c>
      <c r="F37" s="34">
        <f t="shared" si="0"/>
        <v>0.36830836968426089</v>
      </c>
      <c r="G37" s="23"/>
      <c r="H37" s="23"/>
      <c r="I37" s="38">
        <v>173.098648</v>
      </c>
      <c r="J37" s="7">
        <f t="shared" si="3"/>
        <v>173.15362690000001</v>
      </c>
      <c r="K37" s="7">
        <f t="shared" si="4"/>
        <v>173.15362690000001</v>
      </c>
      <c r="L37" s="34">
        <f t="shared" si="5"/>
        <v>3.1761599894188045E-2</v>
      </c>
    </row>
    <row r="38" spans="1:12" x14ac:dyDescent="0.35">
      <c r="A38" s="15">
        <v>43825</v>
      </c>
      <c r="B38" s="133">
        <v>33</v>
      </c>
      <c r="C38" s="38">
        <v>71.273392000000001</v>
      </c>
      <c r="D38" s="7">
        <f t="shared" si="1"/>
        <v>70.566829800000008</v>
      </c>
      <c r="E38" s="7">
        <f t="shared" si="2"/>
        <v>70.566829800000008</v>
      </c>
      <c r="F38" s="34">
        <f t="shared" si="0"/>
        <v>0.99134077974006529</v>
      </c>
      <c r="G38" s="23"/>
      <c r="H38" s="23"/>
      <c r="I38" s="38">
        <v>173.658264</v>
      </c>
      <c r="J38" s="7">
        <f t="shared" si="3"/>
        <v>173.40201860000002</v>
      </c>
      <c r="K38" s="7">
        <f t="shared" si="4"/>
        <v>173.40201860000002</v>
      </c>
      <c r="L38" s="34">
        <f t="shared" si="5"/>
        <v>0.14755727375000316</v>
      </c>
    </row>
    <row r="39" spans="1:12" x14ac:dyDescent="0.35">
      <c r="A39" s="15">
        <v>43826</v>
      </c>
      <c r="B39" s="133">
        <v>34</v>
      </c>
      <c r="C39" s="38">
        <v>71.246352999999999</v>
      </c>
      <c r="D39" s="7">
        <f t="shared" si="1"/>
        <v>70.982557700000001</v>
      </c>
      <c r="E39" s="7">
        <f t="shared" si="2"/>
        <v>70.982557700000001</v>
      </c>
      <c r="F39" s="34">
        <f t="shared" si="0"/>
        <v>0.37025796955529527</v>
      </c>
      <c r="G39" s="23"/>
      <c r="H39" s="23"/>
      <c r="I39" s="38">
        <v>173.26556400000001</v>
      </c>
      <c r="J39" s="7">
        <f t="shared" si="3"/>
        <v>173.3499908</v>
      </c>
      <c r="K39" s="7">
        <f t="shared" si="4"/>
        <v>173.3499908</v>
      </c>
      <c r="L39" s="34">
        <f t="shared" si="5"/>
        <v>4.8726820293032137E-2</v>
      </c>
    </row>
    <row r="40" spans="1:12" x14ac:dyDescent="0.35">
      <c r="A40" s="15">
        <v>43829</v>
      </c>
      <c r="B40" s="133">
        <v>35</v>
      </c>
      <c r="C40" s="38">
        <v>71.669212000000002</v>
      </c>
      <c r="D40" s="7">
        <f t="shared" si="1"/>
        <v>71.463190300000008</v>
      </c>
      <c r="E40" s="7">
        <f t="shared" si="2"/>
        <v>71.463190300000008</v>
      </c>
      <c r="F40" s="34">
        <f t="shared" si="0"/>
        <v>0.28746192995674874</v>
      </c>
      <c r="G40" s="23"/>
      <c r="H40" s="23"/>
      <c r="I40" s="38">
        <v>173.20661899999999</v>
      </c>
      <c r="J40" s="7">
        <f t="shared" si="3"/>
        <v>173.31463149999999</v>
      </c>
      <c r="K40" s="7">
        <f t="shared" si="4"/>
        <v>173.31463149999999</v>
      </c>
      <c r="L40" s="34">
        <f t="shared" si="5"/>
        <v>6.2360492124149687E-2</v>
      </c>
    </row>
    <row r="41" spans="1:12" x14ac:dyDescent="0.35">
      <c r="A41" s="15">
        <v>43830</v>
      </c>
      <c r="B41" s="133">
        <v>36</v>
      </c>
      <c r="C41" s="38">
        <v>72.192863000000003</v>
      </c>
      <c r="D41" s="7">
        <f t="shared" si="1"/>
        <v>71.84646570000001</v>
      </c>
      <c r="E41" s="7">
        <f t="shared" si="2"/>
        <v>71.84646570000001</v>
      </c>
      <c r="F41" s="34">
        <f t="shared" si="0"/>
        <v>0.47982208435201196</v>
      </c>
      <c r="G41" s="23"/>
      <c r="H41" s="23"/>
      <c r="I41" s="38">
        <v>173.776062</v>
      </c>
      <c r="J41" s="7">
        <f t="shared" si="3"/>
        <v>173.5031295</v>
      </c>
      <c r="K41" s="7">
        <f t="shared" si="4"/>
        <v>173.5031295</v>
      </c>
      <c r="L41" s="34">
        <f t="shared" si="5"/>
        <v>0.15705989470517293</v>
      </c>
    </row>
    <row r="42" spans="1:12" x14ac:dyDescent="0.35">
      <c r="A42" s="15">
        <v>43832</v>
      </c>
      <c r="B42" s="133">
        <v>37</v>
      </c>
      <c r="C42" s="38">
        <v>73.840041999999997</v>
      </c>
      <c r="D42" s="7">
        <f t="shared" si="1"/>
        <v>72.911722300000008</v>
      </c>
      <c r="E42" s="7">
        <f t="shared" si="2"/>
        <v>72.911722300000008</v>
      </c>
      <c r="F42" s="34">
        <f t="shared" si="0"/>
        <v>1.2572036456858851</v>
      </c>
      <c r="G42" s="23"/>
      <c r="H42" s="23"/>
      <c r="I42" s="38">
        <v>177.49704</v>
      </c>
      <c r="J42" s="7">
        <f t="shared" si="3"/>
        <v>175.5226624</v>
      </c>
      <c r="K42" s="7">
        <f t="shared" si="4"/>
        <v>175.5226624</v>
      </c>
      <c r="L42" s="34">
        <f t="shared" si="5"/>
        <v>1.1123439579612127</v>
      </c>
    </row>
    <row r="43" spans="1:12" x14ac:dyDescent="0.35">
      <c r="A43" s="15">
        <v>43833</v>
      </c>
      <c r="B43" s="133">
        <v>38</v>
      </c>
      <c r="C43" s="38">
        <v>73.122153999999995</v>
      </c>
      <c r="D43" s="7">
        <f t="shared" si="1"/>
        <v>73.151662200000004</v>
      </c>
      <c r="E43" s="7">
        <f t="shared" si="2"/>
        <v>73.151662200000004</v>
      </c>
      <c r="F43" s="34">
        <f t="shared" si="0"/>
        <v>4.0354664606856785E-2</v>
      </c>
      <c r="G43" s="23"/>
      <c r="H43" s="23"/>
      <c r="I43" s="38">
        <v>175.602203</v>
      </c>
      <c r="J43" s="7">
        <f t="shared" si="3"/>
        <v>175.80542589999999</v>
      </c>
      <c r="K43" s="7">
        <f t="shared" si="4"/>
        <v>175.80542589999999</v>
      </c>
      <c r="L43" s="34">
        <f t="shared" si="5"/>
        <v>0.11572912897908569</v>
      </c>
    </row>
    <row r="44" spans="1:12" x14ac:dyDescent="0.35">
      <c r="A44" s="15">
        <v>43836</v>
      </c>
      <c r="B44" s="133">
        <v>39</v>
      </c>
      <c r="C44" s="38">
        <v>73.704819000000001</v>
      </c>
      <c r="D44" s="7">
        <f t="shared" si="1"/>
        <v>73.557064099999991</v>
      </c>
      <c r="E44" s="7">
        <f t="shared" si="2"/>
        <v>73.557064099999991</v>
      </c>
      <c r="F44" s="34">
        <f t="shared" si="0"/>
        <v>0.20046843884116936</v>
      </c>
      <c r="G44" s="23"/>
      <c r="H44" s="23"/>
      <c r="I44" s="38">
        <v>174.276794</v>
      </c>
      <c r="J44" s="7">
        <f t="shared" si="3"/>
        <v>175.31846590000001</v>
      </c>
      <c r="K44" s="7">
        <f t="shared" si="4"/>
        <v>175.31846590000001</v>
      </c>
      <c r="L44" s="34">
        <f t="shared" si="5"/>
        <v>0.59771119039521203</v>
      </c>
    </row>
    <row r="45" spans="1:12" x14ac:dyDescent="0.35">
      <c r="A45" s="15">
        <v>43837</v>
      </c>
      <c r="B45" s="133">
        <v>40</v>
      </c>
      <c r="C45" s="38">
        <v>73.358185000000006</v>
      </c>
      <c r="D45" s="7">
        <f t="shared" si="1"/>
        <v>73.414969000000013</v>
      </c>
      <c r="E45" s="7">
        <f t="shared" si="2"/>
        <v>73.414969000000013</v>
      </c>
      <c r="F45" s="34">
        <f t="shared" si="0"/>
        <v>7.7406495267034608E-2</v>
      </c>
      <c r="G45" s="23"/>
      <c r="H45" s="23"/>
      <c r="I45" s="38">
        <v>174.37496899999999</v>
      </c>
      <c r="J45" s="7">
        <f t="shared" si="3"/>
        <v>174.5909633</v>
      </c>
      <c r="K45" s="7">
        <f t="shared" si="4"/>
        <v>174.5909633</v>
      </c>
      <c r="L45" s="34">
        <f t="shared" si="5"/>
        <v>0.12386772094566253</v>
      </c>
    </row>
    <row r="46" spans="1:12" x14ac:dyDescent="0.35">
      <c r="A46" s="15">
        <v>43838</v>
      </c>
      <c r="B46" s="133">
        <v>41</v>
      </c>
      <c r="C46" s="38">
        <v>74.538239000000004</v>
      </c>
      <c r="D46" s="7">
        <f t="shared" si="1"/>
        <v>74.017538800000011</v>
      </c>
      <c r="E46" s="7">
        <f t="shared" si="2"/>
        <v>74.017538800000011</v>
      </c>
      <c r="F46" s="34">
        <f t="shared" si="0"/>
        <v>0.69856788540442061</v>
      </c>
      <c r="G46" s="23"/>
      <c r="H46" s="23"/>
      <c r="I46" s="38">
        <v>174.522232</v>
      </c>
      <c r="J46" s="7">
        <f t="shared" si="3"/>
        <v>174.4289655</v>
      </c>
      <c r="K46" s="7">
        <f t="shared" si="4"/>
        <v>174.4289655</v>
      </c>
      <c r="L46" s="34">
        <f t="shared" si="5"/>
        <v>5.3441042399686119E-2</v>
      </c>
    </row>
    <row r="47" spans="1:12" x14ac:dyDescent="0.35">
      <c r="A47" s="15">
        <v>43839</v>
      </c>
      <c r="B47" s="133">
        <v>42</v>
      </c>
      <c r="C47" s="38">
        <v>76.121498000000003</v>
      </c>
      <c r="D47" s="7">
        <f t="shared" si="1"/>
        <v>75.093857700000001</v>
      </c>
      <c r="E47" s="7">
        <f t="shared" si="2"/>
        <v>75.093857700000001</v>
      </c>
      <c r="F47" s="34">
        <f t="shared" si="0"/>
        <v>1.3500001011540808</v>
      </c>
      <c r="G47" s="23"/>
      <c r="H47" s="23"/>
      <c r="I47" s="38">
        <v>175.80838</v>
      </c>
      <c r="J47" s="7">
        <f t="shared" si="3"/>
        <v>175.1358534</v>
      </c>
      <c r="K47" s="7">
        <f t="shared" si="4"/>
        <v>175.1358534</v>
      </c>
      <c r="L47" s="34">
        <f t="shared" si="5"/>
        <v>0.3825338701147224</v>
      </c>
    </row>
    <row r="48" spans="1:12" x14ac:dyDescent="0.35">
      <c r="A48" s="15">
        <v>43840</v>
      </c>
      <c r="B48" s="133">
        <v>43</v>
      </c>
      <c r="C48" s="38">
        <v>76.293578999999994</v>
      </c>
      <c r="D48" s="7">
        <f t="shared" si="1"/>
        <v>75.890886699999996</v>
      </c>
      <c r="E48" s="7">
        <f t="shared" si="2"/>
        <v>75.890886699999996</v>
      </c>
      <c r="F48" s="34">
        <f t="shared" si="0"/>
        <v>0.52781938569168219</v>
      </c>
      <c r="G48" s="23"/>
      <c r="H48" s="23"/>
      <c r="I48" s="38">
        <v>175.42546100000001</v>
      </c>
      <c r="J48" s="7">
        <f t="shared" si="3"/>
        <v>175.35969090000003</v>
      </c>
      <c r="K48" s="7">
        <f t="shared" si="4"/>
        <v>175.35969090000003</v>
      </c>
      <c r="L48" s="34">
        <f t="shared" si="5"/>
        <v>3.7491764094597646E-2</v>
      </c>
    </row>
    <row r="49" spans="1:12" x14ac:dyDescent="0.35">
      <c r="A49" s="15">
        <v>43843</v>
      </c>
      <c r="B49" s="133">
        <v>44</v>
      </c>
      <c r="C49" s="38">
        <v>77.923537999999994</v>
      </c>
      <c r="D49" s="7">
        <f t="shared" si="1"/>
        <v>77.074142300000005</v>
      </c>
      <c r="E49" s="7">
        <f t="shared" si="2"/>
        <v>77.074142300000005</v>
      </c>
      <c r="F49" s="34">
        <f t="shared" si="0"/>
        <v>1.0900373902427123</v>
      </c>
      <c r="G49" s="23"/>
      <c r="H49" s="23"/>
      <c r="I49" s="38">
        <v>177.96829199999999</v>
      </c>
      <c r="J49" s="7">
        <f t="shared" si="3"/>
        <v>176.77346030000001</v>
      </c>
      <c r="K49" s="7">
        <f t="shared" si="4"/>
        <v>176.77346030000001</v>
      </c>
      <c r="L49" s="34">
        <f t="shared" si="5"/>
        <v>0.67137335902508999</v>
      </c>
    </row>
    <row r="50" spans="1:12" x14ac:dyDescent="0.35">
      <c r="A50" s="15">
        <v>43844</v>
      </c>
      <c r="B50" s="133">
        <v>45</v>
      </c>
      <c r="C50" s="38">
        <v>76.871323000000004</v>
      </c>
      <c r="D50" s="7">
        <f t="shared" si="1"/>
        <v>77.071438700000002</v>
      </c>
      <c r="E50" s="7">
        <f t="shared" si="2"/>
        <v>77.071438700000002</v>
      </c>
      <c r="F50" s="34">
        <f t="shared" si="0"/>
        <v>0.2603255572952709</v>
      </c>
      <c r="G50" s="23"/>
      <c r="H50" s="23"/>
      <c r="I50" s="38">
        <v>177.16322299999999</v>
      </c>
      <c r="J50" s="7">
        <f t="shared" si="3"/>
        <v>177.0571913</v>
      </c>
      <c r="K50" s="7">
        <f t="shared" si="4"/>
        <v>177.0571913</v>
      </c>
      <c r="L50" s="34">
        <f t="shared" si="5"/>
        <v>5.9849724002813159E-2</v>
      </c>
    </row>
    <row r="51" spans="1:12" x14ac:dyDescent="0.35">
      <c r="A51" s="15">
        <v>43845</v>
      </c>
      <c r="B51" s="133">
        <v>46</v>
      </c>
      <c r="C51" s="38">
        <v>76.541884999999994</v>
      </c>
      <c r="D51" s="7">
        <f t="shared" si="1"/>
        <v>76.917046999999997</v>
      </c>
      <c r="E51" s="7">
        <f t="shared" si="2"/>
        <v>76.917046999999997</v>
      </c>
      <c r="F51" s="34">
        <f t="shared" si="0"/>
        <v>0.49013948376108468</v>
      </c>
      <c r="G51" s="23"/>
      <c r="H51" s="23"/>
      <c r="I51" s="38">
        <v>177.43812600000001</v>
      </c>
      <c r="J51" s="7">
        <f t="shared" si="3"/>
        <v>177.46168829999999</v>
      </c>
      <c r="K51" s="7">
        <f t="shared" si="4"/>
        <v>177.46168829999999</v>
      </c>
      <c r="L51" s="34">
        <f t="shared" si="5"/>
        <v>1.3279164140845635E-2</v>
      </c>
    </row>
    <row r="52" spans="1:12" x14ac:dyDescent="0.35">
      <c r="A52" s="15">
        <v>43846</v>
      </c>
      <c r="B52" s="133">
        <v>47</v>
      </c>
      <c r="C52" s="38">
        <v>77.500693999999996</v>
      </c>
      <c r="D52" s="7">
        <f t="shared" si="1"/>
        <v>77.087177099999991</v>
      </c>
      <c r="E52" s="7">
        <f t="shared" si="2"/>
        <v>77.087177099999991</v>
      </c>
      <c r="F52" s="34">
        <f t="shared" si="0"/>
        <v>0.53356541555615589</v>
      </c>
      <c r="G52" s="23"/>
      <c r="H52" s="23"/>
      <c r="I52" s="38">
        <v>178.94026199999999</v>
      </c>
      <c r="J52" s="7">
        <f t="shared" si="3"/>
        <v>178.13421339999999</v>
      </c>
      <c r="K52" s="7">
        <f t="shared" si="4"/>
        <v>178.13421339999999</v>
      </c>
      <c r="L52" s="34">
        <f t="shared" si="5"/>
        <v>0.45045681222932205</v>
      </c>
    </row>
    <row r="53" spans="1:12" x14ac:dyDescent="0.35">
      <c r="A53" s="15">
        <v>43847</v>
      </c>
      <c r="B53" s="133">
        <v>48</v>
      </c>
      <c r="C53" s="38">
        <v>78.358695999999995</v>
      </c>
      <c r="D53" s="7">
        <f t="shared" si="1"/>
        <v>77.737933199999986</v>
      </c>
      <c r="E53" s="7">
        <f t="shared" si="2"/>
        <v>77.737933199999986</v>
      </c>
      <c r="F53" s="34">
        <f t="shared" si="0"/>
        <v>0.79220664927860529</v>
      </c>
      <c r="G53" s="23"/>
      <c r="H53" s="23"/>
      <c r="I53" s="38">
        <v>179.89259300000001</v>
      </c>
      <c r="J53" s="7">
        <f t="shared" si="3"/>
        <v>179.1160003</v>
      </c>
      <c r="K53" s="7">
        <f t="shared" si="4"/>
        <v>179.1160003</v>
      </c>
      <c r="L53" s="34">
        <f t="shared" si="5"/>
        <v>0.43169798547514904</v>
      </c>
    </row>
    <row r="54" spans="1:12" x14ac:dyDescent="0.35">
      <c r="A54" s="15">
        <v>43851</v>
      </c>
      <c r="B54" s="133">
        <v>49</v>
      </c>
      <c r="C54" s="38">
        <v>77.827667000000005</v>
      </c>
      <c r="D54" s="7">
        <f t="shared" si="1"/>
        <v>77.921581099999997</v>
      </c>
      <c r="E54" s="7">
        <f t="shared" si="2"/>
        <v>77.921581099999997</v>
      </c>
      <c r="F54" s="34">
        <f t="shared" si="0"/>
        <v>0.12066929874692518</v>
      </c>
      <c r="G54" s="23"/>
      <c r="H54" s="23"/>
      <c r="I54" s="38">
        <v>177.634491</v>
      </c>
      <c r="J54" s="7">
        <f t="shared" si="3"/>
        <v>178.5730758</v>
      </c>
      <c r="K54" s="7">
        <f t="shared" si="4"/>
        <v>178.5730758</v>
      </c>
      <c r="L54" s="34">
        <f t="shared" si="5"/>
        <v>0.52837981785868438</v>
      </c>
    </row>
    <row r="55" spans="1:12" x14ac:dyDescent="0.35">
      <c r="A55" s="15">
        <v>43852</v>
      </c>
      <c r="B55" s="133">
        <v>50</v>
      </c>
      <c r="C55" s="38">
        <v>78.105475999999996</v>
      </c>
      <c r="D55" s="7">
        <f t="shared" si="1"/>
        <v>78.072777299999998</v>
      </c>
      <c r="E55" s="7">
        <f t="shared" si="2"/>
        <v>78.072777299999998</v>
      </c>
      <c r="F55" s="34">
        <f t="shared" si="0"/>
        <v>4.1864798314522042E-2</v>
      </c>
      <c r="G55" s="23"/>
      <c r="H55" s="23"/>
      <c r="I55" s="38">
        <v>176.770523</v>
      </c>
      <c r="J55" s="7">
        <f t="shared" si="3"/>
        <v>177.65412739999999</v>
      </c>
      <c r="K55" s="7">
        <f t="shared" si="4"/>
        <v>177.65412739999999</v>
      </c>
      <c r="L55" s="34">
        <f t="shared" si="5"/>
        <v>0.4998595834894915</v>
      </c>
    </row>
    <row r="56" spans="1:12" x14ac:dyDescent="0.35">
      <c r="A56" s="15">
        <v>43853</v>
      </c>
      <c r="B56" s="133">
        <v>51</v>
      </c>
      <c r="C56" s="38">
        <v>78.481621000000004</v>
      </c>
      <c r="D56" s="7">
        <f t="shared" si="1"/>
        <v>78.237986699999993</v>
      </c>
      <c r="E56" s="7">
        <f t="shared" si="2"/>
        <v>78.237986699999993</v>
      </c>
      <c r="F56" s="34">
        <f t="shared" si="0"/>
        <v>0.31043484690512541</v>
      </c>
      <c r="G56" s="23"/>
      <c r="H56" s="23"/>
      <c r="I56" s="38">
        <v>176.30909700000001</v>
      </c>
      <c r="J56" s="7">
        <f t="shared" si="3"/>
        <v>176.71260359999999</v>
      </c>
      <c r="K56" s="7">
        <f t="shared" si="4"/>
        <v>176.71260359999999</v>
      </c>
      <c r="L56" s="34">
        <f t="shared" si="5"/>
        <v>0.22886317658355756</v>
      </c>
    </row>
    <row r="57" spans="1:12" x14ac:dyDescent="0.35">
      <c r="A57" s="15">
        <v>43854</v>
      </c>
      <c r="B57" s="133">
        <v>52</v>
      </c>
      <c r="C57" s="38">
        <v>78.255439999999993</v>
      </c>
      <c r="D57" s="7">
        <f t="shared" si="1"/>
        <v>78.293301499999998</v>
      </c>
      <c r="E57" s="7">
        <f t="shared" si="2"/>
        <v>78.293301499999998</v>
      </c>
      <c r="F57" s="34">
        <f t="shared" si="0"/>
        <v>4.838193996481948E-2</v>
      </c>
      <c r="G57" s="23"/>
      <c r="H57" s="23"/>
      <c r="I57" s="38">
        <v>173.903717</v>
      </c>
      <c r="J57" s="7">
        <f t="shared" si="3"/>
        <v>175.19869219999998</v>
      </c>
      <c r="K57" s="7">
        <f t="shared" si="4"/>
        <v>175.19869219999998</v>
      </c>
      <c r="L57" s="34">
        <f t="shared" si="5"/>
        <v>0.74465067356782366</v>
      </c>
    </row>
    <row r="58" spans="1:12" x14ac:dyDescent="0.35">
      <c r="A58" s="15">
        <v>43857</v>
      </c>
      <c r="B58" s="133">
        <v>53</v>
      </c>
      <c r="C58" s="38">
        <v>75.954314999999994</v>
      </c>
      <c r="D58" s="7">
        <f t="shared" si="1"/>
        <v>77.150113699999991</v>
      </c>
      <c r="E58" s="7">
        <f t="shared" si="2"/>
        <v>77.150113699999991</v>
      </c>
      <c r="F58" s="34">
        <f t="shared" si="0"/>
        <v>1.5743657223424339</v>
      </c>
      <c r="G58" s="23"/>
      <c r="H58" s="23"/>
      <c r="I58" s="38">
        <v>170.37908899999999</v>
      </c>
      <c r="J58" s="7">
        <f t="shared" si="3"/>
        <v>172.622479</v>
      </c>
      <c r="K58" s="7">
        <f t="shared" si="4"/>
        <v>172.622479</v>
      </c>
      <c r="L58" s="34">
        <f t="shared" si="5"/>
        <v>1.3167050094979702</v>
      </c>
    </row>
    <row r="59" spans="1:12" x14ac:dyDescent="0.35">
      <c r="A59" s="15">
        <v>43858</v>
      </c>
      <c r="B59" s="133">
        <v>54</v>
      </c>
      <c r="C59" s="38">
        <v>78.103012000000007</v>
      </c>
      <c r="D59" s="7">
        <f t="shared" si="1"/>
        <v>77.488888500000002</v>
      </c>
      <c r="E59" s="7">
        <f t="shared" si="2"/>
        <v>77.488888500000002</v>
      </c>
      <c r="F59" s="34">
        <f t="shared" si="0"/>
        <v>0.78629938113014775</v>
      </c>
      <c r="G59" s="23"/>
      <c r="H59" s="23"/>
      <c r="I59" s="38">
        <v>172.26414500000001</v>
      </c>
      <c r="J59" s="7">
        <f t="shared" si="3"/>
        <v>172.0265426</v>
      </c>
      <c r="K59" s="7">
        <f t="shared" si="4"/>
        <v>172.0265426</v>
      </c>
      <c r="L59" s="34">
        <f t="shared" si="5"/>
        <v>0.13792910881136308</v>
      </c>
    </row>
    <row r="60" spans="1:12" x14ac:dyDescent="0.35">
      <c r="A60" s="15">
        <v>43859</v>
      </c>
      <c r="B60" s="133">
        <v>55</v>
      </c>
      <c r="C60" s="38">
        <v>79.737899999999996</v>
      </c>
      <c r="D60" s="7">
        <f t="shared" si="1"/>
        <v>78.490716599999999</v>
      </c>
      <c r="E60" s="7">
        <f t="shared" si="2"/>
        <v>78.490716599999999</v>
      </c>
      <c r="F60" s="34">
        <f t="shared" si="0"/>
        <v>1.5641036445655045</v>
      </c>
      <c r="G60" s="23"/>
      <c r="H60" s="23"/>
      <c r="I60" s="38">
        <v>172.47030599999999</v>
      </c>
      <c r="J60" s="7">
        <f t="shared" si="3"/>
        <v>171.99021429999999</v>
      </c>
      <c r="K60" s="7">
        <f t="shared" si="4"/>
        <v>171.99021429999999</v>
      </c>
      <c r="L60" s="34">
        <f t="shared" si="5"/>
        <v>0.27836194596883401</v>
      </c>
    </row>
    <row r="61" spans="1:12" x14ac:dyDescent="0.35">
      <c r="A61" s="15">
        <v>43860</v>
      </c>
      <c r="B61" s="133">
        <v>56</v>
      </c>
      <c r="C61" s="38">
        <v>79.622337000000002</v>
      </c>
      <c r="D61" s="7">
        <f t="shared" si="1"/>
        <v>79.3531409</v>
      </c>
      <c r="E61" s="7">
        <f t="shared" si="2"/>
        <v>79.3531409</v>
      </c>
      <c r="F61" s="34">
        <f t="shared" si="0"/>
        <v>0.3380911816240737</v>
      </c>
      <c r="G61" s="23"/>
      <c r="H61" s="23"/>
      <c r="I61" s="38">
        <v>175.09165999999999</v>
      </c>
      <c r="J61" s="7">
        <f t="shared" si="3"/>
        <v>173.7397508</v>
      </c>
      <c r="K61" s="7">
        <f t="shared" si="4"/>
        <v>173.7397508</v>
      </c>
      <c r="L61" s="34">
        <f t="shared" si="5"/>
        <v>0.77211513101194795</v>
      </c>
    </row>
    <row r="62" spans="1:12" x14ac:dyDescent="0.35">
      <c r="A62" s="15">
        <v>43861</v>
      </c>
      <c r="B62" s="133">
        <v>57</v>
      </c>
      <c r="C62" s="38">
        <v>76.091994999999997</v>
      </c>
      <c r="D62" s="7">
        <f t="shared" si="1"/>
        <v>77.880278599999997</v>
      </c>
      <c r="E62" s="7">
        <f t="shared" si="2"/>
        <v>77.880278599999997</v>
      </c>
      <c r="F62" s="34">
        <f t="shared" si="0"/>
        <v>2.3501599609788126</v>
      </c>
      <c r="G62" s="23"/>
      <c r="H62" s="23"/>
      <c r="I62" s="38">
        <v>170.06492600000001</v>
      </c>
      <c r="J62" s="7">
        <f t="shared" si="3"/>
        <v>172.05402219999999</v>
      </c>
      <c r="K62" s="7">
        <f t="shared" si="4"/>
        <v>172.05402219999999</v>
      </c>
      <c r="L62" s="34">
        <f t="shared" si="5"/>
        <v>1.1696098935767492</v>
      </c>
    </row>
    <row r="63" spans="1:12" x14ac:dyDescent="0.35">
      <c r="A63" s="15">
        <v>43864</v>
      </c>
      <c r="B63" s="133">
        <v>58</v>
      </c>
      <c r="C63" s="38">
        <v>75.883018000000007</v>
      </c>
      <c r="D63" s="7">
        <f t="shared" si="1"/>
        <v>76.693574900000002</v>
      </c>
      <c r="E63" s="7">
        <f t="shared" si="2"/>
        <v>76.693574900000002</v>
      </c>
      <c r="F63" s="34">
        <f t="shared" si="0"/>
        <v>1.0681663979152682</v>
      </c>
      <c r="G63" s="23"/>
      <c r="H63" s="23"/>
      <c r="I63" s="38">
        <v>168.19955400000001</v>
      </c>
      <c r="J63" s="7">
        <f t="shared" si="3"/>
        <v>170.13758680000001</v>
      </c>
      <c r="K63" s="7">
        <f t="shared" si="4"/>
        <v>170.13758680000001</v>
      </c>
      <c r="L63" s="34">
        <f t="shared" si="5"/>
        <v>1.1522223180211297</v>
      </c>
    </row>
    <row r="64" spans="1:12" x14ac:dyDescent="0.35">
      <c r="A64" s="15">
        <v>43865</v>
      </c>
      <c r="B64" s="133">
        <v>59</v>
      </c>
      <c r="C64" s="38">
        <v>78.388199</v>
      </c>
      <c r="D64" s="7">
        <f t="shared" si="1"/>
        <v>77.177403900000002</v>
      </c>
      <c r="E64" s="7">
        <f t="shared" si="2"/>
        <v>77.177403900000002</v>
      </c>
      <c r="F64" s="34">
        <f t="shared" si="0"/>
        <v>1.5446140049728641</v>
      </c>
      <c r="G64" s="23"/>
      <c r="H64" s="23"/>
      <c r="I64" s="38">
        <v>172.01869199999999</v>
      </c>
      <c r="J64" s="7">
        <f t="shared" si="3"/>
        <v>170.48219739999999</v>
      </c>
      <c r="K64" s="7">
        <f t="shared" si="4"/>
        <v>170.48219739999999</v>
      </c>
      <c r="L64" s="34">
        <f t="shared" si="5"/>
        <v>0.89321374446911705</v>
      </c>
    </row>
    <row r="65" spans="1:12" x14ac:dyDescent="0.35">
      <c r="A65" s="15">
        <v>43866</v>
      </c>
      <c r="B65" s="133">
        <v>60</v>
      </c>
      <c r="C65" s="38">
        <v>79.027405000000002</v>
      </c>
      <c r="D65" s="7">
        <f t="shared" si="1"/>
        <v>78.206765799999999</v>
      </c>
      <c r="E65" s="7">
        <f t="shared" si="2"/>
        <v>78.206765799999999</v>
      </c>
      <c r="F65" s="34">
        <f t="shared" si="0"/>
        <v>1.0384235696465069</v>
      </c>
      <c r="G65" s="23"/>
      <c r="H65" s="23"/>
      <c r="I65" s="38">
        <v>173.677887</v>
      </c>
      <c r="J65" s="7">
        <f t="shared" si="3"/>
        <v>172.08446190000001</v>
      </c>
      <c r="K65" s="7">
        <f t="shared" si="4"/>
        <v>172.08446190000001</v>
      </c>
      <c r="L65" s="34">
        <f t="shared" si="5"/>
        <v>0.9174599757768761</v>
      </c>
    </row>
    <row r="66" spans="1:12" x14ac:dyDescent="0.35">
      <c r="A66" s="15">
        <v>43867</v>
      </c>
      <c r="B66" s="133">
        <v>61</v>
      </c>
      <c r="C66" s="38">
        <v>79.951774999999998</v>
      </c>
      <c r="D66" s="7">
        <f t="shared" si="1"/>
        <v>79.361748800000001</v>
      </c>
      <c r="E66" s="7">
        <f t="shared" si="2"/>
        <v>79.361748800000001</v>
      </c>
      <c r="F66" s="34">
        <f t="shared" si="0"/>
        <v>0.7379776121293079</v>
      </c>
      <c r="G66" s="23"/>
      <c r="H66" s="23"/>
      <c r="I66" s="38">
        <v>173.137924</v>
      </c>
      <c r="J66" s="7">
        <f t="shared" si="3"/>
        <v>173.0760665</v>
      </c>
      <c r="K66" s="7">
        <f t="shared" si="4"/>
        <v>173.0760665</v>
      </c>
      <c r="L66" s="34">
        <f t="shared" si="5"/>
        <v>3.5727296811068447E-2</v>
      </c>
    </row>
    <row r="67" spans="1:12" x14ac:dyDescent="0.35">
      <c r="A67" s="15">
        <v>43868</v>
      </c>
      <c r="B67" s="133">
        <v>62</v>
      </c>
      <c r="C67" s="38">
        <v>78.865020999999999</v>
      </c>
      <c r="D67" s="7">
        <f t="shared" si="1"/>
        <v>79.223523999999998</v>
      </c>
      <c r="E67" s="7">
        <f t="shared" si="2"/>
        <v>79.223523999999998</v>
      </c>
      <c r="F67" s="34">
        <f t="shared" si="0"/>
        <v>0.4545779554157463</v>
      </c>
      <c r="G67" s="23"/>
      <c r="H67" s="23"/>
      <c r="I67" s="38">
        <v>172.08738700000001</v>
      </c>
      <c r="J67" s="7">
        <f t="shared" si="3"/>
        <v>172.72064810000001</v>
      </c>
      <c r="K67" s="7">
        <f t="shared" si="4"/>
        <v>172.72064810000001</v>
      </c>
      <c r="L67" s="34">
        <f t="shared" si="5"/>
        <v>0.36798809665231219</v>
      </c>
    </row>
    <row r="68" spans="1:12" x14ac:dyDescent="0.35">
      <c r="A68" s="15">
        <v>43871</v>
      </c>
      <c r="B68" s="133">
        <v>63</v>
      </c>
      <c r="C68" s="38">
        <v>79.239593999999997</v>
      </c>
      <c r="D68" s="7">
        <f t="shared" si="1"/>
        <v>79.269658300000003</v>
      </c>
      <c r="E68" s="7">
        <f t="shared" si="2"/>
        <v>79.269658300000003</v>
      </c>
      <c r="F68" s="34">
        <f t="shared" si="0"/>
        <v>3.7941007118242533E-2</v>
      </c>
      <c r="G68" s="23"/>
      <c r="H68" s="23"/>
      <c r="I68" s="38">
        <v>173.72699</v>
      </c>
      <c r="J68" s="7">
        <f t="shared" si="3"/>
        <v>173.11729589999999</v>
      </c>
      <c r="K68" s="7">
        <f t="shared" si="4"/>
        <v>173.11729589999999</v>
      </c>
      <c r="L68" s="34">
        <f t="shared" si="5"/>
        <v>0.3509495559671027</v>
      </c>
    </row>
    <row r="69" spans="1:12" x14ac:dyDescent="0.35">
      <c r="A69" s="15">
        <v>43872</v>
      </c>
      <c r="B69" s="133">
        <v>64</v>
      </c>
      <c r="C69" s="38">
        <v>78.761520000000004</v>
      </c>
      <c r="D69" s="7">
        <f t="shared" si="1"/>
        <v>78.925642400000001</v>
      </c>
      <c r="E69" s="7">
        <f t="shared" si="2"/>
        <v>78.925642400000001</v>
      </c>
      <c r="F69" s="34">
        <f t="shared" si="0"/>
        <v>0.20837891396712069</v>
      </c>
      <c r="G69" s="23"/>
      <c r="H69" s="23"/>
      <c r="I69" s="38">
        <v>175.88691700000001</v>
      </c>
      <c r="J69" s="7">
        <f t="shared" si="3"/>
        <v>174.47903289999999</v>
      </c>
      <c r="K69" s="7">
        <f t="shared" si="4"/>
        <v>174.47903289999999</v>
      </c>
      <c r="L69" s="34">
        <f t="shared" si="5"/>
        <v>0.80044844950009442</v>
      </c>
    </row>
    <row r="70" spans="1:12" x14ac:dyDescent="0.35">
      <c r="A70" s="15">
        <v>43873</v>
      </c>
      <c r="B70" s="133">
        <v>65</v>
      </c>
      <c r="C70" s="38">
        <v>80.631927000000005</v>
      </c>
      <c r="D70" s="7">
        <f t="shared" si="1"/>
        <v>79.792338300000011</v>
      </c>
      <c r="E70" s="7">
        <f t="shared" si="2"/>
        <v>79.792338300000011</v>
      </c>
      <c r="F70" s="34">
        <f t="shared" si="0"/>
        <v>1.0412608643223833</v>
      </c>
      <c r="G70" s="23"/>
      <c r="H70" s="23"/>
      <c r="I70" s="38">
        <v>177.879929</v>
      </c>
      <c r="J70" s="7">
        <f t="shared" si="3"/>
        <v>176.45143760000002</v>
      </c>
      <c r="K70" s="7">
        <f t="shared" si="4"/>
        <v>176.45143760000002</v>
      </c>
      <c r="L70" s="34">
        <f t="shared" si="5"/>
        <v>0.80306497086581607</v>
      </c>
    </row>
    <row r="71" spans="1:12" x14ac:dyDescent="0.35">
      <c r="A71" s="15">
        <v>43874</v>
      </c>
      <c r="B71" s="133">
        <v>66</v>
      </c>
      <c r="C71" s="38">
        <v>80.057738999999998</v>
      </c>
      <c r="D71" s="7">
        <f t="shared" si="1"/>
        <v>79.9707516</v>
      </c>
      <c r="E71" s="7">
        <f t="shared" si="2"/>
        <v>79.9707516</v>
      </c>
      <c r="F71" s="34">
        <f t="shared" si="0"/>
        <v>0.108655829013605</v>
      </c>
      <c r="G71" s="23"/>
      <c r="H71" s="23"/>
      <c r="I71" s="38">
        <v>176.839249</v>
      </c>
      <c r="J71" s="7">
        <f t="shared" si="3"/>
        <v>176.96098660000001</v>
      </c>
      <c r="K71" s="7">
        <f t="shared" si="4"/>
        <v>176.96098660000001</v>
      </c>
      <c r="L71" s="34">
        <f t="shared" si="5"/>
        <v>6.8840826167508334E-2</v>
      </c>
    </row>
    <row r="72" spans="1:12" x14ac:dyDescent="0.35">
      <c r="A72" s="15">
        <v>43875</v>
      </c>
      <c r="B72" s="133">
        <v>67</v>
      </c>
      <c r="C72" s="38">
        <v>80.077461</v>
      </c>
      <c r="D72" s="7">
        <f t="shared" si="1"/>
        <v>80.1824376</v>
      </c>
      <c r="E72" s="7">
        <f t="shared" si="2"/>
        <v>80.1824376</v>
      </c>
      <c r="F72" s="34">
        <f t="shared" ref="F72:F135" si="6">(ABS(E72-C72)/C72)*100</f>
        <v>0.13109381677323728</v>
      </c>
      <c r="G72" s="23"/>
      <c r="H72" s="23"/>
      <c r="I72" s="38">
        <v>177.516693</v>
      </c>
      <c r="J72" s="7">
        <f t="shared" si="3"/>
        <v>177.38610699999998</v>
      </c>
      <c r="K72" s="7">
        <f t="shared" si="4"/>
        <v>177.38610699999998</v>
      </c>
      <c r="L72" s="34">
        <f t="shared" si="5"/>
        <v>7.3562659259330782E-2</v>
      </c>
    </row>
    <row r="73" spans="1:12" x14ac:dyDescent="0.35">
      <c r="A73" s="15">
        <v>43879</v>
      </c>
      <c r="B73" s="133">
        <v>68</v>
      </c>
      <c r="C73" s="38">
        <v>78.611198000000002</v>
      </c>
      <c r="D73" s="7">
        <f t="shared" ref="D73:D126" si="7">0.2*C71+0.3*C72+0.5*C73</f>
        <v>79.340385099999992</v>
      </c>
      <c r="E73" s="7">
        <f t="shared" ref="E73:E105" si="8">D73</f>
        <v>79.340385099999992</v>
      </c>
      <c r="F73" s="34">
        <f t="shared" si="6"/>
        <v>0.92758680512665648</v>
      </c>
      <c r="G73" s="23"/>
      <c r="H73" s="23"/>
      <c r="I73" s="38">
        <v>176.151993</v>
      </c>
      <c r="J73" s="7">
        <f t="shared" ref="J73:J126" si="9">0.2*I71+0.3*I72+0.5*I73</f>
        <v>176.6988542</v>
      </c>
      <c r="K73" s="7">
        <f t="shared" ref="K73:K105" si="10">J73</f>
        <v>176.6988542</v>
      </c>
      <c r="L73" s="34">
        <f t="shared" ref="L73:L136" si="11">(ABS(K73-I73)/I73)*100</f>
        <v>0.3104484886526348</v>
      </c>
    </row>
    <row r="74" spans="1:12" x14ac:dyDescent="0.35">
      <c r="A74" s="15">
        <v>43880</v>
      </c>
      <c r="B74" s="133">
        <v>69</v>
      </c>
      <c r="C74" s="38">
        <v>79.749701999999999</v>
      </c>
      <c r="D74" s="7">
        <f t="shared" si="7"/>
        <v>79.473702599999996</v>
      </c>
      <c r="E74" s="7">
        <f t="shared" si="8"/>
        <v>79.473702599999996</v>
      </c>
      <c r="F74" s="34">
        <f t="shared" si="6"/>
        <v>0.34608204554796135</v>
      </c>
      <c r="G74" s="23"/>
      <c r="H74" s="23"/>
      <c r="I74" s="38">
        <v>177.565765</v>
      </c>
      <c r="J74" s="7">
        <f t="shared" si="9"/>
        <v>177.13181900000001</v>
      </c>
      <c r="K74" s="7">
        <f t="shared" si="10"/>
        <v>177.13181900000001</v>
      </c>
      <c r="L74" s="34">
        <f t="shared" si="11"/>
        <v>0.24438607295724585</v>
      </c>
    </row>
    <row r="75" spans="1:12" x14ac:dyDescent="0.35">
      <c r="A75" s="15">
        <v>43881</v>
      </c>
      <c r="B75" s="133">
        <v>70</v>
      </c>
      <c r="C75" s="38">
        <v>78.931563999999995</v>
      </c>
      <c r="D75" s="7">
        <f t="shared" si="7"/>
        <v>79.112932199999989</v>
      </c>
      <c r="E75" s="7">
        <f t="shared" si="8"/>
        <v>79.112932199999989</v>
      </c>
      <c r="F75" s="34">
        <f t="shared" si="6"/>
        <v>0.22977905264868984</v>
      </c>
      <c r="G75" s="23"/>
      <c r="H75" s="23"/>
      <c r="I75" s="38">
        <v>177.408691</v>
      </c>
      <c r="J75" s="7">
        <f t="shared" si="9"/>
        <v>177.2044736</v>
      </c>
      <c r="K75" s="7">
        <f t="shared" si="10"/>
        <v>177.2044736</v>
      </c>
      <c r="L75" s="34">
        <f t="shared" si="11"/>
        <v>0.11511127152164406</v>
      </c>
    </row>
    <row r="76" spans="1:12" x14ac:dyDescent="0.35">
      <c r="A76" s="15">
        <v>43882</v>
      </c>
      <c r="B76" s="133">
        <v>71</v>
      </c>
      <c r="C76" s="38">
        <v>77.144942999999998</v>
      </c>
      <c r="D76" s="7">
        <f t="shared" si="7"/>
        <v>78.201881099999994</v>
      </c>
      <c r="E76" s="7">
        <f t="shared" si="8"/>
        <v>78.201881099999994</v>
      </c>
      <c r="F76" s="34">
        <f t="shared" si="6"/>
        <v>1.3700678993307396</v>
      </c>
      <c r="G76" s="23"/>
      <c r="H76" s="23"/>
      <c r="I76" s="38">
        <v>176.603622</v>
      </c>
      <c r="J76" s="7">
        <f t="shared" si="9"/>
        <v>177.03757130000002</v>
      </c>
      <c r="K76" s="7">
        <f t="shared" si="10"/>
        <v>177.03757130000002</v>
      </c>
      <c r="L76" s="34">
        <f t="shared" si="11"/>
        <v>0.24571936582366538</v>
      </c>
    </row>
    <row r="77" spans="1:12" x14ac:dyDescent="0.35">
      <c r="A77" s="15">
        <v>43885</v>
      </c>
      <c r="B77" s="133">
        <v>72</v>
      </c>
      <c r="C77" s="38">
        <v>73.480521999999993</v>
      </c>
      <c r="D77" s="7">
        <f t="shared" si="7"/>
        <v>75.670056700000004</v>
      </c>
      <c r="E77" s="7">
        <f t="shared" si="8"/>
        <v>75.670056700000004</v>
      </c>
      <c r="F77" s="34">
        <f t="shared" si="6"/>
        <v>2.9797484291143306</v>
      </c>
      <c r="G77" s="23"/>
      <c r="H77" s="23"/>
      <c r="I77" s="38">
        <v>172.07759100000001</v>
      </c>
      <c r="J77" s="7">
        <f t="shared" si="9"/>
        <v>174.50162030000001</v>
      </c>
      <c r="K77" s="7">
        <f t="shared" si="10"/>
        <v>174.50162030000001</v>
      </c>
      <c r="L77" s="34">
        <f t="shared" si="11"/>
        <v>1.4086838884210093</v>
      </c>
    </row>
    <row r="78" spans="1:12" x14ac:dyDescent="0.35">
      <c r="A78" s="15">
        <v>43886</v>
      </c>
      <c r="B78" s="133">
        <v>73</v>
      </c>
      <c r="C78" s="38">
        <v>70.991577000000007</v>
      </c>
      <c r="D78" s="7">
        <f t="shared" si="7"/>
        <v>72.968933700000008</v>
      </c>
      <c r="E78" s="7">
        <f t="shared" si="8"/>
        <v>72.968933700000008</v>
      </c>
      <c r="F78" s="34">
        <f t="shared" si="6"/>
        <v>2.7853398720808822</v>
      </c>
      <c r="G78" s="23"/>
      <c r="H78" s="23"/>
      <c r="I78" s="38">
        <v>164.743652</v>
      </c>
      <c r="J78" s="7">
        <f t="shared" si="9"/>
        <v>169.3158277</v>
      </c>
      <c r="K78" s="7">
        <f t="shared" si="10"/>
        <v>169.3158277</v>
      </c>
      <c r="L78" s="34">
        <f t="shared" si="11"/>
        <v>2.775327391673946</v>
      </c>
    </row>
    <row r="79" spans="1:12" x14ac:dyDescent="0.35">
      <c r="A79" s="15">
        <v>43887</v>
      </c>
      <c r="B79" s="133">
        <v>74</v>
      </c>
      <c r="C79" s="38">
        <v>72.117767000000001</v>
      </c>
      <c r="D79" s="7">
        <f t="shared" si="7"/>
        <v>72.052460999999994</v>
      </c>
      <c r="E79" s="7">
        <f t="shared" si="8"/>
        <v>72.052460999999994</v>
      </c>
      <c r="F79" s="34">
        <f t="shared" si="6"/>
        <v>9.0554661793683586E-2</v>
      </c>
      <c r="G79" s="23"/>
      <c r="H79" s="23"/>
      <c r="I79" s="38">
        <v>164.134918</v>
      </c>
      <c r="J79" s="7">
        <f t="shared" si="9"/>
        <v>165.9060728</v>
      </c>
      <c r="K79" s="7">
        <f t="shared" si="10"/>
        <v>165.9060728</v>
      </c>
      <c r="L79" s="34">
        <f t="shared" si="11"/>
        <v>1.0790847076184027</v>
      </c>
    </row>
    <row r="80" spans="1:12" x14ac:dyDescent="0.35">
      <c r="A80" s="15">
        <v>43888</v>
      </c>
      <c r="B80" s="133">
        <v>75</v>
      </c>
      <c r="C80" s="38">
        <v>67.403557000000006</v>
      </c>
      <c r="D80" s="7">
        <f t="shared" si="7"/>
        <v>69.535424000000006</v>
      </c>
      <c r="E80" s="7">
        <f t="shared" si="8"/>
        <v>69.535424000000006</v>
      </c>
      <c r="F80" s="34">
        <f t="shared" si="6"/>
        <v>3.1628405011326031</v>
      </c>
      <c r="G80" s="23"/>
      <c r="H80" s="23"/>
      <c r="I80" s="38">
        <v>157.49176</v>
      </c>
      <c r="J80" s="7">
        <f t="shared" si="9"/>
        <v>160.9350858</v>
      </c>
      <c r="K80" s="7">
        <f t="shared" si="10"/>
        <v>160.9350858</v>
      </c>
      <c r="L80" s="34">
        <f t="shared" si="11"/>
        <v>2.1863529876102703</v>
      </c>
    </row>
    <row r="81" spans="1:12" x14ac:dyDescent="0.35">
      <c r="A81" s="15">
        <v>43889</v>
      </c>
      <c r="B81" s="133">
        <v>76</v>
      </c>
      <c r="C81" s="38">
        <v>67.364127999999994</v>
      </c>
      <c r="D81" s="7">
        <f t="shared" si="7"/>
        <v>68.326684499999999</v>
      </c>
      <c r="E81" s="7">
        <f t="shared" si="8"/>
        <v>68.326684499999999</v>
      </c>
      <c r="F81" s="34">
        <f t="shared" si="6"/>
        <v>1.4288858604389643</v>
      </c>
      <c r="G81" s="23"/>
      <c r="H81" s="23"/>
      <c r="I81" s="38">
        <v>160.077957</v>
      </c>
      <c r="J81" s="7">
        <f t="shared" si="9"/>
        <v>160.11349009999998</v>
      </c>
      <c r="K81" s="7">
        <f t="shared" si="10"/>
        <v>160.11349009999998</v>
      </c>
      <c r="L81" s="34">
        <f t="shared" si="11"/>
        <v>2.219737224656158E-2</v>
      </c>
    </row>
    <row r="82" spans="1:12" x14ac:dyDescent="0.35">
      <c r="A82" s="15">
        <v>43892</v>
      </c>
      <c r="B82" s="133">
        <v>77</v>
      </c>
      <c r="C82" s="38">
        <v>73.635773</v>
      </c>
      <c r="D82" s="7">
        <f t="shared" si="7"/>
        <v>70.507836300000008</v>
      </c>
      <c r="E82" s="7">
        <f t="shared" si="8"/>
        <v>70.507836300000008</v>
      </c>
      <c r="F82" s="34">
        <f t="shared" si="6"/>
        <v>4.2478493435520699</v>
      </c>
      <c r="G82" s="23"/>
      <c r="H82" s="23"/>
      <c r="I82" s="38">
        <v>162.12127699999999</v>
      </c>
      <c r="J82" s="7">
        <f t="shared" si="9"/>
        <v>160.5823776</v>
      </c>
      <c r="K82" s="7">
        <f t="shared" si="10"/>
        <v>160.5823776</v>
      </c>
      <c r="L82" s="34">
        <f t="shared" si="11"/>
        <v>0.94922728742137352</v>
      </c>
    </row>
    <row r="83" spans="1:12" x14ac:dyDescent="0.35">
      <c r="A83" s="15">
        <v>43893</v>
      </c>
      <c r="B83" s="133">
        <v>78</v>
      </c>
      <c r="C83" s="38">
        <v>71.297156999999999</v>
      </c>
      <c r="D83" s="7">
        <f t="shared" si="7"/>
        <v>71.212136000000001</v>
      </c>
      <c r="E83" s="7">
        <f t="shared" si="8"/>
        <v>71.212136000000001</v>
      </c>
      <c r="F83" s="34">
        <f t="shared" si="6"/>
        <v>0.11924879417000818</v>
      </c>
      <c r="G83" s="23"/>
      <c r="H83" s="23"/>
      <c r="I83" s="38">
        <v>159.80157500000001</v>
      </c>
      <c r="J83" s="7">
        <f t="shared" si="9"/>
        <v>160.552762</v>
      </c>
      <c r="K83" s="7">
        <f t="shared" si="10"/>
        <v>160.552762</v>
      </c>
      <c r="L83" s="34">
        <f t="shared" si="11"/>
        <v>0.47007484125233889</v>
      </c>
    </row>
    <row r="84" spans="1:12" x14ac:dyDescent="0.35">
      <c r="A84" s="15">
        <v>43894</v>
      </c>
      <c r="B84" s="133">
        <v>79</v>
      </c>
      <c r="C84" s="38">
        <v>74.604240000000004</v>
      </c>
      <c r="D84" s="7">
        <f t="shared" si="7"/>
        <v>73.41842170000001</v>
      </c>
      <c r="E84" s="7">
        <f t="shared" si="8"/>
        <v>73.41842170000001</v>
      </c>
      <c r="F84" s="34">
        <f t="shared" si="6"/>
        <v>1.5894784264272297</v>
      </c>
      <c r="G84" s="23"/>
      <c r="H84" s="23"/>
      <c r="I84" s="38">
        <v>168.98161300000001</v>
      </c>
      <c r="J84" s="7">
        <f t="shared" si="9"/>
        <v>164.85553440000001</v>
      </c>
      <c r="K84" s="7">
        <f t="shared" si="10"/>
        <v>164.85553440000001</v>
      </c>
      <c r="L84" s="34">
        <f t="shared" si="11"/>
        <v>2.4417322848018967</v>
      </c>
    </row>
    <row r="85" spans="1:12" x14ac:dyDescent="0.35">
      <c r="A85" s="15">
        <v>43895</v>
      </c>
      <c r="B85" s="133">
        <v>80</v>
      </c>
      <c r="C85" s="38">
        <v>72.184303</v>
      </c>
      <c r="D85" s="7">
        <f t="shared" si="7"/>
        <v>72.732854900000007</v>
      </c>
      <c r="E85" s="7">
        <f t="shared" si="8"/>
        <v>72.732854900000007</v>
      </c>
      <c r="F85" s="34">
        <f t="shared" si="6"/>
        <v>0.75993239139540736</v>
      </c>
      <c r="G85" s="23"/>
      <c r="H85" s="23"/>
      <c r="I85" s="38">
        <v>162.79248000000001</v>
      </c>
      <c r="J85" s="7">
        <f t="shared" si="9"/>
        <v>164.05103890000001</v>
      </c>
      <c r="K85" s="7">
        <f t="shared" si="10"/>
        <v>164.05103890000001</v>
      </c>
      <c r="L85" s="34">
        <f t="shared" si="11"/>
        <v>0.77310628844772</v>
      </c>
    </row>
    <row r="86" spans="1:12" x14ac:dyDescent="0.35">
      <c r="A86" s="15">
        <v>43896</v>
      </c>
      <c r="B86" s="133">
        <v>81</v>
      </c>
      <c r="C86" s="38">
        <v>71.225684999999999</v>
      </c>
      <c r="D86" s="7">
        <f t="shared" si="7"/>
        <v>72.188981400000003</v>
      </c>
      <c r="E86" s="7">
        <f t="shared" si="8"/>
        <v>72.188981400000003</v>
      </c>
      <c r="F86" s="34">
        <f t="shared" si="6"/>
        <v>1.3524564909414412</v>
      </c>
      <c r="G86" s="23"/>
      <c r="H86" s="23"/>
      <c r="I86" s="38">
        <v>161.913971</v>
      </c>
      <c r="J86" s="7">
        <f t="shared" si="9"/>
        <v>163.59105210000001</v>
      </c>
      <c r="K86" s="7">
        <f t="shared" si="10"/>
        <v>163.59105210000001</v>
      </c>
      <c r="L86" s="34">
        <f t="shared" si="11"/>
        <v>1.0357852936606746</v>
      </c>
    </row>
    <row r="87" spans="1:12" x14ac:dyDescent="0.35">
      <c r="A87" s="15">
        <v>43899</v>
      </c>
      <c r="B87" s="133">
        <v>82</v>
      </c>
      <c r="C87" s="38">
        <v>65.592308000000003</v>
      </c>
      <c r="D87" s="7">
        <f t="shared" si="7"/>
        <v>68.600720100000004</v>
      </c>
      <c r="E87" s="7">
        <f t="shared" si="8"/>
        <v>68.600720100000004</v>
      </c>
      <c r="F87" s="34">
        <f t="shared" si="6"/>
        <v>4.586531853704555</v>
      </c>
      <c r="G87" s="23"/>
      <c r="H87" s="23"/>
      <c r="I87" s="38">
        <v>150.88806199999999</v>
      </c>
      <c r="J87" s="7">
        <f t="shared" si="9"/>
        <v>156.57671830000001</v>
      </c>
      <c r="K87" s="7">
        <f t="shared" si="10"/>
        <v>156.57671830000001</v>
      </c>
      <c r="L87" s="34">
        <f t="shared" si="11"/>
        <v>3.7701168830705898</v>
      </c>
    </row>
    <row r="88" spans="1:12" x14ac:dyDescent="0.35">
      <c r="A88" s="15">
        <v>43900</v>
      </c>
      <c r="B88" s="133">
        <v>83</v>
      </c>
      <c r="C88" s="38">
        <v>70.316367999999997</v>
      </c>
      <c r="D88" s="7">
        <f t="shared" si="7"/>
        <v>69.081013399999989</v>
      </c>
      <c r="E88" s="7">
        <f t="shared" si="8"/>
        <v>69.081013399999989</v>
      </c>
      <c r="F88" s="34">
        <f t="shared" si="6"/>
        <v>1.7568521172766034</v>
      </c>
      <c r="G88" s="23"/>
      <c r="H88" s="23"/>
      <c r="I88" s="38">
        <v>159.60415599999999</v>
      </c>
      <c r="J88" s="7">
        <f t="shared" si="9"/>
        <v>157.45129079999998</v>
      </c>
      <c r="K88" s="7">
        <f t="shared" si="10"/>
        <v>157.45129079999998</v>
      </c>
      <c r="L88" s="34">
        <f t="shared" si="11"/>
        <v>1.3488779076655173</v>
      </c>
    </row>
    <row r="89" spans="1:12" x14ac:dyDescent="0.35">
      <c r="A89" s="15">
        <v>43901</v>
      </c>
      <c r="B89" s="133">
        <v>84</v>
      </c>
      <c r="C89" s="38">
        <v>67.874245000000002</v>
      </c>
      <c r="D89" s="7">
        <f t="shared" si="7"/>
        <v>68.150494500000008</v>
      </c>
      <c r="E89" s="7">
        <f t="shared" si="8"/>
        <v>68.150494500000008</v>
      </c>
      <c r="F89" s="34">
        <f t="shared" si="6"/>
        <v>0.4070019489719639</v>
      </c>
      <c r="G89" s="23"/>
      <c r="H89" s="23"/>
      <c r="I89" s="38">
        <v>151.411224</v>
      </c>
      <c r="J89" s="7">
        <f t="shared" si="9"/>
        <v>153.7644712</v>
      </c>
      <c r="K89" s="7">
        <f t="shared" si="10"/>
        <v>153.7644712</v>
      </c>
      <c r="L89" s="34">
        <f t="shared" si="11"/>
        <v>1.5542092176733202</v>
      </c>
    </row>
    <row r="90" spans="1:12" x14ac:dyDescent="0.35">
      <c r="A90" s="15">
        <v>43902</v>
      </c>
      <c r="B90" s="133">
        <v>85</v>
      </c>
      <c r="C90" s="38">
        <v>61.171340999999998</v>
      </c>
      <c r="D90" s="7">
        <f t="shared" si="7"/>
        <v>65.011217600000009</v>
      </c>
      <c r="E90" s="7">
        <f t="shared" si="8"/>
        <v>65.011217600000009</v>
      </c>
      <c r="F90" s="34">
        <f t="shared" si="6"/>
        <v>6.277247706569014</v>
      </c>
      <c r="G90" s="23"/>
      <c r="H90" s="23"/>
      <c r="I90" s="38">
        <v>133.11039700000001</v>
      </c>
      <c r="J90" s="7">
        <f t="shared" si="9"/>
        <v>143.8993969</v>
      </c>
      <c r="K90" s="7">
        <f t="shared" si="10"/>
        <v>143.8993969</v>
      </c>
      <c r="L90" s="34">
        <f t="shared" si="11"/>
        <v>8.105302172601883</v>
      </c>
    </row>
    <row r="91" spans="1:12" x14ac:dyDescent="0.35">
      <c r="A91" s="15">
        <v>43903</v>
      </c>
      <c r="B91" s="133">
        <v>86</v>
      </c>
      <c r="C91" s="38">
        <v>68.500174999999999</v>
      </c>
      <c r="D91" s="7">
        <f t="shared" si="7"/>
        <v>66.176338799999996</v>
      </c>
      <c r="E91" s="7">
        <f t="shared" si="8"/>
        <v>66.176338799999996</v>
      </c>
      <c r="F91" s="34">
        <f t="shared" si="6"/>
        <v>3.3924529389888458</v>
      </c>
      <c r="G91" s="23"/>
      <c r="H91" s="23"/>
      <c r="I91" s="38">
        <v>147.482574</v>
      </c>
      <c r="J91" s="7">
        <f t="shared" si="9"/>
        <v>143.9566509</v>
      </c>
      <c r="K91" s="7">
        <f t="shared" si="10"/>
        <v>143.9566509</v>
      </c>
      <c r="L91" s="34">
        <f t="shared" si="11"/>
        <v>2.390738786536232</v>
      </c>
    </row>
    <row r="92" spans="1:12" x14ac:dyDescent="0.35">
      <c r="A92" s="15">
        <v>43906</v>
      </c>
      <c r="B92" s="133">
        <v>87</v>
      </c>
      <c r="C92" s="38">
        <v>59.687832</v>
      </c>
      <c r="D92" s="7">
        <f t="shared" si="7"/>
        <v>62.628236700000002</v>
      </c>
      <c r="E92" s="7">
        <f t="shared" si="8"/>
        <v>62.628236700000002</v>
      </c>
      <c r="F92" s="34">
        <f t="shared" si="6"/>
        <v>4.9263050800705948</v>
      </c>
      <c r="G92" s="23"/>
      <c r="H92" s="23"/>
      <c r="I92" s="38">
        <v>133.524979</v>
      </c>
      <c r="J92" s="7">
        <f t="shared" si="9"/>
        <v>137.6293411</v>
      </c>
      <c r="K92" s="7">
        <f t="shared" si="10"/>
        <v>137.6293411</v>
      </c>
      <c r="L92" s="34">
        <f t="shared" si="11"/>
        <v>3.0738533948767763</v>
      </c>
    </row>
    <row r="93" spans="1:12" x14ac:dyDescent="0.35">
      <c r="A93" s="15">
        <v>43907</v>
      </c>
      <c r="B93" s="133">
        <v>88</v>
      </c>
      <c r="C93" s="38">
        <v>62.312308999999999</v>
      </c>
      <c r="D93" s="7">
        <f t="shared" si="7"/>
        <v>62.762539099999998</v>
      </c>
      <c r="E93" s="7">
        <f t="shared" si="8"/>
        <v>62.762539099999998</v>
      </c>
      <c r="F93" s="34">
        <f t="shared" si="6"/>
        <v>0.7225379820221377</v>
      </c>
      <c r="G93" s="23"/>
      <c r="H93" s="23"/>
      <c r="I93" s="38">
        <v>130.09974700000001</v>
      </c>
      <c r="J93" s="7">
        <f t="shared" si="9"/>
        <v>134.603882</v>
      </c>
      <c r="K93" s="7">
        <f t="shared" si="10"/>
        <v>134.603882</v>
      </c>
      <c r="L93" s="34">
        <f t="shared" si="11"/>
        <v>3.4620628432121316</v>
      </c>
    </row>
    <row r="94" spans="1:12" x14ac:dyDescent="0.35">
      <c r="A94" s="15">
        <v>43908</v>
      </c>
      <c r="B94" s="133">
        <v>89</v>
      </c>
      <c r="C94" s="38">
        <v>60.786911000000003</v>
      </c>
      <c r="D94" s="7">
        <f t="shared" si="7"/>
        <v>61.024714600000003</v>
      </c>
      <c r="E94" s="7">
        <f t="shared" si="8"/>
        <v>61.024714600000003</v>
      </c>
      <c r="F94" s="34">
        <f t="shared" si="6"/>
        <v>0.39120856132992093</v>
      </c>
      <c r="G94" s="23"/>
      <c r="H94" s="23"/>
      <c r="I94" s="38">
        <v>118.067001</v>
      </c>
      <c r="J94" s="7">
        <f t="shared" si="9"/>
        <v>124.76842040000001</v>
      </c>
      <c r="K94" s="7">
        <f t="shared" si="10"/>
        <v>124.76842040000001</v>
      </c>
      <c r="L94" s="34">
        <f t="shared" si="11"/>
        <v>5.6759461519650234</v>
      </c>
    </row>
    <row r="95" spans="1:12" x14ac:dyDescent="0.35">
      <c r="A95" s="15">
        <v>43909</v>
      </c>
      <c r="B95" s="133">
        <v>90</v>
      </c>
      <c r="C95" s="38">
        <v>60.321156000000002</v>
      </c>
      <c r="D95" s="7">
        <f t="shared" si="7"/>
        <v>60.859113100000002</v>
      </c>
      <c r="E95" s="7">
        <f t="shared" si="8"/>
        <v>60.859113100000002</v>
      </c>
      <c r="F95" s="34">
        <f t="shared" si="6"/>
        <v>0.89182160235788555</v>
      </c>
      <c r="G95" s="23"/>
      <c r="H95" s="23"/>
      <c r="I95" s="38">
        <v>117.42538500000001</v>
      </c>
      <c r="J95" s="7">
        <f t="shared" si="9"/>
        <v>120.15274220000001</v>
      </c>
      <c r="K95" s="7">
        <f t="shared" si="10"/>
        <v>120.15274220000001</v>
      </c>
      <c r="L95" s="34">
        <f t="shared" si="11"/>
        <v>2.3226299832868333</v>
      </c>
    </row>
    <row r="96" spans="1:12" x14ac:dyDescent="0.35">
      <c r="A96" s="15">
        <v>43910</v>
      </c>
      <c r="B96" s="133">
        <v>91</v>
      </c>
      <c r="C96" s="38">
        <v>56.491633999999998</v>
      </c>
      <c r="D96" s="7">
        <f t="shared" si="7"/>
        <v>58.499545999999995</v>
      </c>
      <c r="E96" s="7">
        <f t="shared" si="8"/>
        <v>58.499545999999995</v>
      </c>
      <c r="F96" s="34">
        <f t="shared" si="6"/>
        <v>3.5543528445291517</v>
      </c>
      <c r="G96" s="23"/>
      <c r="H96" s="23"/>
      <c r="I96" s="38">
        <v>111.048721</v>
      </c>
      <c r="J96" s="7">
        <f t="shared" si="9"/>
        <v>114.3653762</v>
      </c>
      <c r="K96" s="7">
        <f t="shared" si="10"/>
        <v>114.3653762</v>
      </c>
      <c r="L96" s="34">
        <f t="shared" si="11"/>
        <v>2.9866667262201063</v>
      </c>
    </row>
    <row r="97" spans="1:12" x14ac:dyDescent="0.35">
      <c r="A97" s="15">
        <v>43913</v>
      </c>
      <c r="B97" s="133">
        <v>92</v>
      </c>
      <c r="C97" s="38">
        <v>55.291519000000001</v>
      </c>
      <c r="D97" s="7">
        <f t="shared" si="7"/>
        <v>56.657480899999996</v>
      </c>
      <c r="E97" s="7">
        <f t="shared" si="8"/>
        <v>56.657480899999996</v>
      </c>
      <c r="F97" s="34">
        <f t="shared" si="6"/>
        <v>2.4704727319934814</v>
      </c>
      <c r="G97" s="23"/>
      <c r="H97" s="23"/>
      <c r="I97" s="38">
        <v>102.520172</v>
      </c>
      <c r="J97" s="7">
        <f t="shared" si="9"/>
        <v>108.0597793</v>
      </c>
      <c r="K97" s="7">
        <f t="shared" si="10"/>
        <v>108.0597793</v>
      </c>
      <c r="L97" s="34">
        <f t="shared" si="11"/>
        <v>5.4034315315038679</v>
      </c>
    </row>
    <row r="98" spans="1:12" x14ac:dyDescent="0.35">
      <c r="A98" s="15">
        <v>43914</v>
      </c>
      <c r="B98" s="133">
        <v>93</v>
      </c>
      <c r="C98" s="38">
        <v>60.838661000000002</v>
      </c>
      <c r="D98" s="7">
        <f t="shared" si="7"/>
        <v>58.305112999999999</v>
      </c>
      <c r="E98" s="7">
        <f t="shared" si="8"/>
        <v>58.305112999999999</v>
      </c>
      <c r="F98" s="34">
        <f t="shared" si="6"/>
        <v>4.1643717306664643</v>
      </c>
      <c r="G98" s="23"/>
      <c r="H98" s="23"/>
      <c r="I98" s="38">
        <v>117.96828499999999</v>
      </c>
      <c r="J98" s="7">
        <f t="shared" si="9"/>
        <v>111.9499383</v>
      </c>
      <c r="K98" s="7">
        <f t="shared" si="10"/>
        <v>111.9499383</v>
      </c>
      <c r="L98" s="34">
        <f t="shared" si="11"/>
        <v>5.1016649941126087</v>
      </c>
    </row>
    <row r="99" spans="1:12" x14ac:dyDescent="0.35">
      <c r="A99" s="15">
        <v>43915</v>
      </c>
      <c r="B99" s="133">
        <v>94</v>
      </c>
      <c r="C99" s="38">
        <v>60.503517000000002</v>
      </c>
      <c r="D99" s="7">
        <f t="shared" si="7"/>
        <v>59.561660600000003</v>
      </c>
      <c r="E99" s="7">
        <f t="shared" si="8"/>
        <v>59.561660600000003</v>
      </c>
      <c r="F99" s="34">
        <f t="shared" si="6"/>
        <v>1.5566969437495657</v>
      </c>
      <c r="G99" s="23"/>
      <c r="H99" s="23"/>
      <c r="I99" s="38">
        <v>127.977478</v>
      </c>
      <c r="J99" s="7">
        <f t="shared" si="9"/>
        <v>119.8832589</v>
      </c>
      <c r="K99" s="7">
        <f t="shared" si="10"/>
        <v>119.8832589</v>
      </c>
      <c r="L99" s="34">
        <f t="shared" si="11"/>
        <v>6.3247215263923264</v>
      </c>
    </row>
    <row r="100" spans="1:12" x14ac:dyDescent="0.35">
      <c r="A100" s="15">
        <v>43916</v>
      </c>
      <c r="B100" s="133">
        <v>95</v>
      </c>
      <c r="C100" s="38">
        <v>63.687393</v>
      </c>
      <c r="D100" s="7">
        <f t="shared" si="7"/>
        <v>62.162483800000004</v>
      </c>
      <c r="E100" s="7">
        <f t="shared" si="8"/>
        <v>62.162483800000004</v>
      </c>
      <c r="F100" s="34">
        <f t="shared" si="6"/>
        <v>2.3943658676686552</v>
      </c>
      <c r="G100" s="23"/>
      <c r="H100" s="23"/>
      <c r="I100" s="38">
        <v>135.627487</v>
      </c>
      <c r="J100" s="7">
        <f t="shared" si="9"/>
        <v>129.80064390000001</v>
      </c>
      <c r="K100" s="7">
        <f t="shared" si="10"/>
        <v>129.80064390000001</v>
      </c>
      <c r="L100" s="34">
        <f t="shared" si="11"/>
        <v>4.2962110622900438</v>
      </c>
    </row>
    <row r="101" spans="1:12" x14ac:dyDescent="0.35">
      <c r="A101" s="15">
        <v>43917</v>
      </c>
      <c r="B101" s="133">
        <v>96</v>
      </c>
      <c r="C101" s="38">
        <v>61.050593999999997</v>
      </c>
      <c r="D101" s="7">
        <f t="shared" si="7"/>
        <v>61.7322183</v>
      </c>
      <c r="E101" s="7">
        <f t="shared" si="8"/>
        <v>61.7322183</v>
      </c>
      <c r="F101" s="34">
        <f t="shared" si="6"/>
        <v>1.1164908567474428</v>
      </c>
      <c r="G101" s="23"/>
      <c r="H101" s="23"/>
      <c r="I101" s="38">
        <v>129.57659899999999</v>
      </c>
      <c r="J101" s="7">
        <f t="shared" si="9"/>
        <v>131.0720412</v>
      </c>
      <c r="K101" s="7">
        <f t="shared" si="10"/>
        <v>131.0720412</v>
      </c>
      <c r="L101" s="34">
        <f t="shared" si="11"/>
        <v>1.1540989743063204</v>
      </c>
    </row>
    <row r="102" spans="1:12" x14ac:dyDescent="0.35">
      <c r="A102" s="15">
        <v>43920</v>
      </c>
      <c r="B102" s="133">
        <v>97</v>
      </c>
      <c r="C102" s="38">
        <v>62.792850000000001</v>
      </c>
      <c r="D102" s="7">
        <f t="shared" si="7"/>
        <v>62.449081800000002</v>
      </c>
      <c r="E102" s="7">
        <f t="shared" si="8"/>
        <v>62.449081800000002</v>
      </c>
      <c r="F102" s="34">
        <f t="shared" si="6"/>
        <v>0.54746392304219271</v>
      </c>
      <c r="G102" s="23"/>
      <c r="H102" s="23"/>
      <c r="I102" s="38">
        <v>130.05038500000001</v>
      </c>
      <c r="J102" s="7">
        <f t="shared" si="9"/>
        <v>131.02366960000001</v>
      </c>
      <c r="K102" s="7">
        <f t="shared" si="10"/>
        <v>131.02366960000001</v>
      </c>
      <c r="L102" s="34">
        <f t="shared" si="11"/>
        <v>0.74839040268892665</v>
      </c>
    </row>
    <row r="103" spans="1:12" x14ac:dyDescent="0.35">
      <c r="A103" s="15">
        <v>43921</v>
      </c>
      <c r="B103" s="133">
        <v>98</v>
      </c>
      <c r="C103" s="38">
        <v>62.664707</v>
      </c>
      <c r="D103" s="7">
        <f t="shared" si="7"/>
        <v>62.380327300000005</v>
      </c>
      <c r="E103" s="7">
        <f t="shared" si="8"/>
        <v>62.380327300000005</v>
      </c>
      <c r="F103" s="34">
        <f t="shared" si="6"/>
        <v>0.45381158488460693</v>
      </c>
      <c r="G103" s="23"/>
      <c r="H103" s="23"/>
      <c r="I103" s="38">
        <v>132.06407200000001</v>
      </c>
      <c r="J103" s="7">
        <f t="shared" si="9"/>
        <v>130.9624713</v>
      </c>
      <c r="K103" s="7">
        <f t="shared" si="10"/>
        <v>130.9624713</v>
      </c>
      <c r="L103" s="34">
        <f t="shared" si="11"/>
        <v>0.83414109781501045</v>
      </c>
    </row>
    <row r="104" spans="1:12" x14ac:dyDescent="0.35">
      <c r="A104" s="15">
        <v>43922</v>
      </c>
      <c r="B104" s="133">
        <v>99</v>
      </c>
      <c r="C104" s="38">
        <v>59.367474000000001</v>
      </c>
      <c r="D104" s="7">
        <f t="shared" si="7"/>
        <v>61.041719100000002</v>
      </c>
      <c r="E104" s="7">
        <f t="shared" si="8"/>
        <v>61.041719100000002</v>
      </c>
      <c r="F104" s="34">
        <f t="shared" si="6"/>
        <v>2.820138684020816</v>
      </c>
      <c r="G104" s="23"/>
      <c r="H104" s="23"/>
      <c r="I104" s="38">
        <v>128.03671299999999</v>
      </c>
      <c r="J104" s="7">
        <f t="shared" si="9"/>
        <v>129.64765510000001</v>
      </c>
      <c r="K104" s="7">
        <f t="shared" si="10"/>
        <v>129.64765510000001</v>
      </c>
      <c r="L104" s="34">
        <f t="shared" si="11"/>
        <v>1.2581876418523934</v>
      </c>
    </row>
    <row r="105" spans="1:12" s="9" customFormat="1" x14ac:dyDescent="0.35">
      <c r="A105" s="132">
        <v>43923</v>
      </c>
      <c r="B105" s="134">
        <v>100</v>
      </c>
      <c r="C105" s="116">
        <v>60.35812</v>
      </c>
      <c r="D105" s="111">
        <f t="shared" si="7"/>
        <v>60.522243600000003</v>
      </c>
      <c r="E105" s="111">
        <f t="shared" si="8"/>
        <v>60.522243600000003</v>
      </c>
      <c r="F105" s="121">
        <f t="shared" si="6"/>
        <v>0.27191635524765101</v>
      </c>
      <c r="G105" s="122"/>
      <c r="H105" s="122"/>
      <c r="I105" s="116">
        <v>131.09671</v>
      </c>
      <c r="J105" s="111">
        <f t="shared" si="9"/>
        <v>130.37218330000002</v>
      </c>
      <c r="K105" s="7">
        <f t="shared" si="10"/>
        <v>130.37218330000002</v>
      </c>
      <c r="L105" s="34">
        <f t="shared" si="11"/>
        <v>0.55266581442050244</v>
      </c>
    </row>
    <row r="106" spans="1:12" x14ac:dyDescent="0.35">
      <c r="A106" s="15">
        <v>43924</v>
      </c>
      <c r="B106" s="133">
        <v>101</v>
      </c>
      <c r="C106" s="38">
        <v>59.490692000000003</v>
      </c>
      <c r="D106" s="112">
        <f t="shared" si="7"/>
        <v>59.726276800000008</v>
      </c>
      <c r="E106" s="7">
        <f t="array" ref="E106:E262">TREND(D106:D126, B106:B126,B106:B262)</f>
        <v>63.623249863203476</v>
      </c>
      <c r="F106" s="34">
        <f t="shared" si="6"/>
        <v>6.9465620995020085</v>
      </c>
      <c r="G106" s="23"/>
      <c r="H106" s="23"/>
      <c r="I106" s="38">
        <v>125.805862</v>
      </c>
      <c r="J106" s="112">
        <f t="shared" si="9"/>
        <v>127.83928660000001</v>
      </c>
      <c r="K106" s="7">
        <f t="array" ref="K106:K262">TREND(J106:J126, B106:B126,B106:B262)</f>
        <v>132.13908305324676</v>
      </c>
      <c r="L106" s="34">
        <f t="shared" si="11"/>
        <v>5.0341223791676413</v>
      </c>
    </row>
    <row r="107" spans="1:12" x14ac:dyDescent="0.35">
      <c r="A107" s="15">
        <v>43927</v>
      </c>
      <c r="B107" s="133">
        <v>102</v>
      </c>
      <c r="C107" s="38">
        <v>64.680503999999999</v>
      </c>
      <c r="D107" s="112">
        <f t="shared" si="7"/>
        <v>62.259083599999997</v>
      </c>
      <c r="E107" s="7">
        <v>64.046850264502183</v>
      </c>
      <c r="F107" s="34">
        <f t="shared" si="6"/>
        <v>0.97966728196461839</v>
      </c>
      <c r="G107" s="23"/>
      <c r="H107" s="23"/>
      <c r="I107" s="38">
        <v>132.27136200000001</v>
      </c>
      <c r="J107" s="112">
        <f t="shared" si="9"/>
        <v>130.09678159999999</v>
      </c>
      <c r="K107" s="7">
        <v>132.43794478077925</v>
      </c>
      <c r="L107" s="34">
        <f t="shared" si="11"/>
        <v>0.12594017197708815</v>
      </c>
    </row>
    <row r="108" spans="1:12" x14ac:dyDescent="0.35">
      <c r="A108" s="15">
        <v>43928</v>
      </c>
      <c r="B108" s="133">
        <v>103</v>
      </c>
      <c r="C108" s="38">
        <v>63.931355000000003</v>
      </c>
      <c r="D108" s="112">
        <f t="shared" si="7"/>
        <v>63.2679671</v>
      </c>
      <c r="E108" s="7">
        <v>64.470450665800882</v>
      </c>
      <c r="F108" s="34">
        <f t="shared" si="6"/>
        <v>0.84324142011518288</v>
      </c>
      <c r="G108" s="23"/>
      <c r="H108" s="23"/>
      <c r="I108" s="38">
        <v>133.495361</v>
      </c>
      <c r="J108" s="112">
        <f t="shared" si="9"/>
        <v>131.5902615</v>
      </c>
      <c r="K108" s="7">
        <v>132.7368065083117</v>
      </c>
      <c r="L108" s="34">
        <f t="shared" si="11"/>
        <v>0.56822535705064758</v>
      </c>
    </row>
    <row r="109" spans="1:12" x14ac:dyDescent="0.35">
      <c r="A109" s="15">
        <v>43929</v>
      </c>
      <c r="B109" s="133">
        <v>104</v>
      </c>
      <c r="C109" s="38">
        <v>65.567656999999997</v>
      </c>
      <c r="D109" s="112">
        <f t="shared" si="7"/>
        <v>64.899335799999989</v>
      </c>
      <c r="E109" s="7">
        <v>64.894051067099582</v>
      </c>
      <c r="F109" s="34">
        <f t="shared" si="6"/>
        <v>1.0273448278019375</v>
      </c>
      <c r="G109" s="23"/>
      <c r="H109" s="23"/>
      <c r="I109" s="38">
        <v>137.453644</v>
      </c>
      <c r="J109" s="112">
        <f t="shared" si="9"/>
        <v>135.22970270000002</v>
      </c>
      <c r="K109" s="7">
        <v>133.03566823584418</v>
      </c>
      <c r="L109" s="34">
        <f t="shared" si="11"/>
        <v>3.2141568863433063</v>
      </c>
    </row>
    <row r="110" spans="1:12" x14ac:dyDescent="0.35">
      <c r="A110" s="15">
        <v>43930</v>
      </c>
      <c r="B110" s="133">
        <v>105</v>
      </c>
      <c r="C110" s="38">
        <v>66.040801999999999</v>
      </c>
      <c r="D110" s="112">
        <f t="shared" si="7"/>
        <v>65.476969099999991</v>
      </c>
      <c r="E110" s="7">
        <v>65.317651468398282</v>
      </c>
      <c r="F110" s="34">
        <f t="shared" si="6"/>
        <v>1.0950056778561195</v>
      </c>
      <c r="G110" s="23"/>
      <c r="H110" s="23"/>
      <c r="I110" s="38">
        <v>141.579712</v>
      </c>
      <c r="J110" s="112">
        <f t="shared" si="9"/>
        <v>138.7250214</v>
      </c>
      <c r="K110" s="7">
        <v>133.33452996337664</v>
      </c>
      <c r="L110" s="34">
        <f t="shared" si="11"/>
        <v>5.8237030716825879</v>
      </c>
    </row>
    <row r="111" spans="1:12" x14ac:dyDescent="0.35">
      <c r="A111" s="15">
        <v>43934</v>
      </c>
      <c r="B111" s="133">
        <v>106</v>
      </c>
      <c r="C111" s="38">
        <v>67.337029000000001</v>
      </c>
      <c r="D111" s="112">
        <f t="shared" si="7"/>
        <v>66.594286499999995</v>
      </c>
      <c r="E111" s="7">
        <v>65.741251869696981</v>
      </c>
      <c r="F111" s="34">
        <f t="shared" si="6"/>
        <v>2.3698359639582849</v>
      </c>
      <c r="G111" s="23"/>
      <c r="H111" s="23"/>
      <c r="I111" s="38">
        <v>136.160538</v>
      </c>
      <c r="J111" s="112">
        <f t="shared" si="9"/>
        <v>138.04491139999999</v>
      </c>
      <c r="K111" s="7">
        <v>133.63339169090912</v>
      </c>
      <c r="L111" s="34">
        <f t="shared" si="11"/>
        <v>1.8560049381494665</v>
      </c>
    </row>
    <row r="112" spans="1:12" x14ac:dyDescent="0.35">
      <c r="A112" s="15">
        <v>43935</v>
      </c>
      <c r="B112" s="133">
        <v>107</v>
      </c>
      <c r="C112" s="38">
        <v>70.737755000000007</v>
      </c>
      <c r="D112" s="112">
        <f t="shared" si="7"/>
        <v>68.778146600000014</v>
      </c>
      <c r="E112" s="7">
        <v>66.164852270995681</v>
      </c>
      <c r="F112" s="34">
        <f t="shared" si="6"/>
        <v>6.4645856077908128</v>
      </c>
      <c r="G112" s="23"/>
      <c r="H112" s="23"/>
      <c r="I112" s="38">
        <v>138.77633700000001</v>
      </c>
      <c r="J112" s="112">
        <f t="shared" si="9"/>
        <v>138.55227230000003</v>
      </c>
      <c r="K112" s="7">
        <v>133.93225341844158</v>
      </c>
      <c r="L112" s="34">
        <f t="shared" si="11"/>
        <v>3.4905688435618787</v>
      </c>
    </row>
    <row r="113" spans="1:12" x14ac:dyDescent="0.35">
      <c r="A113" s="15">
        <v>43936</v>
      </c>
      <c r="B113" s="133">
        <v>108</v>
      </c>
      <c r="C113" s="38">
        <v>70.092110000000005</v>
      </c>
      <c r="D113" s="112">
        <f t="shared" si="7"/>
        <v>69.734787299999994</v>
      </c>
      <c r="E113" s="7">
        <v>66.58845267229438</v>
      </c>
      <c r="F113" s="34">
        <f t="shared" si="6"/>
        <v>4.9986472481790383</v>
      </c>
      <c r="G113" s="23"/>
      <c r="H113" s="23"/>
      <c r="I113" s="38">
        <v>133.100525</v>
      </c>
      <c r="J113" s="112">
        <f t="shared" si="9"/>
        <v>135.41527120000001</v>
      </c>
      <c r="K113" s="7">
        <v>134.23111514597406</v>
      </c>
      <c r="L113" s="34">
        <f t="shared" si="11"/>
        <v>0.84942575994651703</v>
      </c>
    </row>
    <row r="114" spans="1:12" x14ac:dyDescent="0.35">
      <c r="A114" s="15">
        <v>43937</v>
      </c>
      <c r="B114" s="133">
        <v>109</v>
      </c>
      <c r="C114" s="38">
        <v>70.649039999999999</v>
      </c>
      <c r="D114" s="112">
        <f t="shared" si="7"/>
        <v>70.499704000000008</v>
      </c>
      <c r="E114" s="7">
        <v>67.01205307359308</v>
      </c>
      <c r="F114" s="34">
        <f t="shared" si="6"/>
        <v>5.1479636898207248</v>
      </c>
      <c r="G114" s="23"/>
      <c r="H114" s="23"/>
      <c r="I114" s="38">
        <v>130.62290999999999</v>
      </c>
      <c r="J114" s="112">
        <f t="shared" si="9"/>
        <v>132.99687990000001</v>
      </c>
      <c r="K114" s="7">
        <v>134.52997687350651</v>
      </c>
      <c r="L114" s="34">
        <f t="shared" si="11"/>
        <v>2.9911038373793102</v>
      </c>
    </row>
    <row r="115" spans="1:12" x14ac:dyDescent="0.35">
      <c r="A115" s="15">
        <v>43938</v>
      </c>
      <c r="B115" s="133">
        <v>110</v>
      </c>
      <c r="C115" s="38">
        <v>69.690421999999998</v>
      </c>
      <c r="D115" s="112">
        <f t="shared" si="7"/>
        <v>70.058345000000003</v>
      </c>
      <c r="E115" s="7">
        <v>67.435653474891794</v>
      </c>
      <c r="F115" s="34">
        <f t="shared" si="6"/>
        <v>3.2354066174376221</v>
      </c>
      <c r="G115" s="23"/>
      <c r="H115" s="23"/>
      <c r="I115" s="38">
        <v>136.53564499999999</v>
      </c>
      <c r="J115" s="112">
        <f t="shared" si="9"/>
        <v>134.07480049999998</v>
      </c>
      <c r="K115" s="7">
        <v>134.82883860103897</v>
      </c>
      <c r="L115" s="34">
        <f t="shared" si="11"/>
        <v>1.2500811776741678</v>
      </c>
    </row>
    <row r="116" spans="1:12" x14ac:dyDescent="0.35">
      <c r="A116" s="15">
        <v>43941</v>
      </c>
      <c r="B116" s="133">
        <v>111</v>
      </c>
      <c r="C116" s="38">
        <v>68.243881000000002</v>
      </c>
      <c r="D116" s="112">
        <f t="shared" si="7"/>
        <v>69.158875099999989</v>
      </c>
      <c r="E116" s="7">
        <v>67.859253876190493</v>
      </c>
      <c r="F116" s="34">
        <f t="shared" si="6"/>
        <v>0.56360675590754938</v>
      </c>
      <c r="G116" s="23"/>
      <c r="H116" s="23"/>
      <c r="I116" s="38">
        <v>133.949432</v>
      </c>
      <c r="J116" s="112">
        <f t="shared" si="9"/>
        <v>134.0599915</v>
      </c>
      <c r="K116" s="7">
        <v>135.12770032857145</v>
      </c>
      <c r="L116" s="34">
        <f t="shared" si="11"/>
        <v>0.87963667406327517</v>
      </c>
    </row>
    <row r="117" spans="1:12" x14ac:dyDescent="0.35">
      <c r="A117" s="15">
        <v>43942</v>
      </c>
      <c r="B117" s="133">
        <v>112</v>
      </c>
      <c r="C117" s="38">
        <v>66.134438000000003</v>
      </c>
      <c r="D117" s="112">
        <f t="shared" si="7"/>
        <v>67.47846770000001</v>
      </c>
      <c r="E117" s="7">
        <v>68.282854277489193</v>
      </c>
      <c r="F117" s="34">
        <f t="shared" si="6"/>
        <v>3.2485590600908858</v>
      </c>
      <c r="G117" s="23"/>
      <c r="H117" s="23"/>
      <c r="I117" s="38">
        <v>130.29716500000001</v>
      </c>
      <c r="J117" s="112">
        <f t="shared" si="9"/>
        <v>132.64054110000001</v>
      </c>
      <c r="K117" s="7">
        <v>135.4265620561039</v>
      </c>
      <c r="L117" s="34">
        <f t="shared" si="11"/>
        <v>3.9366912212586493</v>
      </c>
    </row>
    <row r="118" spans="1:12" x14ac:dyDescent="0.35">
      <c r="A118" s="15">
        <v>43943</v>
      </c>
      <c r="B118" s="133">
        <v>113</v>
      </c>
      <c r="C118" s="38">
        <v>68.039351999999994</v>
      </c>
      <c r="D118" s="112">
        <f t="shared" si="7"/>
        <v>67.508783599999987</v>
      </c>
      <c r="E118" s="7">
        <v>68.706454678787892</v>
      </c>
      <c r="F118" s="34">
        <f t="shared" si="6"/>
        <v>0.98046594974610968</v>
      </c>
      <c r="G118" s="23"/>
      <c r="H118" s="23"/>
      <c r="I118" s="38">
        <v>131.313873</v>
      </c>
      <c r="J118" s="112">
        <f t="shared" si="9"/>
        <v>131.53597239999999</v>
      </c>
      <c r="K118" s="7">
        <v>135.72542378363639</v>
      </c>
      <c r="L118" s="34">
        <f t="shared" si="11"/>
        <v>3.3595466212746512</v>
      </c>
    </row>
    <row r="119" spans="1:12" x14ac:dyDescent="0.35">
      <c r="A119" s="15">
        <v>43944</v>
      </c>
      <c r="B119" s="133">
        <v>114</v>
      </c>
      <c r="C119" s="38">
        <v>67.775672999999998</v>
      </c>
      <c r="D119" s="112">
        <f t="shared" si="7"/>
        <v>67.526529699999998</v>
      </c>
      <c r="E119" s="7">
        <v>69.130055080086606</v>
      </c>
      <c r="F119" s="34">
        <f t="shared" si="6"/>
        <v>1.9983306991088214</v>
      </c>
      <c r="G119" s="23"/>
      <c r="H119" s="23"/>
      <c r="I119" s="38">
        <v>132.94258099999999</v>
      </c>
      <c r="J119" s="112">
        <f t="shared" si="9"/>
        <v>131.92488539999999</v>
      </c>
      <c r="K119" s="7">
        <v>136.02428551116884</v>
      </c>
      <c r="L119" s="34">
        <f t="shared" si="11"/>
        <v>2.318071823179702</v>
      </c>
    </row>
    <row r="120" spans="1:12" x14ac:dyDescent="0.35">
      <c r="A120" s="15">
        <v>43945</v>
      </c>
      <c r="B120" s="133">
        <v>115</v>
      </c>
      <c r="C120" s="38">
        <v>69.732322999999994</v>
      </c>
      <c r="D120" s="112">
        <f t="shared" si="7"/>
        <v>68.806733799999989</v>
      </c>
      <c r="E120" s="7">
        <v>69.553655481385306</v>
      </c>
      <c r="F120" s="34">
        <f t="shared" si="6"/>
        <v>0.25621908309965241</v>
      </c>
      <c r="G120" s="23"/>
      <c r="H120" s="23"/>
      <c r="I120" s="38">
        <v>133.771759</v>
      </c>
      <c r="J120" s="112">
        <f t="shared" si="9"/>
        <v>133.03142839999998</v>
      </c>
      <c r="K120" s="7">
        <v>136.32314723870132</v>
      </c>
      <c r="L120" s="34">
        <f t="shared" si="11"/>
        <v>1.9072697090731394</v>
      </c>
    </row>
    <row r="121" spans="1:12" x14ac:dyDescent="0.35">
      <c r="A121" s="15">
        <v>43948</v>
      </c>
      <c r="B121" s="133">
        <v>116</v>
      </c>
      <c r="C121" s="38">
        <v>69.781609000000003</v>
      </c>
      <c r="D121" s="112">
        <f t="shared" si="7"/>
        <v>69.365635999999995</v>
      </c>
      <c r="E121" s="7">
        <v>69.977255882684005</v>
      </c>
      <c r="F121" s="34">
        <f t="shared" si="6"/>
        <v>0.28037026587335112</v>
      </c>
      <c r="G121" s="23"/>
      <c r="H121" s="23"/>
      <c r="I121" s="38">
        <v>138.07551599999999</v>
      </c>
      <c r="J121" s="112">
        <f t="shared" si="9"/>
        <v>135.7578019</v>
      </c>
      <c r="K121" s="7">
        <v>136.62200896623378</v>
      </c>
      <c r="L121" s="34">
        <f t="shared" si="11"/>
        <v>1.0526899162674248</v>
      </c>
    </row>
    <row r="122" spans="1:12" x14ac:dyDescent="0.35">
      <c r="A122" s="15">
        <v>43949</v>
      </c>
      <c r="B122" s="133">
        <v>117</v>
      </c>
      <c r="C122" s="38">
        <v>68.650490000000005</v>
      </c>
      <c r="D122" s="112">
        <f t="shared" si="7"/>
        <v>69.206192299999998</v>
      </c>
      <c r="E122" s="7">
        <v>70.400856283982705</v>
      </c>
      <c r="F122" s="34">
        <f t="shared" si="6"/>
        <v>2.5496777721218016</v>
      </c>
      <c r="G122" s="23"/>
      <c r="H122" s="23"/>
      <c r="I122" s="38">
        <v>140.91835</v>
      </c>
      <c r="J122" s="112">
        <f t="shared" si="9"/>
        <v>138.63618159999999</v>
      </c>
      <c r="K122" s="7">
        <v>136.92087069376626</v>
      </c>
      <c r="L122" s="34">
        <f t="shared" si="11"/>
        <v>2.8367343970701775</v>
      </c>
    </row>
    <row r="123" spans="1:12" x14ac:dyDescent="0.35">
      <c r="A123" s="15">
        <v>43950</v>
      </c>
      <c r="B123" s="133">
        <v>118</v>
      </c>
      <c r="C123" s="38">
        <v>70.905333999999996</v>
      </c>
      <c r="D123" s="112">
        <f t="shared" si="7"/>
        <v>70.0041358</v>
      </c>
      <c r="E123" s="7">
        <v>70.824456685281405</v>
      </c>
      <c r="F123" s="34">
        <f t="shared" si="6"/>
        <v>0.11406379486004781</v>
      </c>
      <c r="G123" s="23"/>
      <c r="H123" s="23"/>
      <c r="I123" s="38">
        <v>144.274506</v>
      </c>
      <c r="J123" s="112">
        <f t="shared" si="9"/>
        <v>142.02786120000002</v>
      </c>
      <c r="K123" s="7">
        <v>137.21973242129872</v>
      </c>
      <c r="L123" s="34">
        <f t="shared" si="11"/>
        <v>4.8898268823053783</v>
      </c>
    </row>
    <row r="124" spans="1:12" x14ac:dyDescent="0.35">
      <c r="A124" s="15">
        <v>43951</v>
      </c>
      <c r="B124" s="133">
        <v>119</v>
      </c>
      <c r="C124" s="38">
        <v>72.401154000000005</v>
      </c>
      <c r="D124" s="112">
        <f t="shared" si="7"/>
        <v>71.202275200000003</v>
      </c>
      <c r="E124" s="7">
        <v>71.248057086580104</v>
      </c>
      <c r="F124" s="34">
        <f t="shared" si="6"/>
        <v>1.5926499091712005</v>
      </c>
      <c r="G124" s="23"/>
      <c r="H124" s="23"/>
      <c r="I124" s="38">
        <v>140.06944300000001</v>
      </c>
      <c r="J124" s="112">
        <f t="shared" si="9"/>
        <v>141.50074330000001</v>
      </c>
      <c r="K124" s="7">
        <v>137.5185941488312</v>
      </c>
      <c r="L124" s="34">
        <f t="shared" si="11"/>
        <v>1.8211315734073481</v>
      </c>
    </row>
    <row r="125" spans="1:12" x14ac:dyDescent="0.35">
      <c r="A125" s="15">
        <v>43952</v>
      </c>
      <c r="B125" s="133">
        <v>120</v>
      </c>
      <c r="C125" s="38">
        <v>71.235541999999995</v>
      </c>
      <c r="D125" s="112">
        <f t="shared" si="7"/>
        <v>71.519183999999996</v>
      </c>
      <c r="E125" s="7">
        <v>71.671657487878804</v>
      </c>
      <c r="F125" s="34">
        <f t="shared" si="6"/>
        <v>0.61221614328253238</v>
      </c>
      <c r="G125" s="23"/>
      <c r="H125" s="23"/>
      <c r="I125" s="38">
        <v>135.47943100000001</v>
      </c>
      <c r="J125" s="112">
        <f t="shared" si="9"/>
        <v>138.61544960000001</v>
      </c>
      <c r="K125" s="7">
        <v>137.81745587636365</v>
      </c>
      <c r="L125" s="34">
        <f t="shared" si="11"/>
        <v>1.7257415823983251</v>
      </c>
    </row>
    <row r="126" spans="1:12" x14ac:dyDescent="0.35">
      <c r="A126" s="15">
        <v>43955</v>
      </c>
      <c r="B126" s="133">
        <v>121</v>
      </c>
      <c r="C126" s="38">
        <v>72.243446000000006</v>
      </c>
      <c r="D126" s="112">
        <f t="shared" si="7"/>
        <v>71.972616400000007</v>
      </c>
      <c r="E126" s="7">
        <v>72.095257889177503</v>
      </c>
      <c r="F126" s="34">
        <f t="shared" si="6"/>
        <v>0.20512325896317635</v>
      </c>
      <c r="G126" s="23"/>
      <c r="H126" s="23"/>
      <c r="I126" s="38">
        <v>133.45588699999999</v>
      </c>
      <c r="J126" s="112">
        <f t="shared" si="9"/>
        <v>135.3856614</v>
      </c>
      <c r="K126" s="7">
        <v>138.11631760389611</v>
      </c>
      <c r="L126" s="34">
        <f t="shared" si="11"/>
        <v>3.4921131683730948</v>
      </c>
    </row>
    <row r="127" spans="1:12" x14ac:dyDescent="0.35">
      <c r="A127" s="15">
        <v>43956</v>
      </c>
      <c r="B127" s="133">
        <v>122</v>
      </c>
      <c r="C127" s="38">
        <v>73.327736000000002</v>
      </c>
      <c r="D127" s="92"/>
      <c r="E127" s="7">
        <v>72.518858290476203</v>
      </c>
      <c r="F127" s="34">
        <f t="shared" si="6"/>
        <v>1.1030992549992251</v>
      </c>
      <c r="G127" s="23"/>
      <c r="H127" s="23"/>
      <c r="I127" s="38">
        <v>133.13014200000001</v>
      </c>
      <c r="J127" s="122"/>
      <c r="K127" s="7">
        <v>138.41517933142859</v>
      </c>
      <c r="L127" s="34">
        <f t="shared" si="11"/>
        <v>3.9698277580358798</v>
      </c>
    </row>
    <row r="128" spans="1:12" x14ac:dyDescent="0.35">
      <c r="A128" s="15">
        <v>43957</v>
      </c>
      <c r="B128" s="133">
        <v>123</v>
      </c>
      <c r="C128" s="38">
        <v>74.084282000000002</v>
      </c>
      <c r="D128" s="92"/>
      <c r="E128" s="7">
        <v>72.942458691774902</v>
      </c>
      <c r="F128" s="34">
        <f t="shared" si="6"/>
        <v>1.5412490711931301</v>
      </c>
      <c r="G128" s="23"/>
      <c r="H128" s="23"/>
      <c r="I128" s="38">
        <v>131.323746</v>
      </c>
      <c r="J128" s="122"/>
      <c r="K128" s="7">
        <v>138.71404105896107</v>
      </c>
      <c r="L128" s="34">
        <f t="shared" si="11"/>
        <v>5.627539027832082</v>
      </c>
    </row>
    <row r="129" spans="1:12" x14ac:dyDescent="0.35">
      <c r="A129" s="15">
        <v>43958</v>
      </c>
      <c r="B129" s="133">
        <v>124</v>
      </c>
      <c r="C129" s="38">
        <v>74.850669999999994</v>
      </c>
      <c r="D129" s="92"/>
      <c r="E129" s="7">
        <v>73.366059093073602</v>
      </c>
      <c r="F129" s="34">
        <f t="shared" si="6"/>
        <v>1.983430351293304</v>
      </c>
      <c r="G129" s="23"/>
      <c r="H129" s="23"/>
      <c r="I129" s="38">
        <v>131.076965</v>
      </c>
      <c r="J129" s="122"/>
      <c r="K129" s="7">
        <v>139.01290278649353</v>
      </c>
      <c r="L129" s="34">
        <f t="shared" si="11"/>
        <v>6.054410694124269</v>
      </c>
    </row>
    <row r="130" spans="1:12" x14ac:dyDescent="0.35">
      <c r="A130" s="15">
        <v>43959</v>
      </c>
      <c r="B130" s="133">
        <v>125</v>
      </c>
      <c r="C130" s="38">
        <v>77.259674000000004</v>
      </c>
      <c r="D130" s="92"/>
      <c r="E130" s="7">
        <v>73.789659494372302</v>
      </c>
      <c r="F130" s="34">
        <f t="shared" si="6"/>
        <v>4.4913657099144659</v>
      </c>
      <c r="G130" s="23"/>
      <c r="H130" s="23"/>
      <c r="I130" s="38">
        <v>135.14382900000001</v>
      </c>
      <c r="J130" s="122"/>
      <c r="K130" s="7">
        <v>139.31176451402598</v>
      </c>
      <c r="L130" s="34">
        <f t="shared" si="11"/>
        <v>3.0840738677205675</v>
      </c>
    </row>
    <row r="131" spans="1:12" x14ac:dyDescent="0.35">
      <c r="A131" s="15">
        <v>43962</v>
      </c>
      <c r="B131" s="133">
        <v>126</v>
      </c>
      <c r="C131" s="38">
        <v>78.475371999999993</v>
      </c>
      <c r="D131" s="92"/>
      <c r="E131" s="7">
        <v>74.213259895671015</v>
      </c>
      <c r="F131" s="34">
        <f t="shared" si="6"/>
        <v>5.4311460980764492</v>
      </c>
      <c r="G131" s="23"/>
      <c r="H131" s="23"/>
      <c r="I131" s="38">
        <v>132.54776000000001</v>
      </c>
      <c r="J131" s="122"/>
      <c r="K131" s="7">
        <v>139.61062624155846</v>
      </c>
      <c r="L131" s="34">
        <f t="shared" si="11"/>
        <v>5.3285443990592167</v>
      </c>
    </row>
    <row r="132" spans="1:12" x14ac:dyDescent="0.35">
      <c r="A132" s="15">
        <v>43963</v>
      </c>
      <c r="B132" s="133">
        <v>127</v>
      </c>
      <c r="C132" s="38">
        <v>77.578536999999997</v>
      </c>
      <c r="D132" s="92"/>
      <c r="E132" s="7">
        <v>74.636860296969715</v>
      </c>
      <c r="F132" s="34">
        <f t="shared" si="6"/>
        <v>3.7918692679526584</v>
      </c>
      <c r="G132" s="23"/>
      <c r="H132" s="23"/>
      <c r="I132" s="38">
        <v>125.944046</v>
      </c>
      <c r="J132" s="122"/>
      <c r="K132" s="7">
        <v>139.90948796909092</v>
      </c>
      <c r="L132" s="34">
        <f t="shared" si="11"/>
        <v>11.08860832459751</v>
      </c>
    </row>
    <row r="133" spans="1:12" x14ac:dyDescent="0.35">
      <c r="A133" s="15">
        <v>43964</v>
      </c>
      <c r="B133" s="133">
        <v>128</v>
      </c>
      <c r="C133" s="38">
        <v>76.641852999999998</v>
      </c>
      <c r="D133" s="92"/>
      <c r="E133" s="7">
        <v>75.060460698268415</v>
      </c>
      <c r="F133" s="34">
        <f t="shared" si="6"/>
        <v>2.0633534287481057</v>
      </c>
      <c r="G133" s="23"/>
      <c r="H133" s="23"/>
      <c r="I133" s="38">
        <v>121.383652</v>
      </c>
      <c r="J133" s="122"/>
      <c r="K133" s="7">
        <v>140.2083496966234</v>
      </c>
      <c r="L133" s="34">
        <f t="shared" si="11"/>
        <v>15.508429171848778</v>
      </c>
    </row>
    <row r="134" spans="1:12" x14ac:dyDescent="0.35">
      <c r="A134" s="15">
        <v>43965</v>
      </c>
      <c r="B134" s="133">
        <v>129</v>
      </c>
      <c r="C134" s="38">
        <v>77.112685999999997</v>
      </c>
      <c r="D134" s="92"/>
      <c r="E134" s="7">
        <v>75.484061099567114</v>
      </c>
      <c r="F134" s="34">
        <f t="shared" si="6"/>
        <v>2.1120064478533176</v>
      </c>
      <c r="G134" s="23"/>
      <c r="H134" s="23"/>
      <c r="I134" s="38">
        <v>126.335655</v>
      </c>
      <c r="J134" s="122"/>
      <c r="K134" s="7">
        <v>140.50721142415586</v>
      </c>
      <c r="L134" s="34">
        <f t="shared" si="11"/>
        <v>11.217384691721314</v>
      </c>
    </row>
    <row r="135" spans="1:12" x14ac:dyDescent="0.35">
      <c r="A135" s="15">
        <v>43966</v>
      </c>
      <c r="B135" s="133">
        <v>130</v>
      </c>
      <c r="C135" s="38">
        <v>76.656791999999996</v>
      </c>
      <c r="D135" s="92"/>
      <c r="E135" s="7">
        <v>75.907661500865814</v>
      </c>
      <c r="F135" s="34">
        <f t="shared" si="6"/>
        <v>0.97725260813703518</v>
      </c>
      <c r="G135" s="23"/>
      <c r="H135" s="23"/>
      <c r="I135" s="38">
        <v>124.70488</v>
      </c>
      <c r="J135" s="122"/>
      <c r="K135" s="7">
        <v>140.80607315168834</v>
      </c>
      <c r="L135" s="34">
        <f t="shared" si="11"/>
        <v>12.911437909798185</v>
      </c>
    </row>
    <row r="136" spans="1:12" x14ac:dyDescent="0.35">
      <c r="A136" s="15">
        <v>43969</v>
      </c>
      <c r="B136" s="133">
        <v>131</v>
      </c>
      <c r="C136" s="38">
        <v>78.462913999999998</v>
      </c>
      <c r="D136" s="92"/>
      <c r="E136" s="7">
        <v>76.331261902164528</v>
      </c>
      <c r="F136" s="34">
        <f t="shared" ref="F136:F199" si="12">(ABS(E136-C136)/C136)*100</f>
        <v>2.7167638686417765</v>
      </c>
      <c r="G136" s="23"/>
      <c r="H136" s="23"/>
      <c r="I136" s="38">
        <v>135.27510100000001</v>
      </c>
      <c r="J136" s="122"/>
      <c r="K136" s="7">
        <v>141.10493487922079</v>
      </c>
      <c r="L136" s="34">
        <f t="shared" si="11"/>
        <v>4.3096133997495851</v>
      </c>
    </row>
    <row r="137" spans="1:12" x14ac:dyDescent="0.35">
      <c r="A137" s="15">
        <v>43970</v>
      </c>
      <c r="B137" s="133">
        <v>132</v>
      </c>
      <c r="C137" s="38">
        <v>78.009521000000007</v>
      </c>
      <c r="D137" s="92"/>
      <c r="E137" s="7">
        <v>76.754862303463227</v>
      </c>
      <c r="F137" s="34">
        <f t="shared" si="12"/>
        <v>1.6083404697957053</v>
      </c>
      <c r="G137" s="23"/>
      <c r="H137" s="23"/>
      <c r="I137" s="38">
        <v>131.208099</v>
      </c>
      <c r="J137" s="122"/>
      <c r="K137" s="7">
        <v>141.40379660675325</v>
      </c>
      <c r="L137" s="34">
        <f t="shared" ref="L137:L200" si="13">(ABS(K137-I137)/I137)*100</f>
        <v>7.7706312982655454</v>
      </c>
    </row>
    <row r="138" spans="1:12" x14ac:dyDescent="0.35">
      <c r="A138" s="15">
        <v>43971</v>
      </c>
      <c r="B138" s="133">
        <v>133</v>
      </c>
      <c r="C138" s="38">
        <v>79.526664999999994</v>
      </c>
      <c r="D138" s="92"/>
      <c r="E138" s="7">
        <v>77.178462704761927</v>
      </c>
      <c r="F138" s="34">
        <f t="shared" si="12"/>
        <v>2.9527232095525036</v>
      </c>
      <c r="G138" s="23"/>
      <c r="H138" s="23"/>
      <c r="I138" s="38">
        <v>135.26516699999999</v>
      </c>
      <c r="J138" s="122"/>
      <c r="K138" s="7">
        <v>141.70265833428573</v>
      </c>
      <c r="L138" s="34">
        <f t="shared" si="13"/>
        <v>4.7591641492489627</v>
      </c>
    </row>
    <row r="139" spans="1:12" x14ac:dyDescent="0.35">
      <c r="A139" s="15">
        <v>43972</v>
      </c>
      <c r="B139" s="133">
        <v>134</v>
      </c>
      <c r="C139" s="38">
        <v>78.933753999999993</v>
      </c>
      <c r="D139" s="92"/>
      <c r="E139" s="7">
        <v>77.602063106060626</v>
      </c>
      <c r="F139" s="34">
        <f t="shared" si="12"/>
        <v>1.6870994048241605</v>
      </c>
      <c r="G139" s="23"/>
      <c r="H139" s="23"/>
      <c r="I139" s="38">
        <v>136.91583299999999</v>
      </c>
      <c r="J139" s="122"/>
      <c r="K139" s="7">
        <v>142.00152006181821</v>
      </c>
      <c r="L139" s="34">
        <f t="shared" si="13"/>
        <v>3.7144623455040588</v>
      </c>
    </row>
    <row r="140" spans="1:12" x14ac:dyDescent="0.35">
      <c r="A140" s="15">
        <v>43973</v>
      </c>
      <c r="B140" s="133">
        <v>135</v>
      </c>
      <c r="C140" s="38">
        <v>79.441963000000001</v>
      </c>
      <c r="D140" s="92"/>
      <c r="E140" s="7">
        <v>78.025663507359326</v>
      </c>
      <c r="F140" s="34">
        <f t="shared" si="12"/>
        <v>1.7828102921382687</v>
      </c>
      <c r="G140" s="23"/>
      <c r="H140" s="23"/>
      <c r="I140" s="38">
        <v>138.397446</v>
      </c>
      <c r="J140" s="122"/>
      <c r="K140" s="7">
        <v>142.30038178935067</v>
      </c>
      <c r="L140" s="34">
        <f t="shared" si="13"/>
        <v>2.8200923515240768</v>
      </c>
    </row>
    <row r="141" spans="1:12" x14ac:dyDescent="0.35">
      <c r="A141" s="15">
        <v>43977</v>
      </c>
      <c r="B141" s="133">
        <v>136</v>
      </c>
      <c r="C141" s="38">
        <v>78.903862000000004</v>
      </c>
      <c r="D141" s="92"/>
      <c r="E141" s="7">
        <v>78.449263908658025</v>
      </c>
      <c r="F141" s="34">
        <f t="shared" si="12"/>
        <v>0.57614174999694978</v>
      </c>
      <c r="G141" s="23"/>
      <c r="H141" s="23"/>
      <c r="I141" s="38">
        <v>144.12506099999999</v>
      </c>
      <c r="J141" s="122"/>
      <c r="K141" s="7">
        <v>142.59924351688312</v>
      </c>
      <c r="L141" s="34">
        <f t="shared" si="13"/>
        <v>1.0586760363049335</v>
      </c>
    </row>
    <row r="142" spans="1:12" x14ac:dyDescent="0.35">
      <c r="A142" s="15">
        <v>43978</v>
      </c>
      <c r="B142" s="133">
        <v>137</v>
      </c>
      <c r="C142" s="38">
        <v>79.247642999999997</v>
      </c>
      <c r="D142" s="92"/>
      <c r="E142" s="7">
        <v>78.872864309956725</v>
      </c>
      <c r="F142" s="34">
        <f t="shared" si="12"/>
        <v>0.4729209297029458</v>
      </c>
      <c r="G142" s="23"/>
      <c r="H142" s="23"/>
      <c r="I142" s="38">
        <v>147.75453200000001</v>
      </c>
      <c r="J142" s="122"/>
      <c r="K142" s="7">
        <v>142.8981052444156</v>
      </c>
      <c r="L142" s="34">
        <f t="shared" si="13"/>
        <v>3.2868208439010234</v>
      </c>
    </row>
    <row r="143" spans="1:12" x14ac:dyDescent="0.35">
      <c r="A143" s="15">
        <v>43979</v>
      </c>
      <c r="B143" s="133">
        <v>138</v>
      </c>
      <c r="C143" s="38">
        <v>79.282523999999995</v>
      </c>
      <c r="D143" s="92"/>
      <c r="E143" s="7">
        <v>79.296464711255425</v>
      </c>
      <c r="F143" s="34">
        <f t="shared" si="12"/>
        <v>1.758358658640775E-2</v>
      </c>
      <c r="G143" s="23"/>
      <c r="H143" s="23"/>
      <c r="I143" s="38">
        <v>146.73033100000001</v>
      </c>
      <c r="J143" s="122"/>
      <c r="K143" s="7">
        <v>143.19696697194809</v>
      </c>
      <c r="L143" s="34">
        <f t="shared" si="13"/>
        <v>2.4080665558179106</v>
      </c>
    </row>
    <row r="144" spans="1:12" x14ac:dyDescent="0.35">
      <c r="A144" s="15">
        <v>43980</v>
      </c>
      <c r="B144" s="133">
        <v>139</v>
      </c>
      <c r="C144" s="38">
        <v>79.205298999999997</v>
      </c>
      <c r="D144" s="92"/>
      <c r="E144" s="7">
        <v>79.720065112554124</v>
      </c>
      <c r="F144" s="34">
        <f t="shared" si="12"/>
        <v>0.64991372932526603</v>
      </c>
      <c r="G144" s="23"/>
      <c r="H144" s="23"/>
      <c r="I144" s="38">
        <v>145.02995300000001</v>
      </c>
      <c r="J144" s="122"/>
      <c r="K144" s="7">
        <v>143.49582869948054</v>
      </c>
      <c r="L144" s="34">
        <f t="shared" si="13"/>
        <v>1.0577982470417442</v>
      </c>
    </row>
    <row r="145" spans="1:12" x14ac:dyDescent="0.35">
      <c r="A145" s="15">
        <v>43983</v>
      </c>
      <c r="B145" s="133">
        <v>140</v>
      </c>
      <c r="C145" s="38">
        <v>80.179359000000005</v>
      </c>
      <c r="D145" s="92"/>
      <c r="E145" s="7">
        <v>80.143665513852824</v>
      </c>
      <c r="F145" s="34">
        <f t="shared" si="12"/>
        <v>4.4517051012070791E-2</v>
      </c>
      <c r="G145" s="23"/>
      <c r="H145" s="23"/>
      <c r="I145" s="38">
        <v>145.358093</v>
      </c>
      <c r="J145" s="122"/>
      <c r="K145" s="7">
        <v>143.79469042701299</v>
      </c>
      <c r="L145" s="34">
        <f t="shared" si="13"/>
        <v>1.0755524792052698</v>
      </c>
    </row>
    <row r="146" spans="1:12" x14ac:dyDescent="0.35">
      <c r="A146" s="15">
        <v>43984</v>
      </c>
      <c r="B146" s="133">
        <v>141</v>
      </c>
      <c r="C146" s="38">
        <v>80.550545</v>
      </c>
      <c r="D146" s="92"/>
      <c r="E146" s="7">
        <v>80.567265915151523</v>
      </c>
      <c r="F146" s="34">
        <f t="shared" si="12"/>
        <v>2.0758289284726429E-2</v>
      </c>
      <c r="G146" s="23"/>
      <c r="H146" s="23"/>
      <c r="I146" s="38">
        <v>147.51589999999999</v>
      </c>
      <c r="J146" s="122"/>
      <c r="K146" s="7">
        <v>144.09355215454548</v>
      </c>
      <c r="L146" s="34">
        <f t="shared" si="13"/>
        <v>2.319985740828284</v>
      </c>
    </row>
    <row r="147" spans="1:12" x14ac:dyDescent="0.35">
      <c r="A147" s="15">
        <v>43985</v>
      </c>
      <c r="B147" s="133">
        <v>142</v>
      </c>
      <c r="C147" s="38">
        <v>80.993979999999993</v>
      </c>
      <c r="D147" s="92"/>
      <c r="E147" s="7">
        <v>80.990866316450223</v>
      </c>
      <c r="F147" s="34">
        <f t="shared" si="12"/>
        <v>3.8443394802557987E-3</v>
      </c>
      <c r="G147" s="23"/>
      <c r="H147" s="23"/>
      <c r="I147" s="38">
        <v>152.48779300000001</v>
      </c>
      <c r="J147" s="122"/>
      <c r="K147" s="7">
        <v>144.39241388207793</v>
      </c>
      <c r="L147" s="34">
        <f t="shared" si="13"/>
        <v>5.3088702765355631</v>
      </c>
    </row>
    <row r="148" spans="1:12" x14ac:dyDescent="0.35">
      <c r="A148" s="15">
        <v>43986</v>
      </c>
      <c r="B148" s="133">
        <v>143</v>
      </c>
      <c r="C148" s="38">
        <v>80.296447999999998</v>
      </c>
      <c r="D148" s="92"/>
      <c r="E148" s="7">
        <v>81.414466717748937</v>
      </c>
      <c r="F148" s="34">
        <f t="shared" si="12"/>
        <v>1.3923638536899401</v>
      </c>
      <c r="G148" s="23"/>
      <c r="H148" s="23"/>
      <c r="I148" s="38">
        <v>155.03338600000001</v>
      </c>
      <c r="J148" s="122"/>
      <c r="K148" s="7">
        <v>144.69127560961041</v>
      </c>
      <c r="L148" s="34">
        <f t="shared" si="13"/>
        <v>6.6708924169337251</v>
      </c>
    </row>
    <row r="149" spans="1:12" x14ac:dyDescent="0.35">
      <c r="A149" s="15">
        <v>43987</v>
      </c>
      <c r="B149" s="133">
        <v>144</v>
      </c>
      <c r="C149" s="38">
        <v>82.583374000000006</v>
      </c>
      <c r="D149" s="92"/>
      <c r="E149" s="7">
        <v>81.838067119047636</v>
      </c>
      <c r="F149" s="34">
        <f t="shared" si="12"/>
        <v>0.90249022878669238</v>
      </c>
      <c r="G149" s="23"/>
      <c r="H149" s="23"/>
      <c r="I149" s="38">
        <v>160.46267700000001</v>
      </c>
      <c r="J149" s="122"/>
      <c r="K149" s="7">
        <v>144.99013733714287</v>
      </c>
      <c r="L149" s="34">
        <f t="shared" si="13"/>
        <v>9.6424539040048192</v>
      </c>
    </row>
    <row r="150" spans="1:12" x14ac:dyDescent="0.35">
      <c r="A150" s="15">
        <v>43990</v>
      </c>
      <c r="B150" s="133">
        <v>145</v>
      </c>
      <c r="C150" s="38">
        <v>83.071640000000002</v>
      </c>
      <c r="D150" s="92"/>
      <c r="E150" s="7">
        <v>82.261667520346336</v>
      </c>
      <c r="F150" s="34">
        <f t="shared" si="12"/>
        <v>0.97502887827141271</v>
      </c>
      <c r="G150" s="23"/>
      <c r="H150" s="23"/>
      <c r="I150" s="38">
        <v>162.00396699999999</v>
      </c>
      <c r="J150" s="122"/>
      <c r="K150" s="7">
        <v>145.28899906467535</v>
      </c>
      <c r="L150" s="34">
        <f t="shared" si="13"/>
        <v>10.31762878703127</v>
      </c>
    </row>
    <row r="151" spans="1:12" x14ac:dyDescent="0.35">
      <c r="A151" s="15">
        <v>43991</v>
      </c>
      <c r="B151" s="133">
        <v>146</v>
      </c>
      <c r="C151" s="38">
        <v>85.694878000000003</v>
      </c>
      <c r="D151" s="92"/>
      <c r="E151" s="7">
        <v>82.685267921645035</v>
      </c>
      <c r="F151" s="34">
        <f t="shared" si="12"/>
        <v>3.5120069584030063</v>
      </c>
      <c r="G151" s="23"/>
      <c r="H151" s="23"/>
      <c r="I151" s="38">
        <v>157.21107499999999</v>
      </c>
      <c r="J151" s="122"/>
      <c r="K151" s="7">
        <v>145.58786079220781</v>
      </c>
      <c r="L151" s="34">
        <f t="shared" si="13"/>
        <v>7.3933812918664854</v>
      </c>
    </row>
    <row r="152" spans="1:12" x14ac:dyDescent="0.35">
      <c r="A152" s="15">
        <v>43992</v>
      </c>
      <c r="B152" s="133">
        <v>147</v>
      </c>
      <c r="C152" s="38">
        <v>87.899590000000003</v>
      </c>
      <c r="D152" s="92"/>
      <c r="E152" s="7">
        <v>83.108868322943749</v>
      </c>
      <c r="F152" s="34">
        <f t="shared" si="12"/>
        <v>5.4502207314690025</v>
      </c>
      <c r="G152" s="23"/>
      <c r="H152" s="23"/>
      <c r="I152" s="38">
        <v>153.25344799999999</v>
      </c>
      <c r="J152" s="122"/>
      <c r="K152" s="7">
        <v>145.88672251974026</v>
      </c>
      <c r="L152" s="34">
        <f t="shared" si="13"/>
        <v>4.8068905309456609</v>
      </c>
    </row>
    <row r="153" spans="1:12" x14ac:dyDescent="0.35">
      <c r="A153" s="15">
        <v>43993</v>
      </c>
      <c r="B153" s="133">
        <v>148</v>
      </c>
      <c r="C153" s="38">
        <v>83.679496999999998</v>
      </c>
      <c r="D153" s="92"/>
      <c r="E153" s="7">
        <v>83.532468724242449</v>
      </c>
      <c r="F153" s="34">
        <f t="shared" si="12"/>
        <v>0.17570406255853682</v>
      </c>
      <c r="G153" s="23"/>
      <c r="H153" s="23"/>
      <c r="I153" s="38">
        <v>142.633499</v>
      </c>
      <c r="J153" s="122"/>
      <c r="K153" s="7">
        <v>146.18558424727274</v>
      </c>
      <c r="L153" s="34">
        <f t="shared" si="13"/>
        <v>2.4903583465148973</v>
      </c>
    </row>
    <row r="154" spans="1:12" x14ac:dyDescent="0.35">
      <c r="A154" s="15">
        <v>43994</v>
      </c>
      <c r="B154" s="133">
        <v>149</v>
      </c>
      <c r="C154" s="38">
        <v>84.401947000000007</v>
      </c>
      <c r="D154" s="92"/>
      <c r="E154" s="7">
        <v>83.956069125541148</v>
      </c>
      <c r="F154" s="34">
        <f t="shared" si="12"/>
        <v>0.52827913372526647</v>
      </c>
      <c r="G154" s="23"/>
      <c r="H154" s="23"/>
      <c r="I154" s="38">
        <v>143.69747899999999</v>
      </c>
      <c r="J154" s="122"/>
      <c r="K154" s="7">
        <v>146.48444597480523</v>
      </c>
      <c r="L154" s="34">
        <f t="shared" si="13"/>
        <v>1.9394682455112795</v>
      </c>
    </row>
    <row r="155" spans="1:12" x14ac:dyDescent="0.35">
      <c r="A155" s="15">
        <v>43997</v>
      </c>
      <c r="B155" s="133">
        <v>150</v>
      </c>
      <c r="C155" s="38">
        <v>85.445755000000005</v>
      </c>
      <c r="D155" s="92"/>
      <c r="E155" s="7">
        <v>84.379669526839848</v>
      </c>
      <c r="F155" s="34">
        <f t="shared" si="12"/>
        <v>1.2476751749225663</v>
      </c>
      <c r="G155" s="23"/>
      <c r="H155" s="23"/>
      <c r="I155" s="38">
        <v>145.80557300000001</v>
      </c>
      <c r="J155" s="122"/>
      <c r="K155" s="7">
        <v>146.78330770233768</v>
      </c>
      <c r="L155" s="34">
        <f t="shared" si="13"/>
        <v>0.67057430125642081</v>
      </c>
    </row>
    <row r="156" spans="1:12" x14ac:dyDescent="0.35">
      <c r="A156" s="15">
        <v>43998</v>
      </c>
      <c r="B156" s="133">
        <v>151</v>
      </c>
      <c r="C156" s="38">
        <v>87.710257999999996</v>
      </c>
      <c r="D156" s="92"/>
      <c r="E156" s="7">
        <v>84.803269928138548</v>
      </c>
      <c r="F156" s="34">
        <f t="shared" si="12"/>
        <v>3.3143079705243239</v>
      </c>
      <c r="G156" s="23"/>
      <c r="H156" s="23"/>
      <c r="I156" s="38">
        <v>148.27162200000001</v>
      </c>
      <c r="J156" s="122"/>
      <c r="K156" s="7">
        <v>147.08216942987013</v>
      </c>
      <c r="L156" s="34">
        <f t="shared" si="13"/>
        <v>0.802211882547473</v>
      </c>
    </row>
    <row r="157" spans="1:12" x14ac:dyDescent="0.35">
      <c r="A157" s="15">
        <v>43999</v>
      </c>
      <c r="B157" s="133">
        <v>152</v>
      </c>
      <c r="C157" s="38">
        <v>87.588195999999996</v>
      </c>
      <c r="D157" s="92"/>
      <c r="E157" s="7">
        <v>85.226870329437247</v>
      </c>
      <c r="F157" s="34">
        <f t="shared" si="12"/>
        <v>2.6959405244089618</v>
      </c>
      <c r="G157" s="23"/>
      <c r="H157" s="23"/>
      <c r="I157" s="38">
        <v>147.50595100000001</v>
      </c>
      <c r="J157" s="122"/>
      <c r="K157" s="7">
        <v>147.38103115740262</v>
      </c>
      <c r="L157" s="34">
        <f t="shared" si="13"/>
        <v>8.4688001908067398E-2</v>
      </c>
    </row>
    <row r="158" spans="1:12" x14ac:dyDescent="0.35">
      <c r="A158" s="15">
        <v>44000</v>
      </c>
      <c r="B158" s="133">
        <v>153</v>
      </c>
      <c r="C158" s="38">
        <v>87.623076999999995</v>
      </c>
      <c r="D158" s="92"/>
      <c r="E158" s="7">
        <v>85.650470730735947</v>
      </c>
      <c r="F158" s="34">
        <f t="shared" si="12"/>
        <v>2.2512405827337565</v>
      </c>
      <c r="G158" s="23"/>
      <c r="H158" s="23"/>
      <c r="I158" s="38">
        <v>147.39656099999999</v>
      </c>
      <c r="J158" s="122"/>
      <c r="K158" s="7">
        <v>147.67989288493507</v>
      </c>
      <c r="L158" s="34">
        <f t="shared" si="13"/>
        <v>0.19222421677469148</v>
      </c>
    </row>
    <row r="159" spans="1:12" x14ac:dyDescent="0.35">
      <c r="A159" s="15">
        <v>44001</v>
      </c>
      <c r="B159" s="133">
        <v>154</v>
      </c>
      <c r="C159" s="38">
        <v>87.122337000000002</v>
      </c>
      <c r="D159" s="92"/>
      <c r="E159" s="7">
        <v>86.074071132034646</v>
      </c>
      <c r="F159" s="34">
        <f t="shared" si="12"/>
        <v>1.2032113738700045</v>
      </c>
      <c r="G159" s="23"/>
      <c r="H159" s="23"/>
      <c r="I159" s="38">
        <v>144.55264299999999</v>
      </c>
      <c r="J159" s="122"/>
      <c r="K159" s="7">
        <v>147.97875461246755</v>
      </c>
      <c r="L159" s="34">
        <f t="shared" si="13"/>
        <v>2.3701480245280369</v>
      </c>
    </row>
    <row r="160" spans="1:12" x14ac:dyDescent="0.35">
      <c r="A160" s="15">
        <v>44004</v>
      </c>
      <c r="B160" s="133">
        <v>155</v>
      </c>
      <c r="C160" s="38">
        <v>89.401786999999999</v>
      </c>
      <c r="D160" s="92"/>
      <c r="E160" s="7">
        <v>86.497671533333346</v>
      </c>
      <c r="F160" s="34">
        <f t="shared" si="12"/>
        <v>3.2483863736042022</v>
      </c>
      <c r="G160" s="23"/>
      <c r="H160" s="23"/>
      <c r="I160" s="38">
        <v>144.12506099999999</v>
      </c>
      <c r="J160" s="122"/>
      <c r="K160" s="7">
        <v>148.27761634000001</v>
      </c>
      <c r="L160" s="34">
        <f t="shared" si="13"/>
        <v>2.8812167094243386</v>
      </c>
    </row>
    <row r="161" spans="1:12" x14ac:dyDescent="0.35">
      <c r="A161" s="15">
        <v>44005</v>
      </c>
      <c r="B161" s="133">
        <v>156</v>
      </c>
      <c r="C161" s="38">
        <v>91.310051000000001</v>
      </c>
      <c r="D161" s="92"/>
      <c r="E161" s="7">
        <v>86.921271934632045</v>
      </c>
      <c r="F161" s="34">
        <f t="shared" si="12"/>
        <v>4.8064577965989264</v>
      </c>
      <c r="G161" s="23"/>
      <c r="H161" s="23"/>
      <c r="I161" s="38">
        <v>144.04551699999999</v>
      </c>
      <c r="J161" s="122"/>
      <c r="K161" s="7">
        <v>148.57647806753249</v>
      </c>
      <c r="L161" s="34">
        <f t="shared" si="13"/>
        <v>3.1455064773258457</v>
      </c>
    </row>
    <row r="162" spans="1:12" x14ac:dyDescent="0.35">
      <c r="A162" s="15">
        <v>44006</v>
      </c>
      <c r="B162" s="133">
        <v>157</v>
      </c>
      <c r="C162" s="38">
        <v>89.698241999999993</v>
      </c>
      <c r="D162" s="92"/>
      <c r="E162" s="7">
        <v>87.344872335930745</v>
      </c>
      <c r="F162" s="34">
        <f t="shared" si="12"/>
        <v>2.6236519374250928</v>
      </c>
      <c r="G162" s="23"/>
      <c r="H162" s="23"/>
      <c r="I162" s="38">
        <v>137.57212799999999</v>
      </c>
      <c r="J162" s="122"/>
      <c r="K162" s="7">
        <v>148.87533979506495</v>
      </c>
      <c r="L162" s="34">
        <f t="shared" si="13"/>
        <v>8.2162077154646873</v>
      </c>
    </row>
    <row r="163" spans="1:12" x14ac:dyDescent="0.35">
      <c r="A163" s="15">
        <v>44007</v>
      </c>
      <c r="B163" s="133">
        <v>158</v>
      </c>
      <c r="C163" s="38">
        <v>90.889037999999999</v>
      </c>
      <c r="D163" s="92"/>
      <c r="E163" s="7">
        <v>87.768472737229445</v>
      </c>
      <c r="F163" s="34">
        <f t="shared" si="12"/>
        <v>3.4333791306830146</v>
      </c>
      <c r="G163" s="23"/>
      <c r="H163" s="23"/>
      <c r="I163" s="38">
        <v>141.65901199999999</v>
      </c>
      <c r="J163" s="122"/>
      <c r="K163" s="7">
        <v>149.17420152259743</v>
      </c>
      <c r="L163" s="34">
        <f t="shared" si="13"/>
        <v>5.3051263145880467</v>
      </c>
    </row>
    <row r="164" spans="1:12" x14ac:dyDescent="0.35">
      <c r="A164" s="15">
        <v>44008</v>
      </c>
      <c r="B164" s="133">
        <v>159</v>
      </c>
      <c r="C164" s="38">
        <v>88.096405000000004</v>
      </c>
      <c r="D164" s="92"/>
      <c r="E164" s="7">
        <v>88.192073138528144</v>
      </c>
      <c r="F164" s="34">
        <f t="shared" si="12"/>
        <v>0.10859482691505962</v>
      </c>
      <c r="G164" s="23"/>
      <c r="H164" s="23"/>
      <c r="I164" s="38">
        <v>137.432907</v>
      </c>
      <c r="J164" s="122"/>
      <c r="K164" s="7">
        <v>149.47306325012988</v>
      </c>
      <c r="L164" s="34">
        <f t="shared" si="13"/>
        <v>8.7607520738318385</v>
      </c>
    </row>
    <row r="165" spans="1:12" x14ac:dyDescent="0.35">
      <c r="A165" s="15">
        <v>44011</v>
      </c>
      <c r="B165" s="133">
        <v>160</v>
      </c>
      <c r="C165" s="38">
        <v>90.126732000000004</v>
      </c>
      <c r="D165" s="92"/>
      <c r="E165" s="7">
        <v>88.615673539826844</v>
      </c>
      <c r="F165" s="34">
        <f t="shared" si="12"/>
        <v>1.6765929781778397</v>
      </c>
      <c r="G165" s="23"/>
      <c r="H165" s="23"/>
      <c r="I165" s="38">
        <v>142.434631</v>
      </c>
      <c r="J165" s="122"/>
      <c r="K165" s="7">
        <v>149.77192497766237</v>
      </c>
      <c r="L165" s="34">
        <f t="shared" si="13"/>
        <v>5.1513413038310674</v>
      </c>
    </row>
    <row r="166" spans="1:12" x14ac:dyDescent="0.35">
      <c r="A166" s="15">
        <v>44012</v>
      </c>
      <c r="B166" s="133">
        <v>161</v>
      </c>
      <c r="C166" s="38">
        <v>90.879065999999995</v>
      </c>
      <c r="D166" s="92"/>
      <c r="E166" s="7">
        <v>89.039273941125543</v>
      </c>
      <c r="F166" s="34">
        <f t="shared" si="12"/>
        <v>2.0244398846203495</v>
      </c>
      <c r="G166" s="23"/>
      <c r="H166" s="23"/>
      <c r="I166" s="38">
        <v>143.77702300000001</v>
      </c>
      <c r="J166" s="122"/>
      <c r="K166" s="7">
        <v>150.07078670519482</v>
      </c>
      <c r="L166" s="34">
        <f t="shared" si="13"/>
        <v>4.3774475043865699</v>
      </c>
    </row>
    <row r="167" spans="1:12" x14ac:dyDescent="0.35">
      <c r="A167" s="15">
        <v>44013</v>
      </c>
      <c r="B167" s="133">
        <v>162</v>
      </c>
      <c r="C167" s="38">
        <v>90.707176000000004</v>
      </c>
      <c r="D167" s="92"/>
      <c r="E167" s="7">
        <v>89.462874342424271</v>
      </c>
      <c r="F167" s="34">
        <f t="shared" si="12"/>
        <v>1.3717786314676279</v>
      </c>
      <c r="G167" s="23"/>
      <c r="H167" s="23"/>
      <c r="I167" s="38">
        <v>143.29972799999999</v>
      </c>
      <c r="J167" s="122"/>
      <c r="K167" s="7">
        <v>150.36964843272727</v>
      </c>
      <c r="L167" s="34">
        <f t="shared" si="13"/>
        <v>4.9336593526034385</v>
      </c>
    </row>
    <row r="168" spans="1:12" x14ac:dyDescent="0.35">
      <c r="A168" s="15">
        <v>44014</v>
      </c>
      <c r="B168" s="133">
        <v>163</v>
      </c>
      <c r="C168" s="38">
        <v>90.707176000000004</v>
      </c>
      <c r="D168" s="92"/>
      <c r="E168" s="7">
        <v>89.886474743722971</v>
      </c>
      <c r="F168" s="34">
        <f t="shared" si="12"/>
        <v>0.90478095831914451</v>
      </c>
      <c r="G168" s="23"/>
      <c r="H168" s="23"/>
      <c r="I168" s="38">
        <v>144.20462000000001</v>
      </c>
      <c r="J168" s="122"/>
      <c r="K168" s="7">
        <v>150.66851016025976</v>
      </c>
      <c r="L168" s="34">
        <f t="shared" si="13"/>
        <v>4.4824431840392842</v>
      </c>
    </row>
    <row r="169" spans="1:12" x14ac:dyDescent="0.35">
      <c r="A169" s="15">
        <v>44018</v>
      </c>
      <c r="B169" s="133">
        <v>164</v>
      </c>
      <c r="C169" s="38">
        <v>93.133613999999994</v>
      </c>
      <c r="D169" s="92"/>
      <c r="E169" s="7">
        <v>90.310075145021671</v>
      </c>
      <c r="F169" s="34">
        <f t="shared" si="12"/>
        <v>3.0317076012730744</v>
      </c>
      <c r="G169" s="23"/>
      <c r="H169" s="23"/>
      <c r="I169" s="38">
        <v>146.39224200000001</v>
      </c>
      <c r="J169" s="122"/>
      <c r="K169" s="7">
        <v>150.96737188779224</v>
      </c>
      <c r="L169" s="34">
        <f t="shared" si="13"/>
        <v>3.1252543340324208</v>
      </c>
    </row>
    <row r="170" spans="1:12" x14ac:dyDescent="0.35">
      <c r="A170" s="15">
        <v>44019</v>
      </c>
      <c r="B170" s="133">
        <v>165</v>
      </c>
      <c r="C170" s="38">
        <v>92.844634999999997</v>
      </c>
      <c r="D170" s="92"/>
      <c r="E170" s="7">
        <v>90.73367554632037</v>
      </c>
      <c r="F170" s="34">
        <f t="shared" si="12"/>
        <v>2.2736472103957612</v>
      </c>
      <c r="G170" s="23"/>
      <c r="H170" s="23"/>
      <c r="I170" s="38">
        <v>144.15489199999999</v>
      </c>
      <c r="J170" s="122"/>
      <c r="K170" s="7">
        <v>151.26623361532469</v>
      </c>
      <c r="L170" s="34">
        <f t="shared" si="13"/>
        <v>4.933125415767857</v>
      </c>
    </row>
    <row r="171" spans="1:12" x14ac:dyDescent="0.35">
      <c r="A171" s="15">
        <v>44020</v>
      </c>
      <c r="B171" s="133">
        <v>166</v>
      </c>
      <c r="C171" s="38">
        <v>95.006996000000001</v>
      </c>
      <c r="D171" s="92"/>
      <c r="E171" s="7">
        <v>91.15727594761907</v>
      </c>
      <c r="F171" s="34">
        <f t="shared" si="12"/>
        <v>4.0520384965975893</v>
      </c>
      <c r="G171" s="23"/>
      <c r="H171" s="23"/>
      <c r="I171" s="38">
        <v>144.77140800000001</v>
      </c>
      <c r="J171" s="122"/>
      <c r="K171" s="7">
        <v>151.56509534285715</v>
      </c>
      <c r="L171" s="34">
        <f t="shared" si="13"/>
        <v>4.6926996405651726</v>
      </c>
    </row>
    <row r="172" spans="1:12" x14ac:dyDescent="0.35">
      <c r="A172" s="15">
        <v>44021</v>
      </c>
      <c r="B172" s="133">
        <v>167</v>
      </c>
      <c r="C172" s="38">
        <v>95.415558000000004</v>
      </c>
      <c r="D172" s="92"/>
      <c r="E172" s="7">
        <v>91.580876348917769</v>
      </c>
      <c r="F172" s="34">
        <f t="shared" si="12"/>
        <v>4.0189270297850532</v>
      </c>
      <c r="G172" s="23"/>
      <c r="H172" s="23"/>
      <c r="I172" s="38">
        <v>140.57513399999999</v>
      </c>
      <c r="J172" s="122"/>
      <c r="K172" s="7">
        <v>151.86395707038963</v>
      </c>
      <c r="L172" s="34">
        <f t="shared" si="13"/>
        <v>8.0304551375278361</v>
      </c>
    </row>
    <row r="173" spans="1:12" x14ac:dyDescent="0.35">
      <c r="A173" s="15">
        <v>44022</v>
      </c>
      <c r="B173" s="133">
        <v>168</v>
      </c>
      <c r="C173" s="38">
        <v>95.582465999999997</v>
      </c>
      <c r="D173" s="92"/>
      <c r="E173" s="7">
        <v>92.004476750216469</v>
      </c>
      <c r="F173" s="34">
        <f t="shared" si="12"/>
        <v>3.7433531478289415</v>
      </c>
      <c r="G173" s="23"/>
      <c r="H173" s="23"/>
      <c r="I173" s="38">
        <v>141.64906300000001</v>
      </c>
      <c r="J173" s="122"/>
      <c r="K173" s="7">
        <v>152.16281879792209</v>
      </c>
      <c r="L173" s="34">
        <f t="shared" si="13"/>
        <v>7.4223969966692058</v>
      </c>
    </row>
    <row r="174" spans="1:12" x14ac:dyDescent="0.35">
      <c r="A174" s="15">
        <v>44025</v>
      </c>
      <c r="B174" s="133">
        <v>169</v>
      </c>
      <c r="C174" s="38">
        <v>95.141525000000001</v>
      </c>
      <c r="D174" s="92"/>
      <c r="E174" s="7">
        <v>92.428077151515168</v>
      </c>
      <c r="F174" s="34">
        <f t="shared" si="12"/>
        <v>2.8520121455745353</v>
      </c>
      <c r="G174" s="23"/>
      <c r="H174" s="23"/>
      <c r="I174" s="38">
        <v>142.68322800000001</v>
      </c>
      <c r="J174" s="122"/>
      <c r="K174" s="7">
        <v>152.46168052545457</v>
      </c>
      <c r="L174" s="34">
        <f t="shared" si="13"/>
        <v>6.8532599538991033</v>
      </c>
    </row>
    <row r="175" spans="1:12" x14ac:dyDescent="0.35">
      <c r="A175" s="15">
        <v>44026</v>
      </c>
      <c r="B175" s="133">
        <v>170</v>
      </c>
      <c r="C175" s="38">
        <v>96.715964999999997</v>
      </c>
      <c r="D175" s="92"/>
      <c r="E175" s="7">
        <v>92.851677552813868</v>
      </c>
      <c r="F175" s="34">
        <f t="shared" si="12"/>
        <v>3.9955011017944444</v>
      </c>
      <c r="G175" s="23"/>
      <c r="H175" s="23"/>
      <c r="I175" s="38">
        <v>147.267303</v>
      </c>
      <c r="J175" s="122"/>
      <c r="K175" s="7">
        <v>152.76054225298702</v>
      </c>
      <c r="L175" s="34">
        <f t="shared" si="13"/>
        <v>3.730114656195628</v>
      </c>
    </row>
    <row r="176" spans="1:12" x14ac:dyDescent="0.35">
      <c r="A176" s="15">
        <v>44027</v>
      </c>
      <c r="B176" s="133">
        <v>171</v>
      </c>
      <c r="C176" s="38">
        <v>97.381111000000004</v>
      </c>
      <c r="D176" s="92"/>
      <c r="E176" s="7">
        <v>93.275277954112568</v>
      </c>
      <c r="F176" s="34">
        <f t="shared" si="12"/>
        <v>4.2162520058817528</v>
      </c>
      <c r="G176" s="23"/>
      <c r="H176" s="23"/>
      <c r="I176" s="38">
        <v>151.07576</v>
      </c>
      <c r="J176" s="122"/>
      <c r="K176" s="7">
        <v>153.05940398051951</v>
      </c>
      <c r="L176" s="34">
        <f t="shared" si="13"/>
        <v>1.3130127430896279</v>
      </c>
    </row>
    <row r="177" spans="1:12" x14ac:dyDescent="0.35">
      <c r="A177" s="15">
        <v>44028</v>
      </c>
      <c r="B177" s="133">
        <v>172</v>
      </c>
      <c r="C177" s="38">
        <v>96.182845999999998</v>
      </c>
      <c r="D177" s="92"/>
      <c r="E177" s="7">
        <v>93.698878355411267</v>
      </c>
      <c r="F177" s="34">
        <f t="shared" si="12"/>
        <v>2.5825474581909655</v>
      </c>
      <c r="G177" s="23"/>
      <c r="H177" s="23"/>
      <c r="I177" s="38">
        <v>152.21929900000001</v>
      </c>
      <c r="J177" s="122"/>
      <c r="K177" s="7">
        <v>153.35826570805196</v>
      </c>
      <c r="L177" s="34">
        <f t="shared" si="13"/>
        <v>0.74824067351141388</v>
      </c>
    </row>
    <row r="178" spans="1:12" x14ac:dyDescent="0.35">
      <c r="A178" s="15">
        <v>44029</v>
      </c>
      <c r="B178" s="133">
        <v>173</v>
      </c>
      <c r="C178" s="38">
        <v>95.988533000000004</v>
      </c>
      <c r="D178" s="92"/>
      <c r="E178" s="7">
        <v>94.122478756709967</v>
      </c>
      <c r="F178" s="34">
        <f t="shared" si="12"/>
        <v>1.9440387148015241</v>
      </c>
      <c r="G178" s="23"/>
      <c r="H178" s="23"/>
      <c r="I178" s="38">
        <v>154.12851000000001</v>
      </c>
      <c r="J178" s="122"/>
      <c r="K178" s="7">
        <v>153.65712743558441</v>
      </c>
      <c r="L178" s="34">
        <f t="shared" si="13"/>
        <v>0.30583735897764264</v>
      </c>
    </row>
    <row r="179" spans="1:12" x14ac:dyDescent="0.35">
      <c r="A179" s="15">
        <v>44032</v>
      </c>
      <c r="B179" s="133">
        <v>174</v>
      </c>
      <c r="C179" s="38">
        <v>98.011391000000003</v>
      </c>
      <c r="D179" s="92"/>
      <c r="E179" s="7">
        <v>94.546079158008666</v>
      </c>
      <c r="F179" s="34">
        <f t="shared" si="12"/>
        <v>3.5356215299416953</v>
      </c>
      <c r="G179" s="23"/>
      <c r="H179" s="23"/>
      <c r="I179" s="38">
        <v>152.527557</v>
      </c>
      <c r="J179" s="122"/>
      <c r="K179" s="7">
        <v>153.9559891631169</v>
      </c>
      <c r="L179" s="34">
        <f t="shared" si="13"/>
        <v>0.93650759981482889</v>
      </c>
    </row>
    <row r="180" spans="1:12" x14ac:dyDescent="0.35">
      <c r="A180" s="15">
        <v>44033</v>
      </c>
      <c r="B180" s="133">
        <v>175</v>
      </c>
      <c r="C180" s="38">
        <v>96.658660999999995</v>
      </c>
      <c r="D180" s="92"/>
      <c r="E180" s="7">
        <v>94.969679559307366</v>
      </c>
      <c r="F180" s="34">
        <f t="shared" si="12"/>
        <v>1.7473668921325416</v>
      </c>
      <c r="G180" s="23"/>
      <c r="H180" s="23"/>
      <c r="I180" s="38">
        <v>153.889847</v>
      </c>
      <c r="J180" s="122"/>
      <c r="K180" s="7">
        <v>154.25485089064938</v>
      </c>
      <c r="L180" s="34">
        <f t="shared" si="13"/>
        <v>0.23718516703013953</v>
      </c>
    </row>
    <row r="181" spans="1:12" x14ac:dyDescent="0.35">
      <c r="A181" s="15">
        <v>44034</v>
      </c>
      <c r="B181" s="133">
        <v>176</v>
      </c>
      <c r="C181" s="38">
        <v>96.930199000000002</v>
      </c>
      <c r="D181" s="92"/>
      <c r="E181" s="7">
        <v>95.393279960606066</v>
      </c>
      <c r="F181" s="34">
        <f t="shared" si="12"/>
        <v>1.5855936078228172</v>
      </c>
      <c r="G181" s="23"/>
      <c r="H181" s="23"/>
      <c r="I181" s="38">
        <v>153.740692</v>
      </c>
      <c r="J181" s="122"/>
      <c r="K181" s="7">
        <v>154.55371261818183</v>
      </c>
      <c r="L181" s="34">
        <f t="shared" si="13"/>
        <v>0.52882591303923498</v>
      </c>
    </row>
    <row r="182" spans="1:12" x14ac:dyDescent="0.35">
      <c r="A182" s="15">
        <v>44035</v>
      </c>
      <c r="B182" s="133">
        <v>177</v>
      </c>
      <c r="C182" s="38">
        <v>92.518287999999998</v>
      </c>
      <c r="D182" s="92"/>
      <c r="E182" s="7">
        <v>95.816880361904765</v>
      </c>
      <c r="F182" s="34">
        <f t="shared" si="12"/>
        <v>3.5653408998497325</v>
      </c>
      <c r="G182" s="23"/>
      <c r="H182" s="23"/>
      <c r="I182" s="38">
        <v>152.86563100000001</v>
      </c>
      <c r="J182" s="122"/>
      <c r="K182" s="7">
        <v>154.85257434571429</v>
      </c>
      <c r="L182" s="34">
        <f t="shared" si="13"/>
        <v>1.2997973008820278</v>
      </c>
    </row>
    <row r="183" spans="1:12" x14ac:dyDescent="0.35">
      <c r="A183" s="15">
        <v>44036</v>
      </c>
      <c r="B183" s="133">
        <v>178</v>
      </c>
      <c r="C183" s="38">
        <v>92.289092999999994</v>
      </c>
      <c r="D183" s="92"/>
      <c r="E183" s="7">
        <v>96.240480763203493</v>
      </c>
      <c r="F183" s="34">
        <f t="shared" si="12"/>
        <v>4.2815327735461643</v>
      </c>
      <c r="G183" s="23"/>
      <c r="H183" s="23"/>
      <c r="I183" s="38">
        <v>148.58981299999999</v>
      </c>
      <c r="J183" s="122"/>
      <c r="K183" s="7">
        <v>155.15143607324677</v>
      </c>
      <c r="L183" s="34">
        <f t="shared" si="13"/>
        <v>4.415930635330148</v>
      </c>
    </row>
    <row r="184" spans="1:12" x14ac:dyDescent="0.35">
      <c r="A184" s="15">
        <v>44039</v>
      </c>
      <c r="B184" s="133">
        <v>179</v>
      </c>
      <c r="C184" s="38">
        <v>94.476364000000004</v>
      </c>
      <c r="D184" s="92"/>
      <c r="E184" s="7">
        <v>96.664081164502193</v>
      </c>
      <c r="F184" s="34">
        <f t="shared" si="12"/>
        <v>2.3156237940128483</v>
      </c>
      <c r="G184" s="23"/>
      <c r="H184" s="23"/>
      <c r="I184" s="38">
        <v>149.91233800000001</v>
      </c>
      <c r="J184" s="122"/>
      <c r="K184" s="7">
        <v>155.45029780077923</v>
      </c>
      <c r="L184" s="34">
        <f t="shared" si="13"/>
        <v>3.6941321005741496</v>
      </c>
    </row>
    <row r="185" spans="1:12" x14ac:dyDescent="0.35">
      <c r="A185" s="15">
        <v>44040</v>
      </c>
      <c r="B185" s="133">
        <v>180</v>
      </c>
      <c r="C185" s="38">
        <v>92.924355000000006</v>
      </c>
      <c r="D185" s="92"/>
      <c r="E185" s="7">
        <v>97.087681565800892</v>
      </c>
      <c r="F185" s="34">
        <f t="shared" si="12"/>
        <v>4.4803394823680893</v>
      </c>
      <c r="G185" s="23"/>
      <c r="H185" s="23"/>
      <c r="I185" s="38">
        <v>151.155304</v>
      </c>
      <c r="J185" s="122"/>
      <c r="K185" s="7">
        <v>155.74915952831171</v>
      </c>
      <c r="L185" s="34">
        <f t="shared" si="13"/>
        <v>3.0391626405062881</v>
      </c>
    </row>
    <row r="186" spans="1:12" x14ac:dyDescent="0.35">
      <c r="A186" s="15">
        <v>44041</v>
      </c>
      <c r="B186" s="133">
        <v>181</v>
      </c>
      <c r="C186" s="38">
        <v>94.705558999999994</v>
      </c>
      <c r="D186" s="92"/>
      <c r="E186" s="7">
        <v>97.511281967099592</v>
      </c>
      <c r="F186" s="34">
        <f t="shared" si="12"/>
        <v>2.9625747387221466</v>
      </c>
      <c r="G186" s="23"/>
      <c r="H186" s="23"/>
      <c r="I186" s="38">
        <v>153.71086099999999</v>
      </c>
      <c r="J186" s="122"/>
      <c r="K186" s="7">
        <v>156.04802125584416</v>
      </c>
      <c r="L186" s="34">
        <f t="shared" si="13"/>
        <v>1.5204912916623166</v>
      </c>
    </row>
    <row r="187" spans="1:12" x14ac:dyDescent="0.35">
      <c r="A187" s="15">
        <v>44042</v>
      </c>
      <c r="B187" s="133">
        <v>182</v>
      </c>
      <c r="C187" s="38">
        <v>95.851517000000001</v>
      </c>
      <c r="D187" s="92"/>
      <c r="E187" s="7">
        <v>97.934882368398291</v>
      </c>
      <c r="F187" s="34">
        <f t="shared" si="12"/>
        <v>2.1735340593496191</v>
      </c>
      <c r="G187" s="23"/>
      <c r="H187" s="23"/>
      <c r="I187" s="38">
        <v>148.321335</v>
      </c>
      <c r="J187" s="122"/>
      <c r="K187" s="7">
        <v>156.34688298337664</v>
      </c>
      <c r="L187" s="34">
        <f t="shared" si="13"/>
        <v>5.4109194630540776</v>
      </c>
    </row>
    <row r="188" spans="1:12" x14ac:dyDescent="0.35">
      <c r="A188" s="15">
        <v>44043</v>
      </c>
      <c r="B188" s="133">
        <v>183</v>
      </c>
      <c r="C188" s="38">
        <v>105.88608600000001</v>
      </c>
      <c r="D188" s="92"/>
      <c r="E188" s="7">
        <v>98.358482769696991</v>
      </c>
      <c r="F188" s="34">
        <f t="shared" si="12"/>
        <v>7.109152405825081</v>
      </c>
      <c r="G188" s="23"/>
      <c r="H188" s="23"/>
      <c r="I188" s="38">
        <v>148.53015099999999</v>
      </c>
      <c r="J188" s="122"/>
      <c r="K188" s="7">
        <v>156.6457447109091</v>
      </c>
      <c r="L188" s="34">
        <f t="shared" si="13"/>
        <v>5.4639368884160833</v>
      </c>
    </row>
    <row r="189" spans="1:12" x14ac:dyDescent="0.35">
      <c r="A189" s="15">
        <v>44046</v>
      </c>
      <c r="B189" s="133">
        <v>184</v>
      </c>
      <c r="C189" s="38">
        <v>108.554153</v>
      </c>
      <c r="D189" s="92"/>
      <c r="E189" s="7">
        <v>98.782083170995691</v>
      </c>
      <c r="F189" s="34">
        <f t="shared" si="12"/>
        <v>9.0020230078201706</v>
      </c>
      <c r="G189" s="23"/>
      <c r="H189" s="23"/>
      <c r="I189" s="38">
        <v>147.694885</v>
      </c>
      <c r="J189" s="122"/>
      <c r="K189" s="7">
        <v>156.94460643844158</v>
      </c>
      <c r="L189" s="34">
        <f t="shared" si="13"/>
        <v>6.2627229361677497</v>
      </c>
    </row>
    <row r="190" spans="1:12" x14ac:dyDescent="0.35">
      <c r="A190" s="15">
        <v>44047</v>
      </c>
      <c r="B190" s="133">
        <v>185</v>
      </c>
      <c r="C190" s="38">
        <v>109.279099</v>
      </c>
      <c r="D190" s="92"/>
      <c r="E190" s="7">
        <v>99.20568357229439</v>
      </c>
      <c r="F190" s="34">
        <f t="shared" si="12"/>
        <v>9.2180623009214333</v>
      </c>
      <c r="G190" s="23"/>
      <c r="H190" s="23"/>
      <c r="I190" s="38">
        <v>146.501633</v>
      </c>
      <c r="J190" s="122"/>
      <c r="K190" s="7">
        <v>157.24346816597404</v>
      </c>
      <c r="L190" s="34">
        <f t="shared" si="13"/>
        <v>7.3322289629181387</v>
      </c>
    </row>
    <row r="191" spans="1:12" x14ac:dyDescent="0.35">
      <c r="A191" s="15">
        <v>44048</v>
      </c>
      <c r="B191" s="133">
        <v>186</v>
      </c>
      <c r="C191" s="38">
        <v>109.675194</v>
      </c>
      <c r="D191" s="92"/>
      <c r="E191" s="7">
        <v>99.62928397359309</v>
      </c>
      <c r="F191" s="34">
        <f t="shared" si="12"/>
        <v>9.1596920506991886</v>
      </c>
      <c r="G191" s="23"/>
      <c r="H191" s="23"/>
      <c r="I191" s="38">
        <v>149.972015</v>
      </c>
      <c r="J191" s="122"/>
      <c r="K191" s="7">
        <v>157.54232989350652</v>
      </c>
      <c r="L191" s="34">
        <f t="shared" si="13"/>
        <v>5.0478183503145697</v>
      </c>
    </row>
    <row r="192" spans="1:12" x14ac:dyDescent="0.35">
      <c r="A192" s="15">
        <v>44049</v>
      </c>
      <c r="B192" s="133">
        <v>187</v>
      </c>
      <c r="C192" s="38">
        <v>113.501678</v>
      </c>
      <c r="D192" s="92"/>
      <c r="E192" s="7">
        <v>100.05288437489179</v>
      </c>
      <c r="F192" s="34">
        <f t="shared" si="12"/>
        <v>11.84898220192675</v>
      </c>
      <c r="G192" s="23"/>
      <c r="H192" s="23"/>
      <c r="I192" s="38">
        <v>151.72210699999999</v>
      </c>
      <c r="J192" s="122"/>
      <c r="K192" s="7">
        <v>157.84119162103897</v>
      </c>
      <c r="L192" s="34">
        <f t="shared" si="13"/>
        <v>4.0330870313045279</v>
      </c>
    </row>
    <row r="193" spans="1:12" x14ac:dyDescent="0.35">
      <c r="A193" s="15">
        <v>44050</v>
      </c>
      <c r="B193" s="133">
        <v>188</v>
      </c>
      <c r="C193" s="38">
        <v>110.92113500000001</v>
      </c>
      <c r="D193" s="92"/>
      <c r="E193" s="7">
        <v>100.47648477619049</v>
      </c>
      <c r="F193" s="34">
        <f t="shared" si="12"/>
        <v>9.4162850243188707</v>
      </c>
      <c r="G193" s="23"/>
      <c r="H193" s="23"/>
      <c r="I193" s="38">
        <v>154.23788500000001</v>
      </c>
      <c r="J193" s="122"/>
      <c r="K193" s="7">
        <v>158.14005334857143</v>
      </c>
      <c r="L193" s="34">
        <f t="shared" si="13"/>
        <v>2.5299674905237595</v>
      </c>
    </row>
    <row r="194" spans="1:12" x14ac:dyDescent="0.35">
      <c r="A194" s="15">
        <v>44053</v>
      </c>
      <c r="B194" s="133">
        <v>189</v>
      </c>
      <c r="C194" s="38">
        <v>112.533356</v>
      </c>
      <c r="D194" s="92"/>
      <c r="E194" s="7">
        <v>100.90008517748919</v>
      </c>
      <c r="F194" s="34">
        <f t="shared" si="12"/>
        <v>10.33762009417973</v>
      </c>
      <c r="G194" s="23"/>
      <c r="H194" s="23"/>
      <c r="I194" s="38">
        <v>158.53358499999999</v>
      </c>
      <c r="J194" s="122"/>
      <c r="K194" s="7">
        <v>158.43891507610391</v>
      </c>
      <c r="L194" s="34">
        <f t="shared" si="13"/>
        <v>5.9716005221276958E-2</v>
      </c>
    </row>
    <row r="195" spans="1:12" x14ac:dyDescent="0.35">
      <c r="A195" s="15">
        <v>44054</v>
      </c>
      <c r="B195" s="133">
        <v>190</v>
      </c>
      <c r="C195" s="38">
        <v>109.186623</v>
      </c>
      <c r="D195" s="92"/>
      <c r="E195" s="7">
        <v>101.32368557878789</v>
      </c>
      <c r="F195" s="34">
        <f t="shared" si="12"/>
        <v>7.2013743123203922</v>
      </c>
      <c r="G195" s="23"/>
      <c r="H195" s="23"/>
      <c r="I195" s="38">
        <v>159.378815</v>
      </c>
      <c r="J195" s="122"/>
      <c r="K195" s="7">
        <v>158.73777680363639</v>
      </c>
      <c r="L195" s="34">
        <f t="shared" si="13"/>
        <v>0.40221041696389187</v>
      </c>
    </row>
    <row r="196" spans="1:12" x14ac:dyDescent="0.35">
      <c r="A196" s="15">
        <v>44055</v>
      </c>
      <c r="B196" s="133">
        <v>191</v>
      </c>
      <c r="C196" s="38">
        <v>112.815369</v>
      </c>
      <c r="D196" s="92"/>
      <c r="E196" s="7">
        <v>101.74728598008659</v>
      </c>
      <c r="F196" s="34">
        <f t="shared" si="12"/>
        <v>9.8107936161724698</v>
      </c>
      <c r="G196" s="23"/>
      <c r="H196" s="23"/>
      <c r="I196" s="38">
        <v>159.16999799999999</v>
      </c>
      <c r="J196" s="122"/>
      <c r="K196" s="7">
        <v>159.03663853116885</v>
      </c>
      <c r="L196" s="34">
        <f t="shared" si="13"/>
        <v>8.3784300123660879E-2</v>
      </c>
    </row>
    <row r="197" spans="1:12" x14ac:dyDescent="0.35">
      <c r="A197" s="15">
        <v>44056</v>
      </c>
      <c r="B197" s="133">
        <v>192</v>
      </c>
      <c r="C197" s="38">
        <v>114.81192</v>
      </c>
      <c r="D197" s="92"/>
      <c r="E197" s="7">
        <v>102.17088638138529</v>
      </c>
      <c r="F197" s="34">
        <f t="shared" si="12"/>
        <v>11.010210105897292</v>
      </c>
      <c r="G197" s="23"/>
      <c r="H197" s="23"/>
      <c r="I197" s="38">
        <v>158.979996</v>
      </c>
      <c r="J197" s="122"/>
      <c r="K197" s="7">
        <v>159.3355002587013</v>
      </c>
      <c r="L197" s="34">
        <f t="shared" si="13"/>
        <v>0.22361571747762654</v>
      </c>
    </row>
    <row r="198" spans="1:12" x14ac:dyDescent="0.35">
      <c r="A198" s="15">
        <v>44057</v>
      </c>
      <c r="B198" s="133">
        <v>193</v>
      </c>
      <c r="C198" s="38">
        <v>114.709602</v>
      </c>
      <c r="D198" s="92"/>
      <c r="E198" s="7">
        <v>102.59448678268399</v>
      </c>
      <c r="F198" s="34">
        <f t="shared" si="12"/>
        <v>10.561552830874627</v>
      </c>
      <c r="G198" s="23"/>
      <c r="H198" s="23"/>
      <c r="I198" s="38">
        <v>160.279999</v>
      </c>
      <c r="J198" s="122"/>
      <c r="K198" s="7">
        <v>159.63436198623378</v>
      </c>
      <c r="L198" s="34">
        <f t="shared" si="13"/>
        <v>0.40281820426403858</v>
      </c>
    </row>
    <row r="199" spans="1:12" x14ac:dyDescent="0.35">
      <c r="A199" s="15">
        <v>44060</v>
      </c>
      <c r="B199" s="133">
        <v>194</v>
      </c>
      <c r="C199" s="38">
        <v>114.41011</v>
      </c>
      <c r="D199" s="92"/>
      <c r="E199" s="7">
        <v>103.01808718398269</v>
      </c>
      <c r="F199" s="34">
        <f t="shared" si="12"/>
        <v>9.9571819448624925</v>
      </c>
      <c r="G199" s="23"/>
      <c r="H199" s="23"/>
      <c r="I199" s="38">
        <v>158.759995</v>
      </c>
      <c r="J199" s="122"/>
      <c r="K199" s="7">
        <v>159.93322371376624</v>
      </c>
      <c r="L199" s="34">
        <f t="shared" si="13"/>
        <v>0.7389951818568874</v>
      </c>
    </row>
    <row r="200" spans="1:12" x14ac:dyDescent="0.35">
      <c r="A200" s="15">
        <v>44061</v>
      </c>
      <c r="B200" s="133">
        <v>195</v>
      </c>
      <c r="C200" s="38">
        <v>115.363472</v>
      </c>
      <c r="D200" s="92"/>
      <c r="E200" s="7">
        <v>103.44168758528141</v>
      </c>
      <c r="F200" s="34">
        <f t="shared" ref="F200:F262" si="14">(ABS(E200-C200)/C200)*100</f>
        <v>10.334106808712022</v>
      </c>
      <c r="G200" s="23"/>
      <c r="H200" s="23"/>
      <c r="I200" s="38">
        <v>157.38000500000001</v>
      </c>
      <c r="J200" s="122"/>
      <c r="K200" s="7">
        <v>160.23208544129872</v>
      </c>
      <c r="L200" s="34">
        <f t="shared" si="13"/>
        <v>1.8122254102728681</v>
      </c>
    </row>
    <row r="201" spans="1:12" x14ac:dyDescent="0.35">
      <c r="A201" s="15">
        <v>44062</v>
      </c>
      <c r="B201" s="133">
        <v>196</v>
      </c>
      <c r="C201" s="38">
        <v>115.508217</v>
      </c>
      <c r="D201" s="92"/>
      <c r="E201" s="7">
        <v>103.86528798658011</v>
      </c>
      <c r="F201" s="34">
        <f t="shared" si="14"/>
        <v>10.079740918708742</v>
      </c>
      <c r="G201" s="23"/>
      <c r="H201" s="23"/>
      <c r="I201" s="38">
        <v>156.85000600000001</v>
      </c>
      <c r="J201" s="122"/>
      <c r="K201" s="7">
        <v>160.53094716883118</v>
      </c>
      <c r="L201" s="34">
        <f t="shared" ref="L201:L262" si="15">(ABS(K201-I201)/I201)*100</f>
        <v>2.3467905820999255</v>
      </c>
    </row>
    <row r="202" spans="1:12" x14ac:dyDescent="0.35">
      <c r="A202" s="15">
        <v>44063</v>
      </c>
      <c r="B202" s="133">
        <v>197</v>
      </c>
      <c r="C202" s="38">
        <v>118.071297</v>
      </c>
      <c r="D202" s="92"/>
      <c r="E202" s="7">
        <v>104.28888838787881</v>
      </c>
      <c r="F202" s="34">
        <f t="shared" si="14"/>
        <v>11.672954360890257</v>
      </c>
      <c r="G202" s="23"/>
      <c r="H202" s="23"/>
      <c r="I202" s="38">
        <v>156.16999799999999</v>
      </c>
      <c r="J202" s="122"/>
      <c r="K202" s="7">
        <v>160.82980889636366</v>
      </c>
      <c r="L202" s="34">
        <f t="shared" si="15"/>
        <v>2.9838067209065766</v>
      </c>
    </row>
    <row r="203" spans="1:12" x14ac:dyDescent="0.35">
      <c r="A203" s="15">
        <v>44064</v>
      </c>
      <c r="B203" s="133">
        <v>198</v>
      </c>
      <c r="C203" s="38">
        <v>124.1558</v>
      </c>
      <c r="D203" s="92"/>
      <c r="E203" s="7">
        <v>104.71248878917751</v>
      </c>
      <c r="F203" s="34">
        <f t="shared" si="14"/>
        <v>15.660413134805209</v>
      </c>
      <c r="G203" s="23"/>
      <c r="H203" s="23"/>
      <c r="I203" s="38">
        <v>157.5</v>
      </c>
      <c r="J203" s="122"/>
      <c r="K203" s="7">
        <v>161.12867062389611</v>
      </c>
      <c r="L203" s="34">
        <f t="shared" si="15"/>
        <v>2.3039178564419767</v>
      </c>
    </row>
    <row r="204" spans="1:12" x14ac:dyDescent="0.35">
      <c r="A204" s="15">
        <v>44067</v>
      </c>
      <c r="B204" s="133">
        <v>199</v>
      </c>
      <c r="C204" s="38">
        <v>125.640739</v>
      </c>
      <c r="D204" s="92"/>
      <c r="E204" s="7">
        <v>105.13608919047621</v>
      </c>
      <c r="F204" s="34">
        <f t="shared" si="14"/>
        <v>16.32006463247863</v>
      </c>
      <c r="G204" s="23"/>
      <c r="H204" s="23"/>
      <c r="I204" s="38">
        <v>159.36999499999999</v>
      </c>
      <c r="J204" s="122"/>
      <c r="K204" s="7">
        <v>161.42753235142857</v>
      </c>
      <c r="L204" s="34">
        <f t="shared" si="15"/>
        <v>1.2910443722035498</v>
      </c>
    </row>
    <row r="205" spans="1:12" x14ac:dyDescent="0.35">
      <c r="A205" s="15">
        <v>44068</v>
      </c>
      <c r="B205" s="133">
        <v>200</v>
      </c>
      <c r="C205" s="38">
        <v>124.610016</v>
      </c>
      <c r="D205" s="92"/>
      <c r="E205" s="7">
        <v>105.55968959177491</v>
      </c>
      <c r="F205" s="34">
        <f t="shared" si="14"/>
        <v>15.287957597425466</v>
      </c>
      <c r="G205" s="23"/>
      <c r="H205" s="23"/>
      <c r="I205" s="38">
        <v>164.529999</v>
      </c>
      <c r="J205" s="122"/>
      <c r="K205" s="7">
        <v>161.72639407896105</v>
      </c>
      <c r="L205" s="34">
        <f t="shared" si="15"/>
        <v>1.7040083498930512</v>
      </c>
    </row>
    <row r="206" spans="1:12" x14ac:dyDescent="0.35">
      <c r="A206" s="15">
        <v>44069</v>
      </c>
      <c r="B206" s="133">
        <v>201</v>
      </c>
      <c r="C206" s="38">
        <v>126.304596</v>
      </c>
      <c r="D206" s="92"/>
      <c r="E206" s="7">
        <v>105.98328999307361</v>
      </c>
      <c r="F206" s="34">
        <f t="shared" si="14"/>
        <v>16.089126326746168</v>
      </c>
      <c r="G206" s="23"/>
      <c r="H206" s="23"/>
      <c r="I206" s="38">
        <v>165.30999800000001</v>
      </c>
      <c r="J206" s="122"/>
      <c r="K206" s="7">
        <v>162.02525580649353</v>
      </c>
      <c r="L206" s="34">
        <f t="shared" si="15"/>
        <v>1.9870196801444968</v>
      </c>
    </row>
    <row r="207" spans="1:12" x14ac:dyDescent="0.35">
      <c r="A207" s="15">
        <v>44070</v>
      </c>
      <c r="B207" s="133">
        <v>202</v>
      </c>
      <c r="C207" s="38">
        <v>124.794701</v>
      </c>
      <c r="D207" s="92"/>
      <c r="E207" s="7">
        <v>106.40689039437231</v>
      </c>
      <c r="F207" s="34">
        <f t="shared" si="14"/>
        <v>14.734448224390306</v>
      </c>
      <c r="G207" s="23"/>
      <c r="H207" s="23"/>
      <c r="I207" s="38">
        <v>165.990005</v>
      </c>
      <c r="J207" s="122"/>
      <c r="K207" s="7">
        <v>162.32411753402599</v>
      </c>
      <c r="L207" s="34">
        <f t="shared" si="15"/>
        <v>2.2084989189403359</v>
      </c>
    </row>
    <row r="208" spans="1:12" x14ac:dyDescent="0.35">
      <c r="A208" s="15">
        <v>44071</v>
      </c>
      <c r="B208" s="133">
        <v>203</v>
      </c>
      <c r="C208" s="38">
        <v>124.592552</v>
      </c>
      <c r="D208" s="92"/>
      <c r="E208" s="7">
        <v>106.83049079567101</v>
      </c>
      <c r="F208" s="34">
        <f t="shared" si="14"/>
        <v>14.256117977524843</v>
      </c>
      <c r="G208" s="23"/>
      <c r="H208" s="23"/>
      <c r="I208" s="38">
        <v>168.38000500000001</v>
      </c>
      <c r="J208" s="122"/>
      <c r="K208" s="7">
        <v>162.62297926155844</v>
      </c>
      <c r="L208" s="34">
        <f t="shared" si="15"/>
        <v>3.419067328357408</v>
      </c>
    </row>
    <row r="209" spans="1:12" x14ac:dyDescent="0.35">
      <c r="A209" s="15">
        <v>44074</v>
      </c>
      <c r="B209" s="133">
        <v>204</v>
      </c>
      <c r="C209" s="38">
        <v>128.81774899999999</v>
      </c>
      <c r="D209" s="92"/>
      <c r="E209" s="7">
        <v>107.25409119696971</v>
      </c>
      <c r="F209" s="34">
        <f t="shared" si="14"/>
        <v>16.739663571539573</v>
      </c>
      <c r="G209" s="23"/>
      <c r="H209" s="23"/>
      <c r="I209" s="38">
        <v>165.550003</v>
      </c>
      <c r="J209" s="122"/>
      <c r="K209" s="7">
        <v>162.92184098909092</v>
      </c>
      <c r="L209" s="34">
        <f t="shared" si="15"/>
        <v>1.5875336534479429</v>
      </c>
    </row>
    <row r="210" spans="1:12" x14ac:dyDescent="0.35">
      <c r="A210" s="15">
        <v>44075</v>
      </c>
      <c r="B210" s="133">
        <v>205</v>
      </c>
      <c r="C210" s="38">
        <v>133.94889800000001</v>
      </c>
      <c r="D210" s="92"/>
      <c r="E210" s="7">
        <v>107.67769159826841</v>
      </c>
      <c r="F210" s="34">
        <f t="shared" si="14"/>
        <v>19.612857435924258</v>
      </c>
      <c r="G210" s="23"/>
      <c r="H210" s="23"/>
      <c r="I210" s="38">
        <v>167.970001</v>
      </c>
      <c r="J210" s="122"/>
      <c r="K210" s="7">
        <v>163.22070271662341</v>
      </c>
      <c r="L210" s="34">
        <f t="shared" si="15"/>
        <v>2.8274681521116318</v>
      </c>
    </row>
    <row r="211" spans="1:12" x14ac:dyDescent="0.35">
      <c r="A211" s="15">
        <v>44076</v>
      </c>
      <c r="B211" s="133">
        <v>206</v>
      </c>
      <c r="C211" s="38">
        <v>131.17369099999999</v>
      </c>
      <c r="D211" s="92"/>
      <c r="E211" s="7">
        <v>108.10129199956711</v>
      </c>
      <c r="F211" s="34">
        <f t="shared" si="14"/>
        <v>17.589197059670205</v>
      </c>
      <c r="G211" s="23"/>
      <c r="H211" s="23"/>
      <c r="I211" s="38">
        <v>172.470001</v>
      </c>
      <c r="J211" s="122"/>
      <c r="K211" s="7">
        <v>163.51956444415586</v>
      </c>
      <c r="L211" s="34">
        <f t="shared" si="15"/>
        <v>5.1895613752818006</v>
      </c>
    </row>
    <row r="212" spans="1:12" x14ac:dyDescent="0.35">
      <c r="A212" s="15">
        <v>44077</v>
      </c>
      <c r="B212" s="133">
        <v>207</v>
      </c>
      <c r="C212" s="38">
        <v>120.671806</v>
      </c>
      <c r="D212" s="92"/>
      <c r="E212" s="7">
        <v>108.52489240086581</v>
      </c>
      <c r="F212" s="34">
        <f t="shared" si="14"/>
        <v>10.066074256926424</v>
      </c>
      <c r="G212" s="23"/>
      <c r="H212" s="23"/>
      <c r="I212" s="38">
        <v>166.300003</v>
      </c>
      <c r="J212" s="122"/>
      <c r="K212" s="7">
        <v>163.81842617168832</v>
      </c>
      <c r="L212" s="34">
        <f t="shared" si="15"/>
        <v>1.4922289738694039</v>
      </c>
    </row>
    <row r="213" spans="1:12" x14ac:dyDescent="0.35">
      <c r="A213" s="15">
        <v>44078</v>
      </c>
      <c r="B213" s="133">
        <v>208</v>
      </c>
      <c r="C213" s="38">
        <v>120.751671</v>
      </c>
      <c r="D213" s="92"/>
      <c r="E213" s="7">
        <v>108.94849280216451</v>
      </c>
      <c r="F213" s="34">
        <f t="shared" si="14"/>
        <v>9.7747535086578576</v>
      </c>
      <c r="G213" s="23"/>
      <c r="H213" s="23"/>
      <c r="I213" s="38">
        <v>166.69000199999999</v>
      </c>
      <c r="J213" s="122"/>
      <c r="K213" s="7">
        <v>164.1172878992208</v>
      </c>
      <c r="L213" s="34">
        <f t="shared" si="15"/>
        <v>1.5434123642155781</v>
      </c>
    </row>
    <row r="214" spans="1:12" x14ac:dyDescent="0.35">
      <c r="A214" s="15">
        <v>44082</v>
      </c>
      <c r="B214" s="133">
        <v>209</v>
      </c>
      <c r="C214" s="38">
        <v>112.625694</v>
      </c>
      <c r="D214" s="92"/>
      <c r="E214" s="7">
        <v>109.37209320346321</v>
      </c>
      <c r="F214" s="34">
        <f t="shared" si="14"/>
        <v>2.8888619292652593</v>
      </c>
      <c r="G214" s="23"/>
      <c r="H214" s="23"/>
      <c r="I214" s="38">
        <v>164.270004</v>
      </c>
      <c r="J214" s="122"/>
      <c r="K214" s="7">
        <v>164.41614962675325</v>
      </c>
      <c r="L214" s="34">
        <f t="shared" si="15"/>
        <v>8.8966715282512931E-2</v>
      </c>
    </row>
    <row r="215" spans="1:12" x14ac:dyDescent="0.35">
      <c r="A215" s="15">
        <v>44083</v>
      </c>
      <c r="B215" s="133">
        <v>210</v>
      </c>
      <c r="C215" s="38">
        <v>117.117943</v>
      </c>
      <c r="D215" s="92"/>
      <c r="E215" s="7">
        <v>109.79569360476191</v>
      </c>
      <c r="F215" s="34">
        <f t="shared" si="14"/>
        <v>6.2520303957507934</v>
      </c>
      <c r="G215" s="23"/>
      <c r="H215" s="23"/>
      <c r="I215" s="38">
        <v>165.75</v>
      </c>
      <c r="J215" s="122"/>
      <c r="K215" s="7">
        <v>164.71501135428574</v>
      </c>
      <c r="L215" s="34">
        <f t="shared" si="15"/>
        <v>0.62442753889246727</v>
      </c>
    </row>
    <row r="216" spans="1:12" x14ac:dyDescent="0.35">
      <c r="A216" s="15">
        <v>44084</v>
      </c>
      <c r="B216" s="133">
        <v>211</v>
      </c>
      <c r="C216" s="38">
        <v>113.29454</v>
      </c>
      <c r="D216" s="92"/>
      <c r="E216" s="7">
        <v>110.21929400606064</v>
      </c>
      <c r="F216" s="34">
        <f t="shared" si="14"/>
        <v>2.7143814644018693</v>
      </c>
      <c r="G216" s="23"/>
      <c r="H216" s="23"/>
      <c r="I216" s="38">
        <v>164.270004</v>
      </c>
      <c r="J216" s="122"/>
      <c r="K216" s="7">
        <v>165.01387308181819</v>
      </c>
      <c r="L216" s="34">
        <f t="shared" si="15"/>
        <v>0.4528331793418533</v>
      </c>
    </row>
    <row r="217" spans="1:12" x14ac:dyDescent="0.35">
      <c r="A217" s="15">
        <v>44085</v>
      </c>
      <c r="B217" s="133">
        <v>212</v>
      </c>
      <c r="C217" s="38">
        <v>111.807106</v>
      </c>
      <c r="D217" s="92"/>
      <c r="E217" s="7">
        <v>110.64289440735934</v>
      </c>
      <c r="F217" s="34">
        <f t="shared" si="14"/>
        <v>1.0412679786566239</v>
      </c>
      <c r="G217" s="23"/>
      <c r="H217" s="23"/>
      <c r="I217" s="38">
        <v>166.449997</v>
      </c>
      <c r="J217" s="122"/>
      <c r="K217" s="7">
        <v>165.31273480935067</v>
      </c>
      <c r="L217" s="34">
        <f t="shared" si="15"/>
        <v>0.68324554589768105</v>
      </c>
    </row>
    <row r="218" spans="1:12" x14ac:dyDescent="0.35">
      <c r="A218" s="15">
        <v>44088</v>
      </c>
      <c r="B218" s="133">
        <v>213</v>
      </c>
      <c r="C218" s="38">
        <v>115.161316</v>
      </c>
      <c r="D218" s="92"/>
      <c r="E218" s="7">
        <v>111.06649480865804</v>
      </c>
      <c r="F218" s="34">
        <f t="shared" si="14"/>
        <v>3.5557262921013897</v>
      </c>
      <c r="G218" s="23"/>
      <c r="H218" s="23"/>
      <c r="I218" s="38">
        <v>168.470001</v>
      </c>
      <c r="J218" s="122"/>
      <c r="K218" s="7">
        <v>165.61159653688313</v>
      </c>
      <c r="L218" s="34">
        <f t="shared" si="15"/>
        <v>1.6966845409568614</v>
      </c>
    </row>
    <row r="219" spans="1:12" x14ac:dyDescent="0.35">
      <c r="A219" s="15">
        <v>44089</v>
      </c>
      <c r="B219" s="133">
        <v>214</v>
      </c>
      <c r="C219" s="38">
        <v>115.34101099999999</v>
      </c>
      <c r="D219" s="92"/>
      <c r="E219" s="7">
        <v>111.49009520995673</v>
      </c>
      <c r="F219" s="34">
        <f t="shared" si="14"/>
        <v>3.3387220700217894</v>
      </c>
      <c r="G219" s="23"/>
      <c r="H219" s="23"/>
      <c r="I219" s="38">
        <v>168.300003</v>
      </c>
      <c r="J219" s="122"/>
      <c r="K219" s="7">
        <v>165.91045826441558</v>
      </c>
      <c r="L219" s="34">
        <f t="shared" si="15"/>
        <v>1.4198126518063239</v>
      </c>
    </row>
    <row r="220" spans="1:12" x14ac:dyDescent="0.35">
      <c r="A220" s="15">
        <v>44090</v>
      </c>
      <c r="B220" s="133">
        <v>215</v>
      </c>
      <c r="C220" s="38">
        <v>111.936882</v>
      </c>
      <c r="D220" s="92"/>
      <c r="E220" s="7">
        <v>111.91369561125543</v>
      </c>
      <c r="F220" s="34">
        <f t="shared" si="14"/>
        <v>2.0713806147077327E-2</v>
      </c>
      <c r="G220" s="23"/>
      <c r="H220" s="23"/>
      <c r="I220" s="38">
        <v>170</v>
      </c>
      <c r="J220" s="122"/>
      <c r="K220" s="7">
        <v>166.20931999194806</v>
      </c>
      <c r="L220" s="34">
        <f t="shared" si="15"/>
        <v>2.2298117694423154</v>
      </c>
    </row>
    <row r="221" spans="1:12" x14ac:dyDescent="0.35">
      <c r="A221" s="15">
        <v>44091</v>
      </c>
      <c r="B221" s="133">
        <v>216</v>
      </c>
      <c r="C221" s="38">
        <v>110.149963</v>
      </c>
      <c r="D221" s="92"/>
      <c r="E221" s="7">
        <v>112.33729601255413</v>
      </c>
      <c r="F221" s="34">
        <f t="shared" si="14"/>
        <v>1.9857773466107607</v>
      </c>
      <c r="G221" s="23"/>
      <c r="H221" s="23"/>
      <c r="I221" s="38">
        <v>170.33999600000001</v>
      </c>
      <c r="J221" s="122"/>
      <c r="K221" s="7">
        <v>166.50818171948055</v>
      </c>
      <c r="L221" s="34">
        <f t="shared" si="15"/>
        <v>2.2495094343664692</v>
      </c>
    </row>
    <row r="222" spans="1:12" x14ac:dyDescent="0.35">
      <c r="A222" s="15">
        <v>44092</v>
      </c>
      <c r="B222" s="133">
        <v>217</v>
      </c>
      <c r="C222" s="38">
        <v>106.655991</v>
      </c>
      <c r="D222" s="92"/>
      <c r="E222" s="7">
        <v>112.76089641385283</v>
      </c>
      <c r="F222" s="34">
        <f t="shared" si="14"/>
        <v>5.7239217006129861</v>
      </c>
      <c r="G222" s="23"/>
      <c r="H222" s="23"/>
      <c r="I222" s="38">
        <v>168.699997</v>
      </c>
      <c r="J222" s="122"/>
      <c r="K222" s="7">
        <v>166.807043447013</v>
      </c>
      <c r="L222" s="34">
        <f t="shared" si="15"/>
        <v>1.1220827425308106</v>
      </c>
    </row>
    <row r="223" spans="1:12" x14ac:dyDescent="0.35">
      <c r="A223" s="15">
        <v>44095</v>
      </c>
      <c r="B223" s="133">
        <v>218</v>
      </c>
      <c r="C223" s="38">
        <v>109.890411</v>
      </c>
      <c r="D223" s="92"/>
      <c r="E223" s="7">
        <v>113.18449681515153</v>
      </c>
      <c r="F223" s="34">
        <f t="shared" si="14"/>
        <v>2.9976098780370681</v>
      </c>
      <c r="G223" s="23"/>
      <c r="H223" s="23"/>
      <c r="I223" s="38">
        <v>161.36999499999999</v>
      </c>
      <c r="J223" s="122"/>
      <c r="K223" s="7">
        <v>167.10590517454546</v>
      </c>
      <c r="L223" s="34">
        <f t="shared" si="15"/>
        <v>3.5545084912132938</v>
      </c>
    </row>
    <row r="224" spans="1:12" x14ac:dyDescent="0.35">
      <c r="A224" s="15">
        <v>44096</v>
      </c>
      <c r="B224" s="133">
        <v>219</v>
      </c>
      <c r="C224" s="38">
        <v>111.61743199999999</v>
      </c>
      <c r="D224" s="92"/>
      <c r="E224" s="7">
        <v>113.60809721645023</v>
      </c>
      <c r="F224" s="34">
        <f t="shared" si="14"/>
        <v>1.7834716144071825</v>
      </c>
      <c r="G224" s="23"/>
      <c r="H224" s="23"/>
      <c r="I224" s="38">
        <v>162.679993</v>
      </c>
      <c r="J224" s="122"/>
      <c r="K224" s="7">
        <v>167.40476690207794</v>
      </c>
      <c r="L224" s="34">
        <f t="shared" si="15"/>
        <v>2.9043361847685487</v>
      </c>
    </row>
    <row r="225" spans="1:12" x14ac:dyDescent="0.35">
      <c r="A225" s="15">
        <v>44097</v>
      </c>
      <c r="B225" s="133">
        <v>220</v>
      </c>
      <c r="C225" s="38">
        <v>106.935509</v>
      </c>
      <c r="D225" s="92"/>
      <c r="E225" s="7">
        <v>114.03169761774893</v>
      </c>
      <c r="F225" s="34">
        <f t="shared" si="14"/>
        <v>6.6359515974707115</v>
      </c>
      <c r="G225" s="23"/>
      <c r="H225" s="23"/>
      <c r="I225" s="38">
        <v>158.78999300000001</v>
      </c>
      <c r="J225" s="122"/>
      <c r="K225" s="7">
        <v>167.70362862961042</v>
      </c>
      <c r="L225" s="34">
        <f t="shared" si="15"/>
        <v>5.6134744143545685</v>
      </c>
    </row>
    <row r="226" spans="1:12" x14ac:dyDescent="0.35">
      <c r="A226" s="15">
        <v>44098</v>
      </c>
      <c r="B226" s="133">
        <v>221</v>
      </c>
      <c r="C226" s="38">
        <v>108.033615</v>
      </c>
      <c r="D226" s="92"/>
      <c r="E226" s="7">
        <v>114.45529801904763</v>
      </c>
      <c r="F226" s="34">
        <f t="shared" si="14"/>
        <v>5.9441526778934817</v>
      </c>
      <c r="G226" s="23"/>
      <c r="H226" s="23"/>
      <c r="I226" s="38">
        <v>158.759995</v>
      </c>
      <c r="J226" s="122"/>
      <c r="K226" s="7">
        <v>168.00249035714288</v>
      </c>
      <c r="L226" s="34">
        <f t="shared" si="15"/>
        <v>5.8216777829596627</v>
      </c>
    </row>
    <row r="227" spans="1:12" x14ac:dyDescent="0.35">
      <c r="A227" s="15">
        <v>44099</v>
      </c>
      <c r="B227" s="133">
        <v>222</v>
      </c>
      <c r="C227" s="38">
        <v>112.086624</v>
      </c>
      <c r="D227" s="92"/>
      <c r="E227" s="7">
        <v>114.87889842034633</v>
      </c>
      <c r="F227" s="34">
        <f t="shared" si="14"/>
        <v>2.4911754147812779</v>
      </c>
      <c r="G227" s="23"/>
      <c r="H227" s="23"/>
      <c r="I227" s="38">
        <v>161.490005</v>
      </c>
      <c r="J227" s="122"/>
      <c r="K227" s="7">
        <v>168.30135208467533</v>
      </c>
      <c r="L227" s="34">
        <f t="shared" si="15"/>
        <v>4.217813408746462</v>
      </c>
    </row>
    <row r="228" spans="1:12" x14ac:dyDescent="0.35">
      <c r="A228" s="15">
        <v>44102</v>
      </c>
      <c r="B228" s="133">
        <v>223</v>
      </c>
      <c r="C228" s="38">
        <v>114.76200900000001</v>
      </c>
      <c r="D228" s="92"/>
      <c r="E228" s="7">
        <v>115.30249882164503</v>
      </c>
      <c r="F228" s="34">
        <f t="shared" si="14"/>
        <v>0.47096580685078882</v>
      </c>
      <c r="G228" s="23"/>
      <c r="H228" s="23"/>
      <c r="I228" s="38">
        <v>164.63999899999999</v>
      </c>
      <c r="J228" s="122"/>
      <c r="K228" s="7">
        <v>168.60021381220781</v>
      </c>
      <c r="L228" s="34">
        <f t="shared" si="15"/>
        <v>2.4053783019081671</v>
      </c>
    </row>
    <row r="229" spans="1:12" x14ac:dyDescent="0.35">
      <c r="A229" s="15">
        <v>44103</v>
      </c>
      <c r="B229" s="133">
        <v>224</v>
      </c>
      <c r="C229" s="38">
        <v>113.893501</v>
      </c>
      <c r="D229" s="92"/>
      <c r="E229" s="7">
        <v>115.72609922294373</v>
      </c>
      <c r="F229" s="34">
        <f t="shared" si="14"/>
        <v>1.6090454739324678</v>
      </c>
      <c r="G229" s="23"/>
      <c r="H229" s="23"/>
      <c r="I229" s="38">
        <v>164.509995</v>
      </c>
      <c r="J229" s="122"/>
      <c r="K229" s="7">
        <v>168.89907553974027</v>
      </c>
      <c r="L229" s="34">
        <f t="shared" si="15"/>
        <v>2.6679719610594255</v>
      </c>
    </row>
    <row r="230" spans="1:12" x14ac:dyDescent="0.35">
      <c r="A230" s="15">
        <v>44104</v>
      </c>
      <c r="B230" s="133">
        <v>225</v>
      </c>
      <c r="C230" s="38">
        <v>115.610542</v>
      </c>
      <c r="D230" s="92"/>
      <c r="E230" s="7">
        <v>116.14969962424243</v>
      </c>
      <c r="F230" s="34">
        <f t="shared" si="14"/>
        <v>0.46635680009391789</v>
      </c>
      <c r="G230" s="23"/>
      <c r="H230" s="23"/>
      <c r="I230" s="38">
        <v>164.61000100000001</v>
      </c>
      <c r="J230" s="122"/>
      <c r="K230" s="7">
        <v>169.19793726727272</v>
      </c>
      <c r="L230" s="34">
        <f t="shared" si="15"/>
        <v>2.7871552392935768</v>
      </c>
    </row>
    <row r="231" spans="1:12" x14ac:dyDescent="0.35">
      <c r="A231" s="15">
        <v>44105</v>
      </c>
      <c r="B231" s="133">
        <v>226</v>
      </c>
      <c r="C231" s="38">
        <v>116.58886</v>
      </c>
      <c r="D231" s="92"/>
      <c r="E231" s="7">
        <v>116.57330002554113</v>
      </c>
      <c r="F231" s="34">
        <f t="shared" si="14"/>
        <v>1.3346021617217143E-2</v>
      </c>
      <c r="G231" s="23"/>
      <c r="H231" s="23"/>
      <c r="I231" s="38">
        <v>163.679993</v>
      </c>
      <c r="J231" s="122"/>
      <c r="K231" s="7">
        <v>169.4967989948052</v>
      </c>
      <c r="L231" s="34">
        <f t="shared" si="15"/>
        <v>3.5537672553573532</v>
      </c>
    </row>
    <row r="232" spans="1:12" x14ac:dyDescent="0.35">
      <c r="A232" s="15">
        <v>44106</v>
      </c>
      <c r="B232" s="133">
        <v>227</v>
      </c>
      <c r="C232" s="38">
        <v>112.82534800000001</v>
      </c>
      <c r="D232" s="92"/>
      <c r="E232" s="7">
        <v>116.99690042683983</v>
      </c>
      <c r="F232" s="34">
        <f t="shared" si="14"/>
        <v>3.697353919829987</v>
      </c>
      <c r="G232" s="23"/>
      <c r="H232" s="23"/>
      <c r="I232" s="38">
        <v>165.61000100000001</v>
      </c>
      <c r="J232" s="122"/>
      <c r="K232" s="7">
        <v>169.79566072233769</v>
      </c>
      <c r="L232" s="34">
        <f t="shared" si="15"/>
        <v>2.527419658875357</v>
      </c>
    </row>
    <row r="233" spans="1:12" x14ac:dyDescent="0.35">
      <c r="A233" s="15">
        <v>44109</v>
      </c>
      <c r="B233" s="133">
        <v>228</v>
      </c>
      <c r="C233" s="38">
        <v>116.29935500000001</v>
      </c>
      <c r="D233" s="92"/>
      <c r="E233" s="7">
        <v>117.42050082813856</v>
      </c>
      <c r="F233" s="34">
        <f t="shared" si="14"/>
        <v>0.96401723650019533</v>
      </c>
      <c r="G233" s="23"/>
      <c r="H233" s="23"/>
      <c r="I233" s="38">
        <v>168.720001</v>
      </c>
      <c r="J233" s="122"/>
      <c r="K233" s="7">
        <v>170.09452244987014</v>
      </c>
      <c r="L233" s="34">
        <f t="shared" si="15"/>
        <v>0.81467605602381699</v>
      </c>
    </row>
    <row r="234" spans="1:12" x14ac:dyDescent="0.35">
      <c r="A234" s="15">
        <v>44110</v>
      </c>
      <c r="B234" s="133">
        <v>229</v>
      </c>
      <c r="C234" s="38">
        <v>112.96511099999999</v>
      </c>
      <c r="D234" s="92"/>
      <c r="E234" s="7">
        <v>117.84410122943726</v>
      </c>
      <c r="F234" s="34">
        <f t="shared" si="14"/>
        <v>4.3190239767367329</v>
      </c>
      <c r="G234" s="23"/>
      <c r="H234" s="23"/>
      <c r="I234" s="38">
        <v>166.88999899999999</v>
      </c>
      <c r="J234" s="122"/>
      <c r="K234" s="7">
        <v>170.3933841774026</v>
      </c>
      <c r="L234" s="34">
        <f t="shared" si="15"/>
        <v>2.0992181666935035</v>
      </c>
    </row>
    <row r="235" spans="1:12" x14ac:dyDescent="0.35">
      <c r="A235" s="15">
        <v>44111</v>
      </c>
      <c r="B235" s="133">
        <v>230</v>
      </c>
      <c r="C235" s="38">
        <v>114.881805</v>
      </c>
      <c r="D235" s="92"/>
      <c r="E235" s="7">
        <v>118.26770163073596</v>
      </c>
      <c r="F235" s="34">
        <f t="shared" si="14"/>
        <v>2.9472871102050986</v>
      </c>
      <c r="G235" s="23"/>
      <c r="H235" s="23"/>
      <c r="I235" s="38">
        <v>171.550003</v>
      </c>
      <c r="J235" s="122"/>
      <c r="K235" s="7">
        <v>170.69224590493508</v>
      </c>
      <c r="L235" s="34">
        <f t="shared" si="15"/>
        <v>0.50000412711442865</v>
      </c>
    </row>
    <row r="236" spans="1:12" x14ac:dyDescent="0.35">
      <c r="A236" s="15">
        <v>44112</v>
      </c>
      <c r="B236" s="133">
        <v>231</v>
      </c>
      <c r="C236" s="38">
        <v>114.77198799999999</v>
      </c>
      <c r="D236" s="92"/>
      <c r="E236" s="7">
        <v>118.69130203203466</v>
      </c>
      <c r="F236" s="34">
        <f t="shared" si="14"/>
        <v>3.4148698653147522</v>
      </c>
      <c r="G236" s="23"/>
      <c r="H236" s="23"/>
      <c r="I236" s="38">
        <v>173.779999</v>
      </c>
      <c r="J236" s="122"/>
      <c r="K236" s="7">
        <v>170.99110763246756</v>
      </c>
      <c r="L236" s="34">
        <f t="shared" si="15"/>
        <v>1.604840248348973</v>
      </c>
    </row>
    <row r="237" spans="1:12" x14ac:dyDescent="0.35">
      <c r="A237" s="15">
        <v>44113</v>
      </c>
      <c r="B237" s="133">
        <v>232</v>
      </c>
      <c r="C237" s="38">
        <v>116.768547</v>
      </c>
      <c r="D237" s="92"/>
      <c r="E237" s="7">
        <v>119.11490243333336</v>
      </c>
      <c r="F237" s="34">
        <f t="shared" si="14"/>
        <v>2.0094070651862763</v>
      </c>
      <c r="G237" s="23"/>
      <c r="H237" s="23"/>
      <c r="I237" s="38">
        <v>174.38000500000001</v>
      </c>
      <c r="J237" s="122"/>
      <c r="K237" s="7">
        <v>171.28996936000001</v>
      </c>
      <c r="L237" s="34">
        <f t="shared" si="15"/>
        <v>1.7720125882551709</v>
      </c>
    </row>
    <row r="238" spans="1:12" x14ac:dyDescent="0.35">
      <c r="A238" s="15">
        <v>44116</v>
      </c>
      <c r="B238" s="133">
        <v>233</v>
      </c>
      <c r="C238" s="38">
        <v>124.18575300000001</v>
      </c>
      <c r="D238" s="92"/>
      <c r="E238" s="7">
        <v>119.53850283463206</v>
      </c>
      <c r="F238" s="34">
        <f t="shared" si="14"/>
        <v>3.7421765807289904</v>
      </c>
      <c r="G238" s="23"/>
      <c r="H238" s="23"/>
      <c r="I238" s="38">
        <v>175.36000100000001</v>
      </c>
      <c r="J238" s="122"/>
      <c r="K238" s="7">
        <v>171.58883108753247</v>
      </c>
      <c r="L238" s="34">
        <f t="shared" si="15"/>
        <v>2.1505302754118607</v>
      </c>
    </row>
    <row r="239" spans="1:12" x14ac:dyDescent="0.35">
      <c r="A239" s="15">
        <v>44117</v>
      </c>
      <c r="B239" s="133">
        <v>234</v>
      </c>
      <c r="C239" s="38">
        <v>120.891434</v>
      </c>
      <c r="D239" s="92"/>
      <c r="E239" s="7">
        <v>119.96210323593075</v>
      </c>
      <c r="F239" s="34">
        <f t="shared" si="14"/>
        <v>0.76873169034395683</v>
      </c>
      <c r="G239" s="23"/>
      <c r="H239" s="23"/>
      <c r="I239" s="38">
        <v>171.550003</v>
      </c>
      <c r="J239" s="122"/>
      <c r="K239" s="7">
        <v>171.88769281506495</v>
      </c>
      <c r="L239" s="34">
        <f t="shared" si="15"/>
        <v>0.1968462892215444</v>
      </c>
    </row>
    <row r="240" spans="1:12" x14ac:dyDescent="0.35">
      <c r="A240" s="15">
        <v>44118</v>
      </c>
      <c r="B240" s="133">
        <v>235</v>
      </c>
      <c r="C240" s="38">
        <v>120.98127700000001</v>
      </c>
      <c r="D240" s="92"/>
      <c r="E240" s="7">
        <v>120.38570363722945</v>
      </c>
      <c r="F240" s="34">
        <f t="shared" si="14"/>
        <v>0.49228556479078267</v>
      </c>
      <c r="G240" s="23"/>
      <c r="H240" s="23"/>
      <c r="I240" s="38">
        <v>173.470001</v>
      </c>
      <c r="J240" s="122"/>
      <c r="K240" s="7">
        <v>172.18655454259743</v>
      </c>
      <c r="L240" s="34">
        <f t="shared" si="15"/>
        <v>0.73986651870865083</v>
      </c>
    </row>
    <row r="241" spans="1:12" x14ac:dyDescent="0.35">
      <c r="A241" s="15">
        <v>44119</v>
      </c>
      <c r="B241" s="133">
        <v>236</v>
      </c>
      <c r="C241" s="38">
        <v>120.502106</v>
      </c>
      <c r="D241" s="92"/>
      <c r="E241" s="7">
        <v>120.80930403852815</v>
      </c>
      <c r="F241" s="34">
        <f t="shared" si="14"/>
        <v>0.25493167607224748</v>
      </c>
      <c r="G241" s="23"/>
      <c r="H241" s="23"/>
      <c r="I241" s="38">
        <v>172.61000100000001</v>
      </c>
      <c r="J241" s="122"/>
      <c r="K241" s="7">
        <v>172.48541627012986</v>
      </c>
      <c r="L241" s="34">
        <f t="shared" si="15"/>
        <v>7.2177005473831476E-2</v>
      </c>
    </row>
    <row r="242" spans="1:12" x14ac:dyDescent="0.35">
      <c r="A242" s="15">
        <v>44120</v>
      </c>
      <c r="B242" s="133">
        <v>237</v>
      </c>
      <c r="C242" s="38">
        <v>118.81501</v>
      </c>
      <c r="D242" s="92"/>
      <c r="E242" s="7">
        <v>121.23290443982685</v>
      </c>
      <c r="F242" s="34">
        <f t="shared" si="14"/>
        <v>2.0350075632925946</v>
      </c>
      <c r="G242" s="23"/>
      <c r="H242" s="23"/>
      <c r="I242" s="38">
        <v>174.86000100000001</v>
      </c>
      <c r="J242" s="122"/>
      <c r="K242" s="7">
        <v>172.78427799766234</v>
      </c>
      <c r="L242" s="34">
        <f t="shared" si="15"/>
        <v>1.1870770847917744</v>
      </c>
    </row>
    <row r="243" spans="1:12" x14ac:dyDescent="0.35">
      <c r="A243" s="15">
        <v>44123</v>
      </c>
      <c r="B243" s="133">
        <v>238</v>
      </c>
      <c r="C243" s="38">
        <v>115.78025100000001</v>
      </c>
      <c r="D243" s="92"/>
      <c r="E243" s="7">
        <v>121.65650484112555</v>
      </c>
      <c r="F243" s="34">
        <f t="shared" si="14"/>
        <v>5.0753507531483466</v>
      </c>
      <c r="G243" s="23"/>
      <c r="H243" s="23"/>
      <c r="I243" s="38">
        <v>171.58999600000001</v>
      </c>
      <c r="J243" s="122"/>
      <c r="K243" s="7">
        <v>173.08313972519483</v>
      </c>
      <c r="L243" s="34">
        <f t="shared" si="15"/>
        <v>0.87018110612626409</v>
      </c>
    </row>
    <row r="244" spans="1:12" x14ac:dyDescent="0.35">
      <c r="A244" s="15">
        <v>44124</v>
      </c>
      <c r="B244" s="133">
        <v>239</v>
      </c>
      <c r="C244" s="38">
        <v>117.30761699999999</v>
      </c>
      <c r="D244" s="92"/>
      <c r="E244" s="7">
        <v>122.08010524242425</v>
      </c>
      <c r="F244" s="34">
        <f t="shared" si="14"/>
        <v>4.0683532446356487</v>
      </c>
      <c r="G244" s="23"/>
      <c r="H244" s="23"/>
      <c r="I244" s="38">
        <v>173.259995</v>
      </c>
      <c r="J244" s="122"/>
      <c r="K244" s="7">
        <v>173.38200145272728</v>
      </c>
      <c r="L244" s="34">
        <f t="shared" si="15"/>
        <v>7.0418132429980074E-2</v>
      </c>
    </row>
    <row r="245" spans="1:12" x14ac:dyDescent="0.35">
      <c r="A245" s="15">
        <v>44125</v>
      </c>
      <c r="B245" s="133">
        <v>240</v>
      </c>
      <c r="C245" s="38">
        <v>116.668724</v>
      </c>
      <c r="D245" s="92"/>
      <c r="E245" s="7">
        <v>122.50370564372295</v>
      </c>
      <c r="F245" s="34">
        <f t="shared" si="14"/>
        <v>5.0013246426891191</v>
      </c>
      <c r="G245" s="23"/>
      <c r="H245" s="23"/>
      <c r="I245" s="38">
        <v>172.86999499999999</v>
      </c>
      <c r="J245" s="122"/>
      <c r="K245" s="7">
        <v>173.68086318025973</v>
      </c>
      <c r="L245" s="34">
        <f t="shared" si="15"/>
        <v>0.46906241899280787</v>
      </c>
    </row>
    <row r="246" spans="1:12" x14ac:dyDescent="0.35">
      <c r="A246" s="15">
        <v>44126</v>
      </c>
      <c r="B246" s="133">
        <v>241</v>
      </c>
      <c r="C246" s="38">
        <v>115.55064400000001</v>
      </c>
      <c r="D246" s="92"/>
      <c r="E246" s="7">
        <v>122.92730604502165</v>
      </c>
      <c r="F246" s="34">
        <f t="shared" si="14"/>
        <v>6.3839211878573749</v>
      </c>
      <c r="G246" s="23"/>
      <c r="H246" s="23"/>
      <c r="I246" s="38">
        <v>176.85000600000001</v>
      </c>
      <c r="J246" s="122"/>
      <c r="K246" s="7">
        <v>173.97972490779222</v>
      </c>
      <c r="L246" s="34">
        <f t="shared" si="15"/>
        <v>1.6230031070554727</v>
      </c>
    </row>
    <row r="247" spans="1:12" x14ac:dyDescent="0.35">
      <c r="A247" s="15">
        <v>44127</v>
      </c>
      <c r="B247" s="133">
        <v>242</v>
      </c>
      <c r="C247" s="38">
        <v>114.84187300000001</v>
      </c>
      <c r="D247" s="92"/>
      <c r="E247" s="7">
        <v>123.35090644632035</v>
      </c>
      <c r="F247" s="34">
        <f t="shared" si="14"/>
        <v>7.4093475002104361</v>
      </c>
      <c r="G247" s="23"/>
      <c r="H247" s="23"/>
      <c r="I247" s="38">
        <v>175.53999300000001</v>
      </c>
      <c r="J247" s="122"/>
      <c r="K247" s="7">
        <v>174.2785866353247</v>
      </c>
      <c r="L247" s="34">
        <f t="shared" si="15"/>
        <v>0.71858631364723224</v>
      </c>
    </row>
    <row r="248" spans="1:12" x14ac:dyDescent="0.35">
      <c r="A248" s="15">
        <v>44130</v>
      </c>
      <c r="B248" s="133">
        <v>243</v>
      </c>
      <c r="C248" s="38">
        <v>114.85185199999999</v>
      </c>
      <c r="D248" s="92"/>
      <c r="E248" s="7">
        <v>123.77450684761905</v>
      </c>
      <c r="F248" s="34">
        <f t="shared" si="14"/>
        <v>7.7688384577543053</v>
      </c>
      <c r="G248" s="23"/>
      <c r="H248" s="23"/>
      <c r="I248" s="38">
        <v>170.16999799999999</v>
      </c>
      <c r="J248" s="122"/>
      <c r="K248" s="7">
        <v>174.57744836285715</v>
      </c>
      <c r="L248" s="34">
        <f t="shared" si="15"/>
        <v>2.590027863112017</v>
      </c>
    </row>
    <row r="249" spans="1:12" x14ac:dyDescent="0.35">
      <c r="A249" s="15">
        <v>44131</v>
      </c>
      <c r="B249" s="133">
        <v>244</v>
      </c>
      <c r="C249" s="38">
        <v>116.39917800000001</v>
      </c>
      <c r="D249" s="92"/>
      <c r="E249" s="7">
        <v>124.19810724891778</v>
      </c>
      <c r="F249" s="34">
        <f t="shared" si="14"/>
        <v>6.7001583541404148</v>
      </c>
      <c r="G249" s="23"/>
      <c r="H249" s="23"/>
      <c r="I249" s="38">
        <v>166.75</v>
      </c>
      <c r="J249" s="122"/>
      <c r="K249" s="7">
        <v>174.87631009038961</v>
      </c>
      <c r="L249" s="34">
        <f t="shared" si="15"/>
        <v>4.8733493795439928</v>
      </c>
    </row>
    <row r="250" spans="1:12" x14ac:dyDescent="0.35">
      <c r="A250" s="15">
        <v>44132</v>
      </c>
      <c r="B250" s="133">
        <v>245</v>
      </c>
      <c r="C250" s="38">
        <v>111.008476</v>
      </c>
      <c r="D250" s="92"/>
      <c r="E250" s="7">
        <v>124.62170765021648</v>
      </c>
      <c r="F250" s="34">
        <f t="shared" si="14"/>
        <v>12.263236232714767</v>
      </c>
      <c r="G250" s="23"/>
      <c r="H250" s="23"/>
      <c r="I250" s="38">
        <v>161.16000399999999</v>
      </c>
      <c r="J250" s="122"/>
      <c r="K250" s="7">
        <v>175.17517181792209</v>
      </c>
      <c r="L250" s="34">
        <f t="shared" si="15"/>
        <v>8.6964305473224641</v>
      </c>
    </row>
    <row r="251" spans="1:12" x14ac:dyDescent="0.35">
      <c r="A251" s="15">
        <v>44133</v>
      </c>
      <c r="B251" s="133">
        <v>246</v>
      </c>
      <c r="C251" s="38">
        <v>115.12138400000001</v>
      </c>
      <c r="D251" s="92"/>
      <c r="E251" s="7">
        <v>125.04530805151518</v>
      </c>
      <c r="F251" s="34">
        <f t="shared" si="14"/>
        <v>8.6204002303474496</v>
      </c>
      <c r="G251" s="23"/>
      <c r="H251" s="23"/>
      <c r="I251" s="38">
        <v>164.60000600000001</v>
      </c>
      <c r="J251" s="122"/>
      <c r="K251" s="7">
        <v>175.47403354545457</v>
      </c>
      <c r="L251" s="34">
        <f t="shared" si="15"/>
        <v>6.6063348414790255</v>
      </c>
    </row>
    <row r="252" spans="1:12" x14ac:dyDescent="0.35">
      <c r="A252" s="15">
        <v>44134</v>
      </c>
      <c r="B252" s="133">
        <v>247</v>
      </c>
      <c r="C252" s="38">
        <v>108.672516</v>
      </c>
      <c r="D252" s="92"/>
      <c r="E252" s="7">
        <v>125.46890845281388</v>
      </c>
      <c r="F252" s="34">
        <f t="shared" si="14"/>
        <v>15.455970903272245</v>
      </c>
      <c r="G252" s="23"/>
      <c r="H252" s="23"/>
      <c r="I252" s="38">
        <v>164.949997</v>
      </c>
      <c r="J252" s="122"/>
      <c r="K252" s="7">
        <v>175.77289527298703</v>
      </c>
      <c r="L252" s="34">
        <f t="shared" si="15"/>
        <v>6.5613206849509869</v>
      </c>
    </row>
    <row r="253" spans="1:12" x14ac:dyDescent="0.35">
      <c r="A253" s="15">
        <v>44137</v>
      </c>
      <c r="B253" s="133">
        <v>248</v>
      </c>
      <c r="C253" s="38">
        <v>108.58266399999999</v>
      </c>
      <c r="D253" s="92"/>
      <c r="E253" s="7">
        <v>125.89250885411258</v>
      </c>
      <c r="F253" s="34">
        <f t="shared" si="14"/>
        <v>15.941628448269224</v>
      </c>
      <c r="G253" s="23"/>
      <c r="H253" s="23"/>
      <c r="I253" s="38">
        <v>173.61000100000001</v>
      </c>
      <c r="J253" s="122"/>
      <c r="K253" s="7">
        <v>176.07175700051948</v>
      </c>
      <c r="L253" s="34">
        <f t="shared" si="15"/>
        <v>1.4179805232069964</v>
      </c>
    </row>
    <row r="254" spans="1:12" x14ac:dyDescent="0.35">
      <c r="A254" s="15">
        <v>44138</v>
      </c>
      <c r="B254" s="133">
        <v>249</v>
      </c>
      <c r="C254" s="38">
        <v>110.24979399999999</v>
      </c>
      <c r="D254" s="92"/>
      <c r="E254" s="7">
        <v>126.31610925541128</v>
      </c>
      <c r="F254" s="34">
        <f t="shared" si="14"/>
        <v>14.572648775571665</v>
      </c>
      <c r="G254" s="23"/>
      <c r="H254" s="23"/>
      <c r="I254" s="38">
        <v>179.21000699999999</v>
      </c>
      <c r="J254" s="122"/>
      <c r="K254" s="7">
        <v>176.37061872805197</v>
      </c>
      <c r="L254" s="34">
        <f t="shared" si="15"/>
        <v>1.5843915858716668</v>
      </c>
    </row>
    <row r="255" spans="1:12" x14ac:dyDescent="0.35">
      <c r="A255" s="15">
        <v>44139</v>
      </c>
      <c r="B255" s="133">
        <v>250</v>
      </c>
      <c r="C255" s="38">
        <v>114.752022</v>
      </c>
      <c r="D255" s="92"/>
      <c r="E255" s="7">
        <v>126.73970965670998</v>
      </c>
      <c r="F255" s="34">
        <f t="shared" si="14"/>
        <v>10.446602550245242</v>
      </c>
      <c r="G255" s="23"/>
      <c r="H255" s="23"/>
      <c r="I255" s="38">
        <v>178.91000399999999</v>
      </c>
      <c r="J255" s="122"/>
      <c r="K255" s="7">
        <v>176.66948045558442</v>
      </c>
      <c r="L255" s="34">
        <f t="shared" si="15"/>
        <v>1.252318760450962</v>
      </c>
    </row>
    <row r="256" spans="1:12" x14ac:dyDescent="0.35">
      <c r="A256" s="15">
        <v>44140</v>
      </c>
      <c r="B256" s="133">
        <v>251</v>
      </c>
      <c r="C256" s="38">
        <v>118.824997</v>
      </c>
      <c r="D256" s="92"/>
      <c r="E256" s="7">
        <v>127.16331005800868</v>
      </c>
      <c r="F256" s="34">
        <f t="shared" si="14"/>
        <v>7.0173055068612209</v>
      </c>
      <c r="G256" s="23"/>
      <c r="H256" s="23"/>
      <c r="I256" s="38">
        <v>183.279999</v>
      </c>
      <c r="J256" s="122"/>
      <c r="K256" s="7">
        <v>176.96834218311687</v>
      </c>
      <c r="L256" s="34">
        <f t="shared" si="15"/>
        <v>3.443723729441492</v>
      </c>
    </row>
    <row r="257" spans="1:12" x14ac:dyDescent="0.35">
      <c r="A257" s="15">
        <v>44141</v>
      </c>
      <c r="B257" s="133">
        <v>252</v>
      </c>
      <c r="C257" s="38">
        <v>118.69000200000001</v>
      </c>
      <c r="D257" s="92"/>
      <c r="E257" s="7">
        <v>127.58691045930738</v>
      </c>
      <c r="F257" s="34">
        <f t="shared" si="14"/>
        <v>7.4959207257468643</v>
      </c>
      <c r="G257" s="23"/>
      <c r="H257" s="23"/>
      <c r="I257" s="38">
        <v>184.270004</v>
      </c>
      <c r="J257" s="122"/>
      <c r="K257" s="7">
        <v>177.26720391064936</v>
      </c>
      <c r="L257" s="34">
        <f t="shared" si="15"/>
        <v>3.8002930142393891</v>
      </c>
    </row>
    <row r="258" spans="1:12" x14ac:dyDescent="0.35">
      <c r="A258" s="15">
        <v>44144</v>
      </c>
      <c r="B258" s="133">
        <v>253</v>
      </c>
      <c r="C258" s="117">
        <v>116.32</v>
      </c>
      <c r="D258" s="92"/>
      <c r="E258" s="135">
        <v>128.01051086060608</v>
      </c>
      <c r="F258" s="34">
        <f t="shared" si="14"/>
        <v>10.050301633946082</v>
      </c>
      <c r="G258" s="23"/>
      <c r="H258" s="23"/>
      <c r="I258" s="117">
        <v>196.99</v>
      </c>
      <c r="J258" s="122"/>
      <c r="K258" s="135">
        <v>177.56606563818184</v>
      </c>
      <c r="L258" s="34">
        <f t="shared" si="15"/>
        <v>9.860365684460211</v>
      </c>
    </row>
    <row r="259" spans="1:12" x14ac:dyDescent="0.35">
      <c r="A259" s="15">
        <v>44145</v>
      </c>
      <c r="B259" s="133">
        <v>254</v>
      </c>
      <c r="C259" s="117">
        <v>115.97</v>
      </c>
      <c r="D259" s="92"/>
      <c r="E259" s="135">
        <v>128.43411126190477</v>
      </c>
      <c r="F259" s="34">
        <f t="shared" si="14"/>
        <v>10.747703080024813</v>
      </c>
      <c r="G259" s="23"/>
      <c r="H259" s="23"/>
      <c r="I259" s="117">
        <v>201.98</v>
      </c>
      <c r="J259" s="122"/>
      <c r="K259" s="135">
        <v>177.86492736571429</v>
      </c>
      <c r="L259" s="34">
        <f t="shared" si="15"/>
        <v>11.93933688201094</v>
      </c>
    </row>
    <row r="260" spans="1:12" x14ac:dyDescent="0.35">
      <c r="A260" s="15">
        <v>44146</v>
      </c>
      <c r="B260" s="133">
        <v>255</v>
      </c>
      <c r="C260" s="117">
        <v>119.49</v>
      </c>
      <c r="D260" s="92"/>
      <c r="E260" s="135">
        <v>128.85771166320347</v>
      </c>
      <c r="F260" s="34">
        <f t="shared" si="14"/>
        <v>7.8397453035429585</v>
      </c>
      <c r="G260" s="23"/>
      <c r="H260" s="23"/>
      <c r="I260" s="117">
        <v>199.29</v>
      </c>
      <c r="J260" s="122"/>
      <c r="K260" s="135">
        <v>178.16378909324675</v>
      </c>
      <c r="L260" s="34">
        <f t="shared" si="15"/>
        <v>10.600738073537681</v>
      </c>
    </row>
    <row r="261" spans="1:12" x14ac:dyDescent="0.35">
      <c r="A261" s="15">
        <v>44147</v>
      </c>
      <c r="B261" s="133">
        <v>256</v>
      </c>
      <c r="C261" s="118">
        <v>119.21</v>
      </c>
      <c r="D261" s="92"/>
      <c r="E261" s="135">
        <v>129.28131206450217</v>
      </c>
      <c r="F261" s="34">
        <f t="shared" si="14"/>
        <v>8.4483785458452996</v>
      </c>
      <c r="G261" s="23"/>
      <c r="H261" s="23"/>
      <c r="I261" s="118">
        <v>197.24</v>
      </c>
      <c r="J261" s="122"/>
      <c r="K261" s="135">
        <v>178.46265082077923</v>
      </c>
      <c r="L261" s="34">
        <f t="shared" si="15"/>
        <v>9.52005129751611</v>
      </c>
    </row>
    <row r="262" spans="1:12" ht="16" thickBot="1" x14ac:dyDescent="0.4">
      <c r="A262" s="15">
        <v>44148</v>
      </c>
      <c r="B262" s="133">
        <v>257</v>
      </c>
      <c r="C262" s="119">
        <v>119.26</v>
      </c>
      <c r="D262" s="120"/>
      <c r="E262" s="136">
        <v>129.70491246580087</v>
      </c>
      <c r="F262" s="123">
        <f t="shared" si="14"/>
        <v>8.758102017273913</v>
      </c>
      <c r="G262" s="23"/>
      <c r="H262" s="23"/>
      <c r="I262" s="119">
        <v>201.54</v>
      </c>
      <c r="J262" s="124"/>
      <c r="K262" s="136">
        <v>178.76151254831171</v>
      </c>
      <c r="L262" s="123">
        <f t="shared" si="15"/>
        <v>11.302216657580768</v>
      </c>
    </row>
    <row r="263" spans="1:12" x14ac:dyDescent="0.35">
      <c r="A263" s="69"/>
      <c r="B263" s="23"/>
      <c r="C263" s="23"/>
      <c r="D263" s="23"/>
      <c r="E263" s="23"/>
      <c r="F263" s="114" t="s">
        <v>22</v>
      </c>
      <c r="G263" s="23"/>
      <c r="H263" s="23"/>
      <c r="I263" s="23"/>
      <c r="J263" s="23"/>
      <c r="K263" s="23"/>
      <c r="L263" s="54" t="s">
        <v>23</v>
      </c>
    </row>
    <row r="264" spans="1:12" x14ac:dyDescent="0.35">
      <c r="A264" s="125"/>
      <c r="B264" s="70"/>
      <c r="C264" s="70"/>
      <c r="D264" s="70"/>
      <c r="E264" s="70"/>
      <c r="F264" s="115">
        <f>AVERAGE(F8:F262)</f>
        <v>3.3431132836110451</v>
      </c>
      <c r="G264" s="70"/>
      <c r="H264" s="70"/>
      <c r="I264" s="70"/>
      <c r="J264" s="70"/>
      <c r="K264" s="70"/>
      <c r="L264" s="137">
        <f>AVERAGE(L8:L262)</f>
        <v>2.533144759043048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G533"/>
  <sheetViews>
    <sheetView tabSelected="1" zoomScale="70" zoomScaleNormal="70" workbookViewId="0">
      <selection activeCell="H5" sqref="H5"/>
    </sheetView>
  </sheetViews>
  <sheetFormatPr defaultColWidth="10.6640625" defaultRowHeight="15.5" x14ac:dyDescent="0.35"/>
  <cols>
    <col min="1" max="1" width="26.4140625" customWidth="1"/>
    <col min="2" max="2" width="20.33203125" bestFit="1" customWidth="1"/>
    <col min="4" max="4" width="6.08203125" bestFit="1" customWidth="1"/>
    <col min="5" max="5" width="22" bestFit="1" customWidth="1"/>
    <col min="6" max="6" width="14.25" bestFit="1" customWidth="1"/>
    <col min="7" max="7" width="28" bestFit="1" customWidth="1"/>
    <col min="15" max="15" width="26.5" bestFit="1" customWidth="1"/>
    <col min="16" max="16" width="33.75" style="149" bestFit="1" customWidth="1"/>
    <col min="17" max="17" width="10.6640625" style="149"/>
    <col min="18" max="18" width="40.58203125" style="149" bestFit="1" customWidth="1"/>
    <col min="19" max="19" width="14.83203125" style="149" bestFit="1" customWidth="1"/>
    <col min="25" max="25" width="12.5" bestFit="1" customWidth="1"/>
    <col min="26" max="26" width="9.83203125" bestFit="1" customWidth="1"/>
    <col min="29" max="29" width="18" bestFit="1" customWidth="1"/>
    <col min="30" max="30" width="17.08203125" bestFit="1" customWidth="1"/>
    <col min="31" max="31" width="29.58203125" bestFit="1" customWidth="1"/>
    <col min="32" max="32" width="19" bestFit="1" customWidth="1"/>
    <col min="33" max="33" width="25.58203125" customWidth="1"/>
  </cols>
  <sheetData>
    <row r="1" spans="1:33" ht="23.5" x14ac:dyDescent="0.55000000000000004">
      <c r="A1" s="11" t="s">
        <v>72</v>
      </c>
    </row>
    <row r="3" spans="1:33" ht="31" x14ac:dyDescent="0.7">
      <c r="G3" s="46" t="s">
        <v>65</v>
      </c>
    </row>
    <row r="6" spans="1:33" ht="16" thickBot="1" x14ac:dyDescent="0.4">
      <c r="B6" s="24"/>
    </row>
    <row r="7" spans="1:33" ht="16" thickBot="1" x14ac:dyDescent="0.4">
      <c r="O7" s="28" t="s">
        <v>37</v>
      </c>
      <c r="P7" s="143"/>
      <c r="Q7" s="41"/>
      <c r="R7" s="41" t="s">
        <v>74</v>
      </c>
      <c r="S7" s="144"/>
      <c r="W7" s="28"/>
      <c r="X7" s="41"/>
      <c r="Y7" s="163" t="s">
        <v>45</v>
      </c>
      <c r="Z7" s="163" t="s">
        <v>47</v>
      </c>
      <c r="AA7" s="164" t="s">
        <v>53</v>
      </c>
      <c r="AB7" s="164" t="s">
        <v>54</v>
      </c>
      <c r="AC7" s="164" t="s">
        <v>60</v>
      </c>
      <c r="AD7" s="165" t="s">
        <v>55</v>
      </c>
      <c r="AE7" s="169" t="s">
        <v>56</v>
      </c>
      <c r="AF7" s="167" t="s">
        <v>77</v>
      </c>
      <c r="AG7" s="166">
        <f>SUM(AE8:AE23)</f>
        <v>105.34911772666395</v>
      </c>
    </row>
    <row r="8" spans="1:33" ht="16.5" thickTop="1" thickBot="1" x14ac:dyDescent="0.4">
      <c r="O8" s="37"/>
      <c r="P8" s="145"/>
      <c r="Q8" s="23"/>
      <c r="R8" s="23" t="s">
        <v>75</v>
      </c>
      <c r="S8" s="146"/>
      <c r="W8" s="162" t="s">
        <v>48</v>
      </c>
      <c r="X8" s="14">
        <v>-22.934344252001999</v>
      </c>
      <c r="Y8" s="92">
        <v>-22.934344252001999</v>
      </c>
      <c r="Z8" s="122">
        <v>1</v>
      </c>
      <c r="AA8" s="23">
        <f>X8</f>
        <v>-22.934344252001999</v>
      </c>
      <c r="AB8" s="23">
        <f>AA8+$X$11</f>
        <v>-19.526721301868534</v>
      </c>
      <c r="AC8" s="23">
        <f>_xlfn.NORM.DIST(AB8,$X$13,$X$14,TRUE)</f>
        <v>2.4738641499578246E-2</v>
      </c>
      <c r="AD8" s="23">
        <f>AC8*$X$15</f>
        <v>6.2341376578937178</v>
      </c>
      <c r="AE8" s="54">
        <f>(AD8-Z8)^2/AD8</f>
        <v>4.3945447670844802</v>
      </c>
      <c r="AF8" s="168" t="s">
        <v>76</v>
      </c>
      <c r="AG8" s="166">
        <f>1-_xlfn.CHISQ.DIST(AG7,AG9,1)</f>
        <v>0</v>
      </c>
    </row>
    <row r="9" spans="1:33" x14ac:dyDescent="0.35">
      <c r="D9" s="59" t="s">
        <v>5</v>
      </c>
      <c r="E9" s="60" t="s">
        <v>1</v>
      </c>
      <c r="F9" s="60" t="s">
        <v>31</v>
      </c>
      <c r="G9" s="61" t="s">
        <v>32</v>
      </c>
      <c r="O9" s="162" t="s">
        <v>32</v>
      </c>
      <c r="P9" s="162" t="s">
        <v>38</v>
      </c>
      <c r="Q9" s="162" t="s">
        <v>39</v>
      </c>
      <c r="R9" s="162" t="s">
        <v>41</v>
      </c>
      <c r="S9" s="162" t="s">
        <v>42</v>
      </c>
      <c r="W9" s="162" t="s">
        <v>49</v>
      </c>
      <c r="X9" s="14">
        <v>28.18</v>
      </c>
      <c r="Y9" s="92">
        <v>-19.526489745530057</v>
      </c>
      <c r="Z9" s="122">
        <v>4</v>
      </c>
      <c r="AA9" s="23">
        <f>AB8</f>
        <v>-19.526721301868534</v>
      </c>
      <c r="AB9" s="23">
        <f t="shared" ref="AB9:AB22" si="0">AA9+$X$11</f>
        <v>-16.119098351735069</v>
      </c>
      <c r="AC9" s="23">
        <f>_xlfn.NORM.DIST(AB9,$X$13,$X$14,TRUE)-_xlfn.NORM.DIST(AA9,$X$13,$X$14,TRUE)</f>
        <v>2.7701912168581783E-2</v>
      </c>
      <c r="AD9" s="23">
        <f t="shared" ref="AD9:AD22" si="1">AC9*$X$15</f>
        <v>6.9808818664826093</v>
      </c>
      <c r="AE9" s="54">
        <f t="shared" ref="AE9:AE22" si="2">(AD9-Z9)^2/AD9</f>
        <v>1.2728559044363223</v>
      </c>
      <c r="AF9" s="171" t="s">
        <v>57</v>
      </c>
      <c r="AG9" s="14">
        <f>X10-2-1</f>
        <v>12</v>
      </c>
    </row>
    <row r="10" spans="1:33" x14ac:dyDescent="0.35">
      <c r="D10" s="37">
        <v>1</v>
      </c>
      <c r="E10" s="7">
        <v>63.954543999999999</v>
      </c>
      <c r="F10" s="7">
        <f>$B$12*D10+$B$13</f>
        <v>56.047986370004338</v>
      </c>
      <c r="G10" s="139">
        <f>E10-F10</f>
        <v>7.9065576299956604</v>
      </c>
      <c r="O10" s="37">
        <v>-22.934344252002042</v>
      </c>
      <c r="P10" s="145">
        <f>STANDARDIZE(O10, AVERAGE($O$10:$O$261),_xlfn.STDEV.S($O$10:$O$261))</f>
        <v>-2.3072742112790849</v>
      </c>
      <c r="Q10" s="23">
        <v>1</v>
      </c>
      <c r="R10" s="23">
        <f>(Q10-0.5)/252</f>
        <v>1.984126984126984E-3</v>
      </c>
      <c r="S10" s="146">
        <f>_xlfn.NORM.S.INV(R10)</f>
        <v>-2.8806743591110573</v>
      </c>
      <c r="W10" s="162" t="s">
        <v>50</v>
      </c>
      <c r="X10" s="14">
        <f>COUNT(Y8:Y23)</f>
        <v>15</v>
      </c>
      <c r="Y10" s="92">
        <v>-16.118635239058069</v>
      </c>
      <c r="Z10" s="122">
        <v>10</v>
      </c>
      <c r="AA10" s="23">
        <f t="shared" ref="AA10:AA22" si="3">AB9</f>
        <v>-16.119098351735069</v>
      </c>
      <c r="AB10" s="23">
        <f t="shared" si="0"/>
        <v>-12.711475401601602</v>
      </c>
      <c r="AC10" s="23">
        <f t="shared" ref="AC10:AC20" si="4">_xlfn.NORM.DIST(AB10,$X$13,$X$14,TRUE)-_xlfn.NORM.DIST(AA10,$X$13,$X$14,TRUE)</f>
        <v>4.8039968434979818E-2</v>
      </c>
      <c r="AD10" s="23">
        <f t="shared" si="1"/>
        <v>12.106072045614914</v>
      </c>
      <c r="AE10" s="54">
        <f t="shared" si="2"/>
        <v>0.36638964683241232</v>
      </c>
      <c r="AF10" s="23"/>
      <c r="AG10" s="34"/>
    </row>
    <row r="11" spans="1:33" x14ac:dyDescent="0.35">
      <c r="D11" s="37">
        <v>2</v>
      </c>
      <c r="E11" s="7">
        <v>64.460991000000007</v>
      </c>
      <c r="F11" s="7">
        <f t="shared" ref="F11:F74" si="5">$B$12*D11+$B$13</f>
        <v>56.291699302773544</v>
      </c>
      <c r="G11" s="139">
        <f t="shared" ref="G11:G74" si="6">E11-F11</f>
        <v>8.1692916972264626</v>
      </c>
      <c r="O11" s="37">
        <v>-21.490516319232832</v>
      </c>
      <c r="P11" s="145">
        <f t="shared" ref="P11:P74" si="7">STANDARDIZE(O11, AVERAGE($O$10:$O$261),_xlfn.STDEV.S($O$10:$O$261))</f>
        <v>-2.1620201365081448</v>
      </c>
      <c r="Q11" s="23">
        <v>2</v>
      </c>
      <c r="R11" s="23">
        <f t="shared" ref="R11:R74" si="8">(Q11-0.5)/252</f>
        <v>5.9523809523809521E-3</v>
      </c>
      <c r="S11" s="146">
        <f t="shared" ref="S11:S74" si="9">_xlfn.NORM.S.INV(R11)</f>
        <v>-2.514954877802527</v>
      </c>
      <c r="W11" s="162" t="s">
        <v>51</v>
      </c>
      <c r="X11" s="14">
        <f>X12/X10</f>
        <v>3.4076229501334665</v>
      </c>
      <c r="Y11" s="92">
        <v>-12.710780732586082</v>
      </c>
      <c r="Z11" s="122">
        <v>17</v>
      </c>
      <c r="AA11" s="23">
        <f t="shared" si="3"/>
        <v>-12.711475401601602</v>
      </c>
      <c r="AB11" s="23">
        <f t="shared" si="0"/>
        <v>-9.3038524514681349</v>
      </c>
      <c r="AC11" s="23">
        <f t="shared" si="4"/>
        <v>7.4156154739656505E-2</v>
      </c>
      <c r="AD11" s="23">
        <f t="shared" si="1"/>
        <v>18.687350994393441</v>
      </c>
      <c r="AE11" s="54">
        <f t="shared" si="2"/>
        <v>0.15235724844761217</v>
      </c>
      <c r="AF11" s="23"/>
      <c r="AG11" s="34"/>
    </row>
    <row r="12" spans="1:33" x14ac:dyDescent="0.35">
      <c r="A12" s="159" t="s">
        <v>71</v>
      </c>
      <c r="B12" s="20">
        <f>SLOPE(E10:E261, D10:D261)</f>
        <v>0.2437129327692055</v>
      </c>
      <c r="D12" s="37">
        <v>3</v>
      </c>
      <c r="E12" s="7">
        <v>64.401978</v>
      </c>
      <c r="F12" s="7">
        <f t="shared" si="5"/>
        <v>56.535412235542751</v>
      </c>
      <c r="G12" s="139">
        <f t="shared" si="6"/>
        <v>7.8665657644572491</v>
      </c>
      <c r="O12" s="37">
        <v>-20.928587646924889</v>
      </c>
      <c r="P12" s="145">
        <f t="shared" si="7"/>
        <v>-2.1054881720469751</v>
      </c>
      <c r="Q12" s="23">
        <v>3</v>
      </c>
      <c r="R12" s="23">
        <f t="shared" si="8"/>
        <v>9.9206349206349201E-3</v>
      </c>
      <c r="S12" s="146">
        <f t="shared" si="9"/>
        <v>-2.3293360530619998</v>
      </c>
      <c r="W12" s="162" t="s">
        <v>52</v>
      </c>
      <c r="X12" s="14">
        <f>X9-X8</f>
        <v>51.114344252001999</v>
      </c>
      <c r="Y12" s="92">
        <v>-9.3029262261140957</v>
      </c>
      <c r="Z12" s="122">
        <v>21</v>
      </c>
      <c r="AA12" s="23">
        <f t="shared" si="3"/>
        <v>-9.3038524514681349</v>
      </c>
      <c r="AB12" s="23">
        <f t="shared" si="0"/>
        <v>-5.8962295013346679</v>
      </c>
      <c r="AC12" s="23">
        <f t="shared" si="4"/>
        <v>0.10189332171636875</v>
      </c>
      <c r="AD12" s="23">
        <f t="shared" si="1"/>
        <v>25.677117072524926</v>
      </c>
      <c r="AE12" s="54">
        <f t="shared" si="2"/>
        <v>0.85194237531873507</v>
      </c>
      <c r="AF12" s="23"/>
      <c r="AG12" s="34"/>
    </row>
    <row r="13" spans="1:33" x14ac:dyDescent="0.35">
      <c r="A13" s="159" t="s">
        <v>26</v>
      </c>
      <c r="B13" s="20">
        <f>INTERCEPT(E10:E261,D10:D261)</f>
        <v>55.804273437235132</v>
      </c>
      <c r="D13" s="37">
        <v>4</v>
      </c>
      <c r="E13" s="7">
        <v>65.019051000000005</v>
      </c>
      <c r="F13" s="7">
        <f t="shared" si="5"/>
        <v>56.779125168311957</v>
      </c>
      <c r="G13" s="139">
        <f t="shared" si="6"/>
        <v>8.2399258316880477</v>
      </c>
      <c r="O13" s="37">
        <v>-20.564379781386478</v>
      </c>
      <c r="P13" s="145">
        <f t="shared" si="7"/>
        <v>-2.0688476033667342</v>
      </c>
      <c r="Q13" s="23">
        <v>4</v>
      </c>
      <c r="R13" s="23">
        <f t="shared" si="8"/>
        <v>1.3888888888888888E-2</v>
      </c>
      <c r="S13" s="146">
        <f t="shared" si="9"/>
        <v>-2.2004105812100327</v>
      </c>
      <c r="W13" s="162" t="s">
        <v>58</v>
      </c>
      <c r="X13" s="14">
        <v>0</v>
      </c>
      <c r="Y13" s="92">
        <v>-5.895071719642111</v>
      </c>
      <c r="Z13" s="122">
        <v>23</v>
      </c>
      <c r="AA13" s="23">
        <f t="shared" si="3"/>
        <v>-5.8962295013346679</v>
      </c>
      <c r="AB13" s="23">
        <f t="shared" si="0"/>
        <v>-2.4886065512012014</v>
      </c>
      <c r="AC13" s="23">
        <f t="shared" si="4"/>
        <v>0.1246235493980295</v>
      </c>
      <c r="AD13" s="23">
        <f t="shared" si="1"/>
        <v>31.405134448303432</v>
      </c>
      <c r="AE13" s="54">
        <f t="shared" si="2"/>
        <v>2.2495138560972947</v>
      </c>
      <c r="AF13" s="23"/>
      <c r="AG13" s="34"/>
    </row>
    <row r="14" spans="1:33" x14ac:dyDescent="0.35">
      <c r="A14" s="159" t="s">
        <v>27</v>
      </c>
      <c r="B14" s="17" t="s">
        <v>28</v>
      </c>
      <c r="D14" s="37">
        <v>5</v>
      </c>
      <c r="E14" s="7">
        <v>64.569159999999997</v>
      </c>
      <c r="F14" s="7">
        <f t="shared" si="5"/>
        <v>57.022838101081156</v>
      </c>
      <c r="G14" s="139">
        <f t="shared" si="6"/>
        <v>7.5463218989188405</v>
      </c>
      <c r="O14" s="37">
        <v>-19.817446714155679</v>
      </c>
      <c r="P14" s="145">
        <f t="shared" si="7"/>
        <v>-1.9937035580591049</v>
      </c>
      <c r="Q14" s="23">
        <v>5</v>
      </c>
      <c r="R14" s="23">
        <f t="shared" si="8"/>
        <v>1.7857142857142856E-2</v>
      </c>
      <c r="S14" s="146">
        <f t="shared" si="9"/>
        <v>-2.1001654928444697</v>
      </c>
      <c r="W14" s="162" t="s">
        <v>59</v>
      </c>
      <c r="X14" s="14">
        <f>B25</f>
        <v>9.9400167261818275</v>
      </c>
      <c r="Y14" s="92">
        <v>-2.4872172131701227</v>
      </c>
      <c r="Z14" s="122">
        <v>24</v>
      </c>
      <c r="AA14" s="23">
        <f t="shared" si="3"/>
        <v>-2.4886065512012014</v>
      </c>
      <c r="AB14" s="23">
        <f t="shared" si="0"/>
        <v>0.91901639893226506</v>
      </c>
      <c r="AC14" s="23">
        <f t="shared" si="4"/>
        <v>0.13567866629110048</v>
      </c>
      <c r="AD14" s="23">
        <f t="shared" si="1"/>
        <v>34.191023905357319</v>
      </c>
      <c r="AE14" s="54">
        <f t="shared" si="2"/>
        <v>3.037550689533203</v>
      </c>
      <c r="AF14" s="23"/>
      <c r="AG14" s="34"/>
    </row>
    <row r="15" spans="1:33" x14ac:dyDescent="0.35">
      <c r="A15" s="159" t="s">
        <v>29</v>
      </c>
      <c r="B15" s="14">
        <f>CORREL(E10:E261,D10:D261)</f>
        <v>0.8726735064682708</v>
      </c>
      <c r="D15" s="37">
        <v>6</v>
      </c>
      <c r="E15" s="7">
        <v>65.336212000000003</v>
      </c>
      <c r="F15" s="7">
        <f t="shared" si="5"/>
        <v>57.266551033850362</v>
      </c>
      <c r="G15" s="139">
        <f t="shared" si="6"/>
        <v>8.069660966149641</v>
      </c>
      <c r="O15" s="37">
        <v>-18.209772117540453</v>
      </c>
      <c r="P15" s="145">
        <f t="shared" si="7"/>
        <v>-1.8319659432339066</v>
      </c>
      <c r="Q15" s="23">
        <v>6</v>
      </c>
      <c r="R15" s="23">
        <f t="shared" si="8"/>
        <v>2.1825396825396824E-2</v>
      </c>
      <c r="S15" s="146">
        <f t="shared" si="9"/>
        <v>-2.0174287103431898</v>
      </c>
      <c r="W15" s="162" t="s">
        <v>61</v>
      </c>
      <c r="X15" s="14">
        <v>252</v>
      </c>
      <c r="Y15" s="92">
        <v>0.92063729330186561</v>
      </c>
      <c r="Z15" s="122">
        <v>22</v>
      </c>
      <c r="AA15" s="23">
        <f t="shared" si="3"/>
        <v>0.91901639893226506</v>
      </c>
      <c r="AB15" s="23">
        <f t="shared" si="0"/>
        <v>4.3266393490657311</v>
      </c>
      <c r="AC15" s="23">
        <f t="shared" si="4"/>
        <v>0.1314863189823583</v>
      </c>
      <c r="AD15" s="23">
        <f t="shared" si="1"/>
        <v>33.134552383554293</v>
      </c>
      <c r="AE15" s="54">
        <f t="shared" si="2"/>
        <v>3.7416608302712082</v>
      </c>
      <c r="AF15" s="23"/>
      <c r="AG15" s="34"/>
    </row>
    <row r="16" spans="1:33" x14ac:dyDescent="0.35">
      <c r="A16" s="159" t="s">
        <v>30</v>
      </c>
      <c r="B16" s="14">
        <f>B15*B15</f>
        <v>0.76155904889162707</v>
      </c>
      <c r="D16" s="37">
        <v>7</v>
      </c>
      <c r="E16" s="7">
        <v>65.665633999999997</v>
      </c>
      <c r="F16" s="7">
        <f t="shared" si="5"/>
        <v>57.510263966619569</v>
      </c>
      <c r="G16" s="139">
        <f t="shared" si="6"/>
        <v>8.1553700333804287</v>
      </c>
      <c r="O16" s="37">
        <v>-18.150120983078857</v>
      </c>
      <c r="P16" s="145">
        <f t="shared" si="7"/>
        <v>-1.8259648331648988</v>
      </c>
      <c r="Q16" s="23">
        <v>7</v>
      </c>
      <c r="R16" s="23">
        <f t="shared" si="8"/>
        <v>2.5793650793650792E-2</v>
      </c>
      <c r="S16" s="146">
        <f t="shared" si="9"/>
        <v>-1.9465617207989845</v>
      </c>
      <c r="W16" s="37"/>
      <c r="X16" s="23"/>
      <c r="Y16" s="92">
        <v>4.3284917997738503</v>
      </c>
      <c r="Z16" s="122">
        <v>20</v>
      </c>
      <c r="AA16" s="23">
        <f t="shared" si="3"/>
        <v>4.3266393490657311</v>
      </c>
      <c r="AB16" s="23">
        <f t="shared" si="0"/>
        <v>7.7342622991991981</v>
      </c>
      <c r="AC16" s="23">
        <f t="shared" si="4"/>
        <v>0.11342451646240947</v>
      </c>
      <c r="AD16" s="23">
        <f t="shared" si="1"/>
        <v>28.582978148527189</v>
      </c>
      <c r="AE16" s="54">
        <f t="shared" si="2"/>
        <v>2.5773211425098168</v>
      </c>
      <c r="AF16" s="23"/>
      <c r="AG16" s="34"/>
    </row>
    <row r="17" spans="1:33" x14ac:dyDescent="0.35">
      <c r="A17" s="24"/>
      <c r="B17" s="24"/>
      <c r="D17" s="37">
        <v>8</v>
      </c>
      <c r="E17" s="7">
        <v>65.466507000000007</v>
      </c>
      <c r="F17" s="7">
        <f t="shared" si="5"/>
        <v>57.753976899388775</v>
      </c>
      <c r="G17" s="139">
        <f t="shared" si="6"/>
        <v>7.7125301006112323</v>
      </c>
      <c r="O17" s="37">
        <v>-17.63091518477124</v>
      </c>
      <c r="P17" s="145">
        <f t="shared" si="7"/>
        <v>-1.7737309373264705</v>
      </c>
      <c r="Q17" s="23">
        <v>8</v>
      </c>
      <c r="R17" s="23">
        <f t="shared" si="8"/>
        <v>2.976190476190476E-2</v>
      </c>
      <c r="S17" s="146">
        <f t="shared" si="9"/>
        <v>-1.8843044227824219</v>
      </c>
      <c r="W17" s="37"/>
      <c r="X17" s="23"/>
      <c r="Y17" s="92">
        <v>7.7363463062458351</v>
      </c>
      <c r="Z17" s="122">
        <v>49</v>
      </c>
      <c r="AA17" s="23">
        <f t="shared" si="3"/>
        <v>7.7342622991991981</v>
      </c>
      <c r="AB17" s="23">
        <f t="shared" si="0"/>
        <v>11.141885249332665</v>
      </c>
      <c r="AC17" s="23">
        <f t="shared" si="4"/>
        <v>8.7094315231050157E-2</v>
      </c>
      <c r="AD17" s="23">
        <f t="shared" si="1"/>
        <v>21.947767438224638</v>
      </c>
      <c r="AE17" s="54">
        <f t="shared" si="2"/>
        <v>33.343860082179575</v>
      </c>
      <c r="AF17" s="23"/>
      <c r="AG17" s="34"/>
    </row>
    <row r="18" spans="1:33" x14ac:dyDescent="0.35">
      <c r="D18" s="37">
        <v>9</v>
      </c>
      <c r="E18" s="7">
        <v>64.704375999999996</v>
      </c>
      <c r="F18" s="7">
        <f t="shared" si="5"/>
        <v>57.997689832157981</v>
      </c>
      <c r="G18" s="139">
        <f t="shared" si="6"/>
        <v>6.7066861678420153</v>
      </c>
      <c r="O18" s="37">
        <v>-17.417281386463628</v>
      </c>
      <c r="P18" s="145">
        <f t="shared" si="7"/>
        <v>-1.7522386396581069</v>
      </c>
      <c r="Q18" s="23">
        <v>9</v>
      </c>
      <c r="R18" s="23">
        <f t="shared" si="8"/>
        <v>3.3730158730158728E-2</v>
      </c>
      <c r="S18" s="146">
        <f t="shared" si="9"/>
        <v>-1.8285948988056846</v>
      </c>
      <c r="W18" s="37"/>
      <c r="X18" s="23"/>
      <c r="Y18" s="92">
        <v>11.14420081271782</v>
      </c>
      <c r="Z18" s="122">
        <v>41</v>
      </c>
      <c r="AA18" s="23">
        <f t="shared" si="3"/>
        <v>11.141885249332665</v>
      </c>
      <c r="AB18" s="23">
        <f t="shared" si="0"/>
        <v>14.549508199466132</v>
      </c>
      <c r="AC18" s="23">
        <f t="shared" si="4"/>
        <v>5.9528870840352632E-2</v>
      </c>
      <c r="AD18" s="23">
        <f t="shared" si="1"/>
        <v>15.001275451768864</v>
      </c>
      <c r="AE18" s="54">
        <f t="shared" si="2"/>
        <v>45.058413886740162</v>
      </c>
      <c r="AF18" s="23"/>
      <c r="AG18" s="34"/>
    </row>
    <row r="19" spans="1:33" x14ac:dyDescent="0.35">
      <c r="D19" s="37">
        <v>10</v>
      </c>
      <c r="E19" s="7">
        <v>64.414268000000007</v>
      </c>
      <c r="F19" s="7">
        <f t="shared" si="5"/>
        <v>58.241402764927187</v>
      </c>
      <c r="G19" s="139">
        <f t="shared" si="6"/>
        <v>6.1728652350728197</v>
      </c>
      <c r="O19" s="37">
        <v>-17.319466588156004</v>
      </c>
      <c r="P19" s="145">
        <f t="shared" si="7"/>
        <v>-1.7423981332482956</v>
      </c>
      <c r="Q19" s="23">
        <v>10</v>
      </c>
      <c r="R19" s="23">
        <f t="shared" si="8"/>
        <v>3.7698412698412696E-2</v>
      </c>
      <c r="S19" s="146">
        <f t="shared" si="9"/>
        <v>-1.7780428020381664</v>
      </c>
      <c r="W19" s="37"/>
      <c r="X19" s="23"/>
      <c r="Y19" s="92">
        <v>14.552055319189812</v>
      </c>
      <c r="Z19" s="122">
        <v>11</v>
      </c>
      <c r="AA19" s="23">
        <f t="shared" si="3"/>
        <v>14.549508199466132</v>
      </c>
      <c r="AB19" s="23">
        <f t="shared" si="0"/>
        <v>17.957131149599597</v>
      </c>
      <c r="AC19" s="23">
        <f t="shared" si="4"/>
        <v>3.6217480873327212E-2</v>
      </c>
      <c r="AD19" s="23">
        <f t="shared" si="1"/>
        <v>9.126805180078458</v>
      </c>
      <c r="AE19" s="54">
        <f t="shared" si="2"/>
        <v>0.38445641866442626</v>
      </c>
      <c r="AF19" s="23"/>
      <c r="AG19" s="34"/>
    </row>
    <row r="20" spans="1:33" x14ac:dyDescent="0.35">
      <c r="A20" s="24"/>
      <c r="B20" s="24"/>
      <c r="D20" s="37">
        <v>11</v>
      </c>
      <c r="E20" s="7">
        <v>64.357726999999997</v>
      </c>
      <c r="F20" s="7">
        <f t="shared" si="5"/>
        <v>58.485115697696394</v>
      </c>
      <c r="G20" s="139">
        <f t="shared" si="6"/>
        <v>5.8726113023036035</v>
      </c>
      <c r="O20" s="37">
        <v>-17.023433848617266</v>
      </c>
      <c r="P20" s="145">
        <f t="shared" si="7"/>
        <v>-1.712616217614392</v>
      </c>
      <c r="Q20" s="23">
        <v>11</v>
      </c>
      <c r="R20" s="23">
        <f t="shared" si="8"/>
        <v>4.1666666666666664E-2</v>
      </c>
      <c r="S20" s="146">
        <f t="shared" si="9"/>
        <v>-1.7316643961222451</v>
      </c>
      <c r="W20" s="37"/>
      <c r="X20" s="23"/>
      <c r="Y20" s="92">
        <v>17.959909825661796</v>
      </c>
      <c r="Z20" s="122">
        <v>0</v>
      </c>
      <c r="AA20" s="23">
        <f t="shared" si="3"/>
        <v>17.957131149599597</v>
      </c>
      <c r="AB20" s="23">
        <f t="shared" si="0"/>
        <v>21.364754099733062</v>
      </c>
      <c r="AC20" s="23">
        <f t="shared" si="4"/>
        <v>1.9613664269227282E-2</v>
      </c>
      <c r="AD20" s="23">
        <f t="shared" si="1"/>
        <v>4.9426433958452751</v>
      </c>
      <c r="AE20" s="54">
        <f t="shared" si="2"/>
        <v>4.9426433958452751</v>
      </c>
      <c r="AF20" s="23"/>
      <c r="AG20" s="34"/>
    </row>
    <row r="21" spans="1:33" x14ac:dyDescent="0.35">
      <c r="A21" s="24"/>
      <c r="B21" s="24"/>
      <c r="D21" s="37">
        <v>12</v>
      </c>
      <c r="E21" s="7">
        <v>65.486168000000006</v>
      </c>
      <c r="F21" s="7">
        <f t="shared" si="5"/>
        <v>58.7288286304656</v>
      </c>
      <c r="G21" s="139">
        <f t="shared" si="6"/>
        <v>6.7573393695344066</v>
      </c>
      <c r="O21" s="37">
        <v>-16.975350512463301</v>
      </c>
      <c r="P21" s="145">
        <f t="shared" si="7"/>
        <v>-1.7077788679923018</v>
      </c>
      <c r="Q21" s="23">
        <v>12</v>
      </c>
      <c r="R21" s="23">
        <f t="shared" si="8"/>
        <v>4.5634920634920632E-2</v>
      </c>
      <c r="S21" s="146">
        <f t="shared" si="9"/>
        <v>-1.6887370022667971</v>
      </c>
      <c r="W21" s="37"/>
      <c r="X21" s="23"/>
      <c r="Y21" s="92">
        <v>21.367764332133781</v>
      </c>
      <c r="Z21" s="122">
        <v>5</v>
      </c>
      <c r="AA21" s="23">
        <f t="shared" si="3"/>
        <v>21.364754099733062</v>
      </c>
      <c r="AB21" s="23">
        <f t="shared" si="0"/>
        <v>24.772377049866527</v>
      </c>
      <c r="AC21" s="23">
        <f>_xlfn.NORM.DIST(AB21,$X$13,$X$14,TRUE)-_xlfn.NORM.DIST(AA21,$X$13,$X$14,TRUE)</f>
        <v>9.4546542036904047E-3</v>
      </c>
      <c r="AD21" s="23">
        <f t="shared" si="1"/>
        <v>2.382572859329982</v>
      </c>
      <c r="AE21" s="54">
        <f t="shared" si="2"/>
        <v>2.8754314101616254</v>
      </c>
      <c r="AF21" s="23"/>
      <c r="AG21" s="34"/>
    </row>
    <row r="22" spans="1:33" x14ac:dyDescent="0.35">
      <c r="A22" s="24"/>
      <c r="B22" s="24"/>
      <c r="D22" s="37">
        <v>13</v>
      </c>
      <c r="E22" s="7">
        <v>64.974815000000007</v>
      </c>
      <c r="F22" s="7">
        <f t="shared" si="5"/>
        <v>58.972541563234806</v>
      </c>
      <c r="G22" s="139">
        <f t="shared" si="6"/>
        <v>6.0022734367652006</v>
      </c>
      <c r="O22" s="37">
        <v>-16.965683907386151</v>
      </c>
      <c r="P22" s="145">
        <f t="shared" si="7"/>
        <v>-1.7068063741481327</v>
      </c>
      <c r="Q22" s="23">
        <v>13</v>
      </c>
      <c r="R22" s="23">
        <f t="shared" si="8"/>
        <v>4.96031746031746E-2</v>
      </c>
      <c r="S22" s="146">
        <f t="shared" si="9"/>
        <v>-1.648713470290851</v>
      </c>
      <c r="W22" s="37"/>
      <c r="X22" s="23"/>
      <c r="Y22" s="92">
        <v>24.775618838605801</v>
      </c>
      <c r="Z22" s="122">
        <v>2</v>
      </c>
      <c r="AA22" s="23">
        <f t="shared" si="3"/>
        <v>24.772377049866527</v>
      </c>
      <c r="AB22" s="23">
        <f t="shared" si="0"/>
        <v>28.179999999999993</v>
      </c>
      <c r="AC22" s="23">
        <f>1-_xlfn.NORM.DIST(AA22,$X$13,$X$14,TRUE)</f>
        <v>6.3479648892894591E-3</v>
      </c>
      <c r="AD22" s="23">
        <f t="shared" si="1"/>
        <v>1.5996871521009437</v>
      </c>
      <c r="AE22" s="54">
        <f t="shared" si="2"/>
        <v>0.10017607254180212</v>
      </c>
      <c r="AF22" s="23"/>
      <c r="AG22" s="34"/>
    </row>
    <row r="23" spans="1:33" ht="16" thickBot="1" x14ac:dyDescent="0.4">
      <c r="A23" s="24"/>
      <c r="B23" s="24"/>
      <c r="D23" s="37">
        <v>14</v>
      </c>
      <c r="E23" s="7">
        <v>65.847565000000003</v>
      </c>
      <c r="F23" s="7">
        <f t="shared" si="5"/>
        <v>59.216254496004012</v>
      </c>
      <c r="G23" s="139">
        <f t="shared" si="6"/>
        <v>6.6313105039959908</v>
      </c>
      <c r="O23" s="37">
        <v>-16.707813453694413</v>
      </c>
      <c r="P23" s="145">
        <f t="shared" si="7"/>
        <v>-1.6808637162235731</v>
      </c>
      <c r="Q23" s="23">
        <v>14</v>
      </c>
      <c r="R23" s="23">
        <f t="shared" si="8"/>
        <v>5.3571428571428568E-2</v>
      </c>
      <c r="S23" s="146">
        <f t="shared" si="9"/>
        <v>-1.6111691623526765</v>
      </c>
      <c r="W23" s="37"/>
      <c r="X23" s="23"/>
      <c r="Y23" s="124" t="s">
        <v>46</v>
      </c>
      <c r="Z23" s="124">
        <v>2</v>
      </c>
      <c r="AA23" s="23"/>
      <c r="AB23" s="23"/>
      <c r="AC23" s="23">
        <f>SUM(AC8:AC22)</f>
        <v>1</v>
      </c>
      <c r="AD23" s="23">
        <f>SUM(AD8:AD22)</f>
        <v>251.99999999999997</v>
      </c>
      <c r="AE23" s="54"/>
      <c r="AF23" s="23"/>
      <c r="AG23" s="34"/>
    </row>
    <row r="24" spans="1:33" ht="16" thickBot="1" x14ac:dyDescent="0.4">
      <c r="A24" s="159" t="s">
        <v>33</v>
      </c>
      <c r="B24" s="18">
        <f>AVERAGE(G10:G261)</f>
        <v>5.5828357809722155E-14</v>
      </c>
      <c r="D24" s="37">
        <v>15</v>
      </c>
      <c r="E24" s="7">
        <v>65.702515000000005</v>
      </c>
      <c r="F24" s="7">
        <f t="shared" si="5"/>
        <v>59.459967428773211</v>
      </c>
      <c r="G24" s="139">
        <f t="shared" si="6"/>
        <v>6.2425475712267939</v>
      </c>
      <c r="O24" s="37">
        <v>-16.651577915848065</v>
      </c>
      <c r="P24" s="145">
        <f t="shared" si="7"/>
        <v>-1.6752062269662136</v>
      </c>
      <c r="Q24" s="23">
        <v>15</v>
      </c>
      <c r="R24" s="23">
        <f t="shared" si="8"/>
        <v>5.7539682539682536E-2</v>
      </c>
      <c r="S24" s="146">
        <f t="shared" si="9"/>
        <v>-1.5757676293730742</v>
      </c>
      <c r="W24" s="40"/>
      <c r="X24" s="88"/>
      <c r="Y24" s="88"/>
      <c r="Z24" s="88">
        <f>SUM(Z8:Z23)</f>
        <v>252</v>
      </c>
      <c r="AA24" s="88"/>
      <c r="AB24" s="88"/>
      <c r="AC24" s="88"/>
      <c r="AD24" s="88"/>
      <c r="AE24" s="170"/>
      <c r="AF24" s="88"/>
      <c r="AG24" s="123"/>
    </row>
    <row r="25" spans="1:33" x14ac:dyDescent="0.35">
      <c r="A25" s="159" t="s">
        <v>34</v>
      </c>
      <c r="B25" s="17">
        <f>_xlfn.STDEV.S(G10:G261)</f>
        <v>9.9400167261818275</v>
      </c>
      <c r="D25" s="37">
        <v>16</v>
      </c>
      <c r="E25" s="7">
        <v>64.942841000000001</v>
      </c>
      <c r="F25" s="7">
        <f t="shared" si="5"/>
        <v>59.703680361542418</v>
      </c>
      <c r="G25" s="139">
        <f t="shared" si="6"/>
        <v>5.2391606384575837</v>
      </c>
      <c r="O25" s="37">
        <v>-15.982488579694092</v>
      </c>
      <c r="P25" s="145">
        <f t="shared" si="7"/>
        <v>-1.6078935297559962</v>
      </c>
      <c r="Q25" s="23">
        <v>16</v>
      </c>
      <c r="R25" s="23">
        <f t="shared" si="8"/>
        <v>6.1507936507936505E-2</v>
      </c>
      <c r="S25" s="146">
        <f t="shared" si="9"/>
        <v>-1.5422375718953325</v>
      </c>
    </row>
    <row r="26" spans="1:33" x14ac:dyDescent="0.35">
      <c r="A26" s="24"/>
      <c r="B26" s="24"/>
      <c r="D26" s="37">
        <v>17</v>
      </c>
      <c r="E26" s="7">
        <v>63.784916000000003</v>
      </c>
      <c r="F26" s="7">
        <f t="shared" si="5"/>
        <v>59.947393294311624</v>
      </c>
      <c r="G26" s="139">
        <f t="shared" si="6"/>
        <v>3.8375227056883787</v>
      </c>
      <c r="O26" s="37">
        <v>-15.811874772924554</v>
      </c>
      <c r="P26" s="145">
        <f t="shared" si="7"/>
        <v>-1.5907291917604529</v>
      </c>
      <c r="Q26" s="23">
        <v>17</v>
      </c>
      <c r="R26" s="23">
        <f t="shared" si="8"/>
        <v>6.5476190476190479E-2</v>
      </c>
      <c r="S26" s="146">
        <f t="shared" si="9"/>
        <v>-1.5103568962835028</v>
      </c>
    </row>
    <row r="27" spans="1:33" x14ac:dyDescent="0.35">
      <c r="A27" s="160"/>
      <c r="B27" s="160"/>
      <c r="D27" s="37">
        <v>18</v>
      </c>
      <c r="E27" s="7">
        <v>64.347892999999999</v>
      </c>
      <c r="F27" s="7">
        <f t="shared" si="5"/>
        <v>60.19110622708083</v>
      </c>
      <c r="G27" s="139">
        <f t="shared" si="6"/>
        <v>4.156786772919169</v>
      </c>
      <c r="O27" s="37">
        <v>-15.668196571232173</v>
      </c>
      <c r="P27" s="145">
        <f t="shared" si="7"/>
        <v>-1.5762746686293263</v>
      </c>
      <c r="Q27" s="23">
        <v>18</v>
      </c>
      <c r="R27" s="23">
        <f t="shared" si="8"/>
        <v>6.9444444444444448E-2</v>
      </c>
      <c r="S27" s="146">
        <f t="shared" si="9"/>
        <v>-1.4799413890351922</v>
      </c>
    </row>
    <row r="28" spans="1:33" x14ac:dyDescent="0.35">
      <c r="A28" s="160"/>
      <c r="B28" s="160"/>
      <c r="D28" s="37">
        <v>19</v>
      </c>
      <c r="E28" s="7">
        <v>65.291945999999996</v>
      </c>
      <c r="F28" s="7">
        <f t="shared" si="5"/>
        <v>60.434819159850036</v>
      </c>
      <c r="G28" s="139">
        <f t="shared" si="6"/>
        <v>4.8571268401499594</v>
      </c>
      <c r="O28" s="37">
        <v>-15.582761445232507</v>
      </c>
      <c r="P28" s="145">
        <f t="shared" si="7"/>
        <v>-1.5676795999938147</v>
      </c>
      <c r="Q28" s="23">
        <v>19</v>
      </c>
      <c r="R28" s="23">
        <f t="shared" si="8"/>
        <v>7.3412698412698416E-2</v>
      </c>
      <c r="S28" s="146">
        <f t="shared" si="9"/>
        <v>-1.450836487412636</v>
      </c>
    </row>
    <row r="29" spans="1:33" x14ac:dyDescent="0.35">
      <c r="A29" s="160"/>
      <c r="B29" s="160"/>
      <c r="D29" s="37">
        <v>20</v>
      </c>
      <c r="E29" s="7">
        <v>66.553130999999993</v>
      </c>
      <c r="F29" s="7">
        <f t="shared" si="5"/>
        <v>60.678532092619243</v>
      </c>
      <c r="G29" s="139">
        <f t="shared" si="6"/>
        <v>5.8745989073807507</v>
      </c>
      <c r="I29" t="s">
        <v>43</v>
      </c>
      <c r="O29" s="37">
        <v>-15.353329378001703</v>
      </c>
      <c r="P29" s="145">
        <f t="shared" si="7"/>
        <v>-1.5445979419291473</v>
      </c>
      <c r="Q29" s="23">
        <v>20</v>
      </c>
      <c r="R29" s="23">
        <f t="shared" si="8"/>
        <v>7.7380952380952384E-2</v>
      </c>
      <c r="S29" s="146">
        <f t="shared" si="9"/>
        <v>-1.4229111803109864</v>
      </c>
    </row>
    <row r="30" spans="1:33" x14ac:dyDescent="0.35">
      <c r="A30" s="160"/>
      <c r="B30" s="160"/>
      <c r="D30" s="37">
        <v>21</v>
      </c>
      <c r="E30" s="7">
        <v>65.621384000000006</v>
      </c>
      <c r="F30" s="7">
        <f t="shared" si="5"/>
        <v>60.922245025388449</v>
      </c>
      <c r="G30" s="139">
        <f t="shared" si="6"/>
        <v>4.6991389746115573</v>
      </c>
      <c r="I30" t="s">
        <v>44</v>
      </c>
      <c r="O30" s="37">
        <v>-15.348531722617608</v>
      </c>
      <c r="P30" s="145">
        <f t="shared" si="7"/>
        <v>-1.5441152812338732</v>
      </c>
      <c r="Q30" s="23">
        <v>21</v>
      </c>
      <c r="R30" s="23">
        <f t="shared" si="8"/>
        <v>8.1349206349206352E-2</v>
      </c>
      <c r="S30" s="146">
        <f t="shared" si="9"/>
        <v>-1.3960534082549905</v>
      </c>
    </row>
    <row r="31" spans="1:33" x14ac:dyDescent="0.35">
      <c r="A31" s="160"/>
      <c r="B31" s="160"/>
      <c r="D31" s="37">
        <v>22</v>
      </c>
      <c r="E31" s="7">
        <v>66.004897999999997</v>
      </c>
      <c r="F31" s="7">
        <f t="shared" si="5"/>
        <v>61.165957958157655</v>
      </c>
      <c r="G31" s="139">
        <f t="shared" si="6"/>
        <v>4.8389400418423421</v>
      </c>
      <c r="O31" s="37">
        <v>-15.304482840155359</v>
      </c>
      <c r="P31" s="145">
        <f t="shared" si="7"/>
        <v>-1.5396838115818932</v>
      </c>
      <c r="Q31" s="23">
        <v>22</v>
      </c>
      <c r="R31" s="23">
        <f t="shared" si="8"/>
        <v>8.531746031746032E-2</v>
      </c>
      <c r="S31" s="146">
        <f t="shared" si="9"/>
        <v>-1.3701665397259748</v>
      </c>
    </row>
    <row r="32" spans="1:33" x14ac:dyDescent="0.35">
      <c r="A32" s="160"/>
      <c r="B32" s="160"/>
      <c r="D32" s="37">
        <v>23</v>
      </c>
      <c r="E32" s="7">
        <v>66.567886000000001</v>
      </c>
      <c r="F32" s="7">
        <f t="shared" si="5"/>
        <v>61.409670890926861</v>
      </c>
      <c r="G32" s="139">
        <f t="shared" si="6"/>
        <v>5.1582151090731401</v>
      </c>
      <c r="O32" s="37">
        <v>-15.269609050309654</v>
      </c>
      <c r="P32" s="145">
        <f t="shared" si="7"/>
        <v>-1.5361753879236262</v>
      </c>
      <c r="Q32" s="23">
        <v>23</v>
      </c>
      <c r="R32" s="23">
        <f t="shared" si="8"/>
        <v>8.9285714285714288E-2</v>
      </c>
      <c r="S32" s="146">
        <f t="shared" si="9"/>
        <v>-1.3451666341766386</v>
      </c>
    </row>
    <row r="33" spans="4:32" x14ac:dyDescent="0.35">
      <c r="D33" s="37">
        <v>24</v>
      </c>
      <c r="E33" s="7">
        <v>66.737517999999994</v>
      </c>
      <c r="F33" s="7">
        <f t="shared" si="5"/>
        <v>61.653383823696061</v>
      </c>
      <c r="G33" s="139">
        <f t="shared" si="6"/>
        <v>5.0841341763039338</v>
      </c>
      <c r="O33" s="37">
        <v>-14.938702520925219</v>
      </c>
      <c r="P33" s="145">
        <f t="shared" si="7"/>
        <v>-1.5028850486314564</v>
      </c>
      <c r="Q33" s="23">
        <v>24</v>
      </c>
      <c r="R33" s="23">
        <f t="shared" si="8"/>
        <v>9.3253968253968256E-2</v>
      </c>
      <c r="S33" s="146">
        <f t="shared" si="9"/>
        <v>-1.3209802893126328</v>
      </c>
      <c r="AF33" s="10"/>
    </row>
    <row r="34" spans="4:32" x14ac:dyDescent="0.35">
      <c r="D34" s="37">
        <v>25</v>
      </c>
      <c r="E34" s="7">
        <v>67.644706999999997</v>
      </c>
      <c r="F34" s="7">
        <f t="shared" si="5"/>
        <v>61.897096756465267</v>
      </c>
      <c r="G34" s="139">
        <f t="shared" si="6"/>
        <v>5.74761024353473</v>
      </c>
      <c r="O34" s="37">
        <v>-14.612527974616938</v>
      </c>
      <c r="P34" s="145">
        <f t="shared" si="7"/>
        <v>-1.470070763173652</v>
      </c>
      <c r="Q34" s="23">
        <v>25</v>
      </c>
      <c r="R34" s="23">
        <f t="shared" si="8"/>
        <v>9.7222222222222224E-2</v>
      </c>
      <c r="S34" s="146">
        <f t="shared" si="9"/>
        <v>-1.2975429286165541</v>
      </c>
    </row>
    <row r="35" spans="4:32" x14ac:dyDescent="0.35">
      <c r="D35" s="37">
        <v>26</v>
      </c>
      <c r="E35" s="7">
        <v>68.802634999999995</v>
      </c>
      <c r="F35" s="7">
        <f t="shared" si="5"/>
        <v>62.140809689234473</v>
      </c>
      <c r="G35" s="139">
        <f t="shared" si="6"/>
        <v>6.6618253107655221</v>
      </c>
      <c r="O35" s="37">
        <v>-14.300815310770915</v>
      </c>
      <c r="P35" s="145">
        <f t="shared" si="7"/>
        <v>-1.438711393020383</v>
      </c>
      <c r="Q35" s="23">
        <v>26</v>
      </c>
      <c r="R35" s="23">
        <f t="shared" si="8"/>
        <v>0.10119047619047619</v>
      </c>
      <c r="S35" s="146">
        <f t="shared" si="9"/>
        <v>-1.2747974249655289</v>
      </c>
    </row>
    <row r="36" spans="4:32" x14ac:dyDescent="0.35">
      <c r="D36" s="37">
        <v>27</v>
      </c>
      <c r="E36" s="7">
        <v>68.937850999999995</v>
      </c>
      <c r="F36" s="7">
        <f t="shared" si="5"/>
        <v>62.384522622003679</v>
      </c>
      <c r="G36" s="139">
        <f t="shared" si="6"/>
        <v>6.5533283779963156</v>
      </c>
      <c r="O36" s="37">
        <v>-14.293364638462975</v>
      </c>
      <c r="P36" s="145">
        <f t="shared" si="7"/>
        <v>-1.4379618296631791</v>
      </c>
      <c r="Q36" s="23">
        <v>27</v>
      </c>
      <c r="R36" s="23">
        <f t="shared" si="8"/>
        <v>0.10515873015873016</v>
      </c>
      <c r="S36" s="146">
        <f t="shared" si="9"/>
        <v>-1.2526929839120384</v>
      </c>
    </row>
    <row r="37" spans="4:32" x14ac:dyDescent="0.35">
      <c r="D37" s="37">
        <v>28</v>
      </c>
      <c r="E37" s="7">
        <v>68.773132000000004</v>
      </c>
      <c r="F37" s="7">
        <f t="shared" si="5"/>
        <v>62.628235554772886</v>
      </c>
      <c r="G37" s="139">
        <f t="shared" si="6"/>
        <v>6.1448964452271184</v>
      </c>
      <c r="O37" s="37">
        <v>-14.098937705693771</v>
      </c>
      <c r="P37" s="145">
        <f t="shared" si="7"/>
        <v>-1.4184018089785975</v>
      </c>
      <c r="Q37" s="23">
        <v>28</v>
      </c>
      <c r="R37" s="23">
        <f t="shared" si="8"/>
        <v>0.10912698412698413</v>
      </c>
      <c r="S37" s="146">
        <f t="shared" si="9"/>
        <v>-1.2311842297805575</v>
      </c>
    </row>
    <row r="38" spans="4:32" x14ac:dyDescent="0.35">
      <c r="D38" s="37">
        <v>29</v>
      </c>
      <c r="E38" s="7">
        <v>68.841965000000002</v>
      </c>
      <c r="F38" s="7">
        <f t="shared" si="5"/>
        <v>62.871948487542092</v>
      </c>
      <c r="G38" s="139">
        <f t="shared" si="6"/>
        <v>5.9700165124579101</v>
      </c>
      <c r="O38" s="37">
        <v>-13.814283369539794</v>
      </c>
      <c r="P38" s="145">
        <f t="shared" si="7"/>
        <v>-1.3897646000084956</v>
      </c>
      <c r="Q38" s="23">
        <v>29</v>
      </c>
      <c r="R38" s="23">
        <f t="shared" si="8"/>
        <v>0.1130952380952381</v>
      </c>
      <c r="S38" s="146">
        <f t="shared" si="9"/>
        <v>-1.2102304517744085</v>
      </c>
    </row>
    <row r="39" spans="4:32" x14ac:dyDescent="0.35">
      <c r="D39" s="37">
        <v>30</v>
      </c>
      <c r="E39" s="7">
        <v>68.699387000000002</v>
      </c>
      <c r="F39" s="7">
        <f t="shared" si="5"/>
        <v>63.115661420311298</v>
      </c>
      <c r="G39" s="139">
        <f t="shared" si="6"/>
        <v>5.5837255796887035</v>
      </c>
      <c r="O39" s="37">
        <v>-13.65706550400138</v>
      </c>
      <c r="P39" s="145">
        <f t="shared" si="7"/>
        <v>-1.3739479399495336</v>
      </c>
      <c r="Q39" s="23">
        <v>30</v>
      </c>
      <c r="R39" s="23">
        <f t="shared" si="8"/>
        <v>0.11706349206349206</v>
      </c>
      <c r="S39" s="146">
        <f t="shared" si="9"/>
        <v>-1.189794977493698</v>
      </c>
    </row>
    <row r="40" spans="4:32" x14ac:dyDescent="0.35">
      <c r="D40" s="37">
        <v>31</v>
      </c>
      <c r="E40" s="7">
        <v>69.820442</v>
      </c>
      <c r="F40" s="7">
        <f t="shared" si="5"/>
        <v>63.359374353080504</v>
      </c>
      <c r="G40" s="139">
        <f t="shared" si="6"/>
        <v>6.4610676469194956</v>
      </c>
      <c r="O40" s="37">
        <v>-13.050092302308997</v>
      </c>
      <c r="P40" s="145">
        <f t="shared" si="7"/>
        <v>-1.3128843403185966</v>
      </c>
      <c r="Q40" s="23">
        <v>31</v>
      </c>
      <c r="R40" s="23">
        <f t="shared" si="8"/>
        <v>0.12103174603174603</v>
      </c>
      <c r="S40" s="146">
        <f t="shared" si="9"/>
        <v>-1.1698446487773884</v>
      </c>
    </row>
    <row r="41" spans="4:32" x14ac:dyDescent="0.35">
      <c r="D41" s="37">
        <v>32</v>
      </c>
      <c r="E41" s="7">
        <v>69.886818000000005</v>
      </c>
      <c r="F41" s="7">
        <f t="shared" si="5"/>
        <v>63.60308728584971</v>
      </c>
      <c r="G41" s="139">
        <f t="shared" si="6"/>
        <v>6.2837307141502947</v>
      </c>
      <c r="O41" s="37">
        <v>-12.922274041847743</v>
      </c>
      <c r="P41" s="145">
        <f t="shared" si="7"/>
        <v>-1.3000253820308723</v>
      </c>
      <c r="Q41" s="23">
        <v>32</v>
      </c>
      <c r="R41" s="23">
        <f t="shared" si="8"/>
        <v>0.125</v>
      </c>
      <c r="S41" s="146">
        <f t="shared" si="9"/>
        <v>-1.1503493803760083</v>
      </c>
    </row>
    <row r="42" spans="4:32" x14ac:dyDescent="0.35">
      <c r="D42" s="37">
        <v>33</v>
      </c>
      <c r="E42" s="7">
        <v>71.273392000000001</v>
      </c>
      <c r="F42" s="7">
        <f t="shared" si="5"/>
        <v>63.84680021861891</v>
      </c>
      <c r="G42" s="139">
        <f t="shared" si="6"/>
        <v>7.4265917813810916</v>
      </c>
      <c r="O42" s="37">
        <v>-12.404958436770585</v>
      </c>
      <c r="P42" s="145">
        <f t="shared" si="7"/>
        <v>-1.2479816461572135</v>
      </c>
      <c r="Q42" s="23">
        <v>33</v>
      </c>
      <c r="R42" s="23">
        <f t="shared" si="8"/>
        <v>0.12896825396825398</v>
      </c>
      <c r="S42" s="146">
        <f t="shared" si="9"/>
        <v>-1.1312817861712798</v>
      </c>
    </row>
    <row r="43" spans="4:32" x14ac:dyDescent="0.35">
      <c r="D43" s="37">
        <v>34</v>
      </c>
      <c r="E43" s="7">
        <v>71.246352999999999</v>
      </c>
      <c r="F43" s="7">
        <f t="shared" si="5"/>
        <v>64.090513151388123</v>
      </c>
      <c r="G43" s="139">
        <f t="shared" si="6"/>
        <v>7.1558398486118762</v>
      </c>
      <c r="O43" s="37">
        <v>-12.2095152350782</v>
      </c>
      <c r="P43" s="145">
        <f t="shared" si="7"/>
        <v>-1.2283193853103489</v>
      </c>
      <c r="Q43" s="23">
        <v>34</v>
      </c>
      <c r="R43" s="23">
        <f t="shared" si="8"/>
        <v>0.13293650793650794</v>
      </c>
      <c r="S43" s="146">
        <f t="shared" si="9"/>
        <v>-1.1126168608589178</v>
      </c>
    </row>
    <row r="44" spans="4:32" x14ac:dyDescent="0.35">
      <c r="D44" s="37">
        <v>35</v>
      </c>
      <c r="E44" s="7">
        <v>71.669212000000002</v>
      </c>
      <c r="F44" s="7">
        <f t="shared" si="5"/>
        <v>64.334226084157322</v>
      </c>
      <c r="G44" s="139">
        <f t="shared" si="6"/>
        <v>7.3349859158426796</v>
      </c>
      <c r="O44" s="37">
        <v>-12.033160176309323</v>
      </c>
      <c r="P44" s="145">
        <f t="shared" si="7"/>
        <v>-1.210577457542324</v>
      </c>
      <c r="Q44" s="23">
        <v>35</v>
      </c>
      <c r="R44" s="23">
        <f t="shared" si="8"/>
        <v>0.13690476190476192</v>
      </c>
      <c r="S44" s="146">
        <f t="shared" si="9"/>
        <v>-1.0943317074660934</v>
      </c>
    </row>
    <row r="45" spans="4:32" x14ac:dyDescent="0.35">
      <c r="D45" s="37">
        <v>36</v>
      </c>
      <c r="E45" s="7">
        <v>72.192863000000003</v>
      </c>
      <c r="F45" s="7">
        <f t="shared" si="5"/>
        <v>64.577939016926535</v>
      </c>
      <c r="G45" s="139">
        <f t="shared" si="6"/>
        <v>7.6149239830734672</v>
      </c>
      <c r="O45" s="37">
        <v>-11.719943109078528</v>
      </c>
      <c r="P45" s="145">
        <f t="shared" si="7"/>
        <v>-1.1790667392146792</v>
      </c>
      <c r="Q45" s="23">
        <v>36</v>
      </c>
      <c r="R45" s="23">
        <f t="shared" si="8"/>
        <v>0.14087301587301587</v>
      </c>
      <c r="S45" s="146">
        <f t="shared" si="9"/>
        <v>-1.0764053029751872</v>
      </c>
    </row>
    <row r="46" spans="4:32" x14ac:dyDescent="0.35">
      <c r="D46" s="37">
        <v>37</v>
      </c>
      <c r="E46" s="7">
        <v>73.840041999999997</v>
      </c>
      <c r="F46" s="7">
        <f t="shared" si="5"/>
        <v>64.821651949695735</v>
      </c>
      <c r="G46" s="139">
        <f t="shared" si="6"/>
        <v>9.0183900503042622</v>
      </c>
      <c r="O46" s="37">
        <v>-11.696682167847399</v>
      </c>
      <c r="P46" s="145">
        <f t="shared" si="7"/>
        <v>-1.1767266082197423</v>
      </c>
      <c r="Q46" s="23">
        <v>37</v>
      </c>
      <c r="R46" s="23">
        <f t="shared" si="8"/>
        <v>0.14484126984126985</v>
      </c>
      <c r="S46" s="146">
        <f t="shared" si="9"/>
        <v>-1.0588182958080339</v>
      </c>
    </row>
    <row r="47" spans="4:32" x14ac:dyDescent="0.35">
      <c r="D47" s="37">
        <v>38</v>
      </c>
      <c r="E47" s="7">
        <v>73.122153999999995</v>
      </c>
      <c r="F47" s="7">
        <f t="shared" si="5"/>
        <v>65.065364882464934</v>
      </c>
      <c r="G47" s="139">
        <f t="shared" si="6"/>
        <v>8.056789117535061</v>
      </c>
      <c r="O47" s="37">
        <v>-11.17400710061662</v>
      </c>
      <c r="P47" s="145">
        <f t="shared" si="7"/>
        <v>-1.1241436919501888</v>
      </c>
      <c r="Q47" s="23">
        <v>38</v>
      </c>
      <c r="R47" s="23">
        <f t="shared" si="8"/>
        <v>0.14880952380952381</v>
      </c>
      <c r="S47" s="146">
        <f t="shared" si="9"/>
        <v>-1.0415528300904833</v>
      </c>
    </row>
    <row r="48" spans="4:32" x14ac:dyDescent="0.35">
      <c r="D48" s="37">
        <v>39</v>
      </c>
      <c r="E48" s="7">
        <v>73.704819000000001</v>
      </c>
      <c r="F48" s="7">
        <f t="shared" si="5"/>
        <v>65.309077815234147</v>
      </c>
      <c r="G48" s="139">
        <f t="shared" si="6"/>
        <v>8.3957411847658534</v>
      </c>
      <c r="O48" s="37">
        <v>-11.143802243540108</v>
      </c>
      <c r="P48" s="145">
        <f t="shared" si="7"/>
        <v>-1.1211049790477294</v>
      </c>
      <c r="Q48" s="23">
        <v>39</v>
      </c>
      <c r="R48" s="23">
        <f t="shared" si="8"/>
        <v>0.15277777777777779</v>
      </c>
      <c r="S48" s="146">
        <f t="shared" si="9"/>
        <v>-1.024592392540099</v>
      </c>
    </row>
    <row r="49" spans="4:19" x14ac:dyDescent="0.35">
      <c r="D49" s="37">
        <v>40</v>
      </c>
      <c r="E49" s="7">
        <v>73.358185000000006</v>
      </c>
      <c r="F49" s="7">
        <f t="shared" si="5"/>
        <v>65.552790748003346</v>
      </c>
      <c r="G49" s="139">
        <f t="shared" si="6"/>
        <v>7.8053942519966597</v>
      </c>
      <c r="O49" s="37">
        <v>-10.830162697231856</v>
      </c>
      <c r="P49" s="145">
        <f t="shared" si="7"/>
        <v>-1.0895517578663072</v>
      </c>
      <c r="Q49" s="23">
        <v>40</v>
      </c>
      <c r="R49" s="23">
        <f t="shared" si="8"/>
        <v>0.15674603174603174</v>
      </c>
      <c r="S49" s="146">
        <f t="shared" si="9"/>
        <v>-1.0079216785556244</v>
      </c>
    </row>
    <row r="50" spans="4:19" x14ac:dyDescent="0.35">
      <c r="D50" s="37">
        <v>41</v>
      </c>
      <c r="E50" s="7">
        <v>74.538239000000004</v>
      </c>
      <c r="F50" s="7">
        <f t="shared" si="5"/>
        <v>65.79650368077256</v>
      </c>
      <c r="G50" s="139">
        <f t="shared" si="6"/>
        <v>8.7417353192274447</v>
      </c>
      <c r="O50" s="37">
        <v>-10.475072092154704</v>
      </c>
      <c r="P50" s="145">
        <f t="shared" si="7"/>
        <v>-1.0538284170652952</v>
      </c>
      <c r="Q50" s="23">
        <v>41</v>
      </c>
      <c r="R50" s="23">
        <f t="shared" si="8"/>
        <v>0.16071428571428573</v>
      </c>
      <c r="S50" s="146">
        <f t="shared" si="9"/>
        <v>-0.99152647467733057</v>
      </c>
    </row>
    <row r="51" spans="4:19" x14ac:dyDescent="0.35">
      <c r="D51" s="37">
        <v>42</v>
      </c>
      <c r="E51" s="7">
        <v>76.121498000000003</v>
      </c>
      <c r="F51" s="7">
        <f t="shared" si="5"/>
        <v>66.040216613541759</v>
      </c>
      <c r="G51" s="139">
        <f t="shared" si="6"/>
        <v>10.081281386458244</v>
      </c>
      <c r="O51" s="37">
        <v>-10.358774823231528</v>
      </c>
      <c r="P51" s="145">
        <f t="shared" si="7"/>
        <v>-1.0421285103018738</v>
      </c>
      <c r="Q51" s="23">
        <v>42</v>
      </c>
      <c r="R51" s="23">
        <f t="shared" si="8"/>
        <v>0.16468253968253968</v>
      </c>
      <c r="S51" s="146">
        <f t="shared" si="9"/>
        <v>-0.97539355506375336</v>
      </c>
    </row>
    <row r="52" spans="4:19" x14ac:dyDescent="0.35">
      <c r="D52" s="37">
        <v>43</v>
      </c>
      <c r="E52" s="7">
        <v>76.293578999999994</v>
      </c>
      <c r="F52" s="7">
        <f t="shared" si="5"/>
        <v>66.283929546310972</v>
      </c>
      <c r="G52" s="139">
        <f t="shared" si="6"/>
        <v>10.009649453689022</v>
      </c>
      <c r="O52" s="37">
        <v>-10.357675831693442</v>
      </c>
      <c r="P52" s="145">
        <f t="shared" si="7"/>
        <v>-1.0420179479589362</v>
      </c>
      <c r="Q52" s="23">
        <v>43</v>
      </c>
      <c r="R52" s="23">
        <f t="shared" si="8"/>
        <v>0.16865079365079366</v>
      </c>
      <c r="S52" s="146">
        <f t="shared" si="9"/>
        <v>-0.95951059001725081</v>
      </c>
    </row>
    <row r="53" spans="4:19" x14ac:dyDescent="0.35">
      <c r="D53" s="37">
        <v>44</v>
      </c>
      <c r="E53" s="7">
        <v>77.923537999999994</v>
      </c>
      <c r="F53" s="7">
        <f t="shared" si="5"/>
        <v>66.527642479080171</v>
      </c>
      <c r="G53" s="139">
        <f t="shared" si="6"/>
        <v>11.395895520919822</v>
      </c>
      <c r="I53" t="s">
        <v>35</v>
      </c>
      <c r="O53" s="37">
        <v>-10.196425924309978</v>
      </c>
      <c r="P53" s="145">
        <f t="shared" si="7"/>
        <v>-1.0257956505699657</v>
      </c>
      <c r="Q53" s="23">
        <v>44</v>
      </c>
      <c r="R53" s="23">
        <f t="shared" si="8"/>
        <v>0.17261904761904762</v>
      </c>
      <c r="S53" s="146">
        <f t="shared" si="9"/>
        <v>-0.94386606490653602</v>
      </c>
    </row>
    <row r="54" spans="4:19" x14ac:dyDescent="0.35">
      <c r="D54" s="37">
        <v>45</v>
      </c>
      <c r="E54" s="7">
        <v>76.871323000000004</v>
      </c>
      <c r="F54" s="7">
        <f t="shared" si="5"/>
        <v>66.771355411849385</v>
      </c>
      <c r="G54" s="139">
        <f t="shared" si="6"/>
        <v>10.099967588150619</v>
      </c>
      <c r="O54" s="37">
        <v>-10.154134159385492</v>
      </c>
      <c r="P54" s="145">
        <f t="shared" si="7"/>
        <v>-1.0215409530086337</v>
      </c>
      <c r="Q54" s="23">
        <v>45</v>
      </c>
      <c r="R54" s="23">
        <f t="shared" si="8"/>
        <v>0.1765873015873016</v>
      </c>
      <c r="S54" s="146">
        <f t="shared" si="9"/>
        <v>-0.92844920809329989</v>
      </c>
    </row>
    <row r="55" spans="4:19" x14ac:dyDescent="0.35">
      <c r="D55" s="37">
        <v>46</v>
      </c>
      <c r="E55" s="7">
        <v>76.541884999999994</v>
      </c>
      <c r="F55" s="7">
        <f t="shared" si="5"/>
        <v>67.015068344618584</v>
      </c>
      <c r="G55" s="139">
        <f t="shared" si="6"/>
        <v>9.5268166553814098</v>
      </c>
      <c r="O55" s="37">
        <v>-10.130555764462642</v>
      </c>
      <c r="P55" s="145">
        <f t="shared" si="7"/>
        <v>-1.0191688850763185</v>
      </c>
      <c r="Q55" s="23">
        <v>46</v>
      </c>
      <c r="R55" s="23">
        <f t="shared" si="8"/>
        <v>0.18055555555555555</v>
      </c>
      <c r="S55" s="146">
        <f t="shared" si="9"/>
        <v>-0.91324992668360727</v>
      </c>
    </row>
    <row r="56" spans="4:19" x14ac:dyDescent="0.35">
      <c r="D56" s="37">
        <v>47</v>
      </c>
      <c r="E56" s="7">
        <v>77.500693999999996</v>
      </c>
      <c r="F56" s="7">
        <f t="shared" si="5"/>
        <v>67.258781277387783</v>
      </c>
      <c r="G56" s="139">
        <f t="shared" si="6"/>
        <v>10.241912722612213</v>
      </c>
      <c r="O56" s="37">
        <v>-10.045370293847071</v>
      </c>
      <c r="P56" s="145">
        <f t="shared" si="7"/>
        <v>-1.0105989326343681</v>
      </c>
      <c r="Q56" s="23">
        <v>47</v>
      </c>
      <c r="R56" s="23">
        <f t="shared" si="8"/>
        <v>0.18452380952380953</v>
      </c>
      <c r="S56" s="146">
        <f t="shared" si="9"/>
        <v>-0.89825874910156867</v>
      </c>
    </row>
    <row r="57" spans="4:19" x14ac:dyDescent="0.35">
      <c r="D57" s="37">
        <v>48</v>
      </c>
      <c r="E57" s="7">
        <v>78.358695999999995</v>
      </c>
      <c r="F57" s="7">
        <f t="shared" si="5"/>
        <v>67.502494210156996</v>
      </c>
      <c r="G57" s="139">
        <f t="shared" si="6"/>
        <v>10.856201789842999</v>
      </c>
      <c r="O57" s="37">
        <v>-9.9648595627702434</v>
      </c>
      <c r="P57" s="145">
        <f t="shared" si="7"/>
        <v>-1.0024992751292894</v>
      </c>
      <c r="Q57" s="23">
        <v>48</v>
      </c>
      <c r="R57" s="23">
        <f t="shared" si="8"/>
        <v>0.18849206349206349</v>
      </c>
      <c r="S57" s="146">
        <f t="shared" si="9"/>
        <v>-0.88346677362987858</v>
      </c>
    </row>
    <row r="58" spans="4:19" x14ac:dyDescent="0.35">
      <c r="D58" s="37">
        <v>49</v>
      </c>
      <c r="E58" s="7">
        <v>77.827667000000005</v>
      </c>
      <c r="F58" s="7">
        <f t="shared" si="5"/>
        <v>67.746207142926195</v>
      </c>
      <c r="G58" s="139">
        <f t="shared" si="6"/>
        <v>10.08145985707381</v>
      </c>
      <c r="O58" s="37">
        <v>-9.9453022266162918</v>
      </c>
      <c r="P58" s="145">
        <f t="shared" si="7"/>
        <v>-1.0005317395916038</v>
      </c>
      <c r="Q58" s="23">
        <v>49</v>
      </c>
      <c r="R58" s="23">
        <f t="shared" si="8"/>
        <v>0.19246031746031747</v>
      </c>
      <c r="S58" s="146">
        <f t="shared" si="9"/>
        <v>-0.8688656221847797</v>
      </c>
    </row>
    <row r="59" spans="4:19" x14ac:dyDescent="0.35">
      <c r="D59" s="37">
        <v>50</v>
      </c>
      <c r="E59" s="7">
        <v>78.105475999999996</v>
      </c>
      <c r="F59" s="7">
        <f t="shared" si="5"/>
        <v>67.989920075695409</v>
      </c>
      <c r="G59" s="139">
        <f t="shared" si="6"/>
        <v>10.115555924304587</v>
      </c>
      <c r="O59" s="37">
        <v>-9.7447250249238948</v>
      </c>
      <c r="P59" s="145">
        <f t="shared" si="7"/>
        <v>-0.98035298061989296</v>
      </c>
      <c r="Q59" s="23">
        <v>50</v>
      </c>
      <c r="R59" s="23">
        <f t="shared" si="8"/>
        <v>0.19642857142857142</v>
      </c>
      <c r="S59" s="146">
        <f t="shared" si="9"/>
        <v>-0.85444739869598973</v>
      </c>
    </row>
    <row r="60" spans="4:19" x14ac:dyDescent="0.35">
      <c r="D60" s="37">
        <v>51</v>
      </c>
      <c r="E60" s="7">
        <v>78.481621000000004</v>
      </c>
      <c r="F60" s="7">
        <f t="shared" si="5"/>
        <v>68.233633008464608</v>
      </c>
      <c r="G60" s="139">
        <f t="shared" si="6"/>
        <v>10.247987991535396</v>
      </c>
      <c r="O60" s="37">
        <v>-9.6172519576930995</v>
      </c>
      <c r="P60" s="145">
        <f t="shared" si="7"/>
        <v>-0.96752874996291294</v>
      </c>
      <c r="Q60" s="23">
        <v>51</v>
      </c>
      <c r="R60" s="23">
        <f t="shared" si="8"/>
        <v>0.20039682539682541</v>
      </c>
      <c r="S60" s="146">
        <f t="shared" si="9"/>
        <v>-0.84020465154900881</v>
      </c>
    </row>
    <row r="61" spans="4:19" x14ac:dyDescent="0.35">
      <c r="D61" s="37">
        <v>52</v>
      </c>
      <c r="E61" s="7">
        <v>78.255439999999993</v>
      </c>
      <c r="F61" s="7">
        <f t="shared" si="5"/>
        <v>68.477345941233821</v>
      </c>
      <c r="G61" s="139">
        <f t="shared" si="6"/>
        <v>9.7780940587661718</v>
      </c>
      <c r="O61" s="37">
        <v>-9.5280524283086834</v>
      </c>
      <c r="P61" s="145">
        <f t="shared" si="7"/>
        <v>-0.95855496935050544</v>
      </c>
      <c r="Q61" s="23">
        <v>52</v>
      </c>
      <c r="R61" s="23">
        <f t="shared" si="8"/>
        <v>0.20436507936507936</v>
      </c>
      <c r="S61" s="146">
        <f t="shared" si="9"/>
        <v>-0.82613033962053128</v>
      </c>
    </row>
    <row r="62" spans="4:19" x14ac:dyDescent="0.35">
      <c r="D62" s="37">
        <v>53</v>
      </c>
      <c r="E62" s="7">
        <v>75.954314999999994</v>
      </c>
      <c r="F62" s="7">
        <f t="shared" si="5"/>
        <v>68.72105887400302</v>
      </c>
      <c r="G62" s="139">
        <f t="shared" si="6"/>
        <v>7.2332561259969737</v>
      </c>
      <c r="O62" s="37">
        <v>-9.417529890462319</v>
      </c>
      <c r="P62" s="145">
        <f t="shared" si="7"/>
        <v>-0.94743602047034414</v>
      </c>
      <c r="Q62" s="23">
        <v>53</v>
      </c>
      <c r="R62" s="23">
        <f t="shared" si="8"/>
        <v>0.20833333333333334</v>
      </c>
      <c r="S62" s="146">
        <f t="shared" si="9"/>
        <v>-0.81221780149991241</v>
      </c>
    </row>
    <row r="63" spans="4:19" x14ac:dyDescent="0.35">
      <c r="D63" s="37">
        <v>54</v>
      </c>
      <c r="E63" s="7">
        <v>78.103012000000007</v>
      </c>
      <c r="F63" s="7">
        <f t="shared" si="5"/>
        <v>68.964771806772234</v>
      </c>
      <c r="G63" s="139">
        <f t="shared" si="6"/>
        <v>9.138240193227773</v>
      </c>
      <c r="O63" s="37">
        <v>-9.267753630001053</v>
      </c>
      <c r="P63" s="145">
        <f t="shared" si="7"/>
        <v>-0.93236801157386429</v>
      </c>
      <c r="Q63" s="23">
        <v>54</v>
      </c>
      <c r="R63" s="23">
        <f t="shared" si="8"/>
        <v>0.2123015873015873</v>
      </c>
      <c r="S63" s="146">
        <f t="shared" si="9"/>
        <v>-0.7984607275425748</v>
      </c>
    </row>
    <row r="64" spans="4:19" x14ac:dyDescent="0.35">
      <c r="D64" s="37">
        <v>55</v>
      </c>
      <c r="E64" s="7">
        <v>79.737899999999996</v>
      </c>
      <c r="F64" s="7">
        <f t="shared" si="5"/>
        <v>69.208484739541433</v>
      </c>
      <c r="G64" s="139">
        <f t="shared" si="6"/>
        <v>10.529415260458563</v>
      </c>
      <c r="O64" s="37">
        <v>-9.2635563610778746</v>
      </c>
      <c r="P64" s="145">
        <f t="shared" si="7"/>
        <v>-0.93194575182935879</v>
      </c>
      <c r="Q64" s="23">
        <v>55</v>
      </c>
      <c r="R64" s="23">
        <f t="shared" si="8"/>
        <v>0.21626984126984128</v>
      </c>
      <c r="S64" s="146">
        <f t="shared" si="9"/>
        <v>-0.78485313444643534</v>
      </c>
    </row>
    <row r="65" spans="4:19" x14ac:dyDescent="0.35">
      <c r="D65" s="37">
        <v>56</v>
      </c>
      <c r="E65" s="7">
        <v>79.622337000000002</v>
      </c>
      <c r="F65" s="7">
        <f t="shared" si="5"/>
        <v>69.452197672310632</v>
      </c>
      <c r="G65" s="139">
        <f t="shared" si="6"/>
        <v>10.17013932768937</v>
      </c>
      <c r="O65" s="37">
        <v>-9.1772788989242287</v>
      </c>
      <c r="P65" s="145">
        <f t="shared" si="7"/>
        <v>-0.92326594126863881</v>
      </c>
      <c r="Q65" s="23">
        <v>56</v>
      </c>
      <c r="R65" s="23">
        <f t="shared" si="8"/>
        <v>0.22023809523809523</v>
      </c>
      <c r="S65" s="146">
        <f t="shared" si="9"/>
        <v>-0.77138934208115728</v>
      </c>
    </row>
    <row r="66" spans="4:19" x14ac:dyDescent="0.35">
      <c r="D66" s="37">
        <v>57</v>
      </c>
      <c r="E66" s="7">
        <v>76.091994999999997</v>
      </c>
      <c r="F66" s="7">
        <f t="shared" si="5"/>
        <v>69.695910605079845</v>
      </c>
      <c r="G66" s="139">
        <f t="shared" si="6"/>
        <v>6.3960843949201518</v>
      </c>
      <c r="O66" s="37">
        <v>-9.0087160333858236</v>
      </c>
      <c r="P66" s="145">
        <f t="shared" si="7"/>
        <v>-0.90630793504170626</v>
      </c>
      <c r="Q66" s="23">
        <v>57</v>
      </c>
      <c r="R66" s="23">
        <f t="shared" si="8"/>
        <v>0.22420634920634921</v>
      </c>
      <c r="S66" s="146">
        <f t="shared" si="9"/>
        <v>-0.75806395233324275</v>
      </c>
    </row>
    <row r="67" spans="4:19" x14ac:dyDescent="0.35">
      <c r="D67" s="37">
        <v>58</v>
      </c>
      <c r="E67" s="7">
        <v>75.883018000000007</v>
      </c>
      <c r="F67" s="7">
        <f t="shared" si="5"/>
        <v>69.939623537849059</v>
      </c>
      <c r="G67" s="139">
        <f t="shared" si="6"/>
        <v>5.9433944621509482</v>
      </c>
      <c r="O67" s="37">
        <v>-8.6914284955394692</v>
      </c>
      <c r="P67" s="145">
        <f t="shared" si="7"/>
        <v>-0.87438771331706622</v>
      </c>
      <c r="Q67" s="23">
        <v>58</v>
      </c>
      <c r="R67" s="23">
        <f t="shared" si="8"/>
        <v>0.22817460317460317</v>
      </c>
      <c r="S67" s="146">
        <f t="shared" si="9"/>
        <v>-0.74487182975869159</v>
      </c>
    </row>
    <row r="68" spans="4:19" x14ac:dyDescent="0.35">
      <c r="D68" s="37">
        <v>59</v>
      </c>
      <c r="E68" s="7">
        <v>78.388199</v>
      </c>
      <c r="F68" s="7">
        <f t="shared" si="5"/>
        <v>70.183336470618258</v>
      </c>
      <c r="G68" s="139">
        <f t="shared" si="6"/>
        <v>8.2048625293817423</v>
      </c>
      <c r="O68" s="37">
        <v>-8.4019147898483908</v>
      </c>
      <c r="P68" s="145">
        <f t="shared" si="7"/>
        <v>-0.8452616349948332</v>
      </c>
      <c r="Q68" s="23">
        <v>59</v>
      </c>
      <c r="R68" s="23">
        <f t="shared" si="8"/>
        <v>0.23214285714285715</v>
      </c>
      <c r="S68" s="146">
        <f t="shared" si="9"/>
        <v>-0.73180808385961749</v>
      </c>
    </row>
    <row r="69" spans="4:19" x14ac:dyDescent="0.35">
      <c r="D69" s="37">
        <v>60</v>
      </c>
      <c r="E69" s="7">
        <v>79.027405000000002</v>
      </c>
      <c r="F69" s="7">
        <f t="shared" si="5"/>
        <v>70.427049403387457</v>
      </c>
      <c r="G69" s="139">
        <f t="shared" si="6"/>
        <v>8.6003555966125447</v>
      </c>
      <c r="O69" s="37">
        <v>-8.3155617560007187</v>
      </c>
      <c r="P69" s="145">
        <f t="shared" si="7"/>
        <v>-0.83657422166078721</v>
      </c>
      <c r="Q69" s="23">
        <v>60</v>
      </c>
      <c r="R69" s="23">
        <f t="shared" si="8"/>
        <v>0.2361111111111111</v>
      </c>
      <c r="S69" s="146">
        <f t="shared" si="9"/>
        <v>-0.71886805282271549</v>
      </c>
    </row>
    <row r="70" spans="4:19" x14ac:dyDescent="0.35">
      <c r="D70" s="37">
        <v>61</v>
      </c>
      <c r="E70" s="7">
        <v>79.951774999999998</v>
      </c>
      <c r="F70" s="7">
        <f t="shared" si="5"/>
        <v>70.67076233615667</v>
      </c>
      <c r="G70" s="139">
        <f t="shared" si="6"/>
        <v>9.2810126638433275</v>
      </c>
      <c r="O70" s="37">
        <v>-8.2634106553868065</v>
      </c>
      <c r="P70" s="145">
        <f t="shared" si="7"/>
        <v>-0.83132764089029954</v>
      </c>
      <c r="Q70" s="23">
        <v>61</v>
      </c>
      <c r="R70" s="23">
        <f t="shared" si="8"/>
        <v>0.24007936507936509</v>
      </c>
      <c r="S70" s="146">
        <f t="shared" si="9"/>
        <v>-0.70604728857604471</v>
      </c>
    </row>
    <row r="71" spans="4:19" x14ac:dyDescent="0.35">
      <c r="D71" s="37">
        <v>62</v>
      </c>
      <c r="E71" s="7">
        <v>78.865020999999999</v>
      </c>
      <c r="F71" s="7">
        <f t="shared" si="5"/>
        <v>70.914475268925869</v>
      </c>
      <c r="G71" s="139">
        <f t="shared" si="6"/>
        <v>7.9505457310741292</v>
      </c>
      <c r="O71" s="37">
        <v>-8.1942904870775521</v>
      </c>
      <c r="P71" s="145">
        <f t="shared" si="7"/>
        <v>-0.82437391332491294</v>
      </c>
      <c r="Q71" s="23">
        <v>62</v>
      </c>
      <c r="R71" s="23">
        <f t="shared" si="8"/>
        <v>0.24404761904761904</v>
      </c>
      <c r="S71" s="146">
        <f t="shared" si="9"/>
        <v>-0.69334154303681728</v>
      </c>
    </row>
    <row r="72" spans="4:19" x14ac:dyDescent="0.35">
      <c r="D72" s="37">
        <v>63</v>
      </c>
      <c r="E72" s="7">
        <v>79.239593999999997</v>
      </c>
      <c r="F72" s="7">
        <f t="shared" si="5"/>
        <v>71.158188201695083</v>
      </c>
      <c r="G72" s="139">
        <f t="shared" si="6"/>
        <v>8.0814057983049139</v>
      </c>
      <c r="J72" t="s">
        <v>36</v>
      </c>
      <c r="O72" s="37">
        <v>-8.0710086887699219</v>
      </c>
      <c r="P72" s="145">
        <f t="shared" si="7"/>
        <v>-0.81197133879172245</v>
      </c>
      <c r="Q72" s="23">
        <v>63</v>
      </c>
      <c r="R72" s="23">
        <f t="shared" si="8"/>
        <v>0.24801587301587302</v>
      </c>
      <c r="S72" s="146">
        <f t="shared" si="9"/>
        <v>-0.68074675543701968</v>
      </c>
    </row>
    <row r="73" spans="4:19" x14ac:dyDescent="0.35">
      <c r="D73" s="37">
        <v>64</v>
      </c>
      <c r="E73" s="7">
        <v>78.761520000000004</v>
      </c>
      <c r="F73" s="7">
        <f t="shared" si="5"/>
        <v>71.401901134464282</v>
      </c>
      <c r="G73" s="139">
        <f t="shared" si="6"/>
        <v>7.3596188655357224</v>
      </c>
      <c r="O73" s="37">
        <v>-8.0367309661550337</v>
      </c>
      <c r="P73" s="145">
        <f t="shared" si="7"/>
        <v>-0.80852288155476415</v>
      </c>
      <c r="Q73" s="23">
        <v>64</v>
      </c>
      <c r="R73" s="23">
        <f t="shared" si="8"/>
        <v>0.25198412698412698</v>
      </c>
      <c r="S73" s="146">
        <f t="shared" si="9"/>
        <v>-0.66825904062605401</v>
      </c>
    </row>
    <row r="74" spans="4:19" x14ac:dyDescent="0.35">
      <c r="D74" s="37">
        <v>65</v>
      </c>
      <c r="E74" s="7">
        <v>80.631927000000005</v>
      </c>
      <c r="F74" s="7">
        <f t="shared" si="5"/>
        <v>71.645614067233495</v>
      </c>
      <c r="G74" s="139">
        <f t="shared" si="6"/>
        <v>8.9863129327665092</v>
      </c>
      <c r="O74" s="37">
        <v>-7.7155534198467421</v>
      </c>
      <c r="P74" s="145">
        <f t="shared" si="7"/>
        <v>-0.77621131154881873</v>
      </c>
      <c r="Q74" s="23">
        <v>65</v>
      </c>
      <c r="R74" s="23">
        <f t="shared" si="8"/>
        <v>0.25595238095238093</v>
      </c>
      <c r="S74" s="146">
        <f t="shared" si="9"/>
        <v>-0.6558746782604522</v>
      </c>
    </row>
    <row r="75" spans="4:19" x14ac:dyDescent="0.35">
      <c r="D75" s="37">
        <v>66</v>
      </c>
      <c r="E75" s="7">
        <v>80.057738999999998</v>
      </c>
      <c r="F75" s="7">
        <f t="shared" ref="F75:F138" si="10">$B$12*D75+$B$13</f>
        <v>71.889327000002694</v>
      </c>
      <c r="G75" s="139">
        <f t="shared" ref="G75:G138" si="11">E75-F75</f>
        <v>8.1684119999973035</v>
      </c>
      <c r="O75" s="37">
        <v>-7.6624167639980953</v>
      </c>
      <c r="P75" s="145">
        <f t="shared" ref="P75:P138" si="12">STANDARDIZE(O75, AVERAGE($O$10:$O$261),_xlfn.STDEV.S($O$10:$O$261))</f>
        <v>-0.77086558051914289</v>
      </c>
      <c r="Q75" s="23">
        <v>66</v>
      </c>
      <c r="R75" s="23">
        <f t="shared" ref="R75:R138" si="13">(Q75-0.5)/252</f>
        <v>0.25992063492063494</v>
      </c>
      <c r="S75" s="146">
        <f t="shared" ref="S75:S138" si="14">_xlfn.NORM.S.INV(R75)</f>
        <v>-0.64359010280021778</v>
      </c>
    </row>
    <row r="76" spans="4:19" x14ac:dyDescent="0.35">
      <c r="D76" s="37">
        <v>67</v>
      </c>
      <c r="E76" s="7">
        <v>80.077461</v>
      </c>
      <c r="F76" s="7">
        <f t="shared" si="10"/>
        <v>72.133039932771908</v>
      </c>
      <c r="G76" s="139">
        <f t="shared" si="11"/>
        <v>7.9444210672280917</v>
      </c>
      <c r="O76" s="37">
        <v>-7.3288518312288886</v>
      </c>
      <c r="P76" s="145">
        <f t="shared" si="12"/>
        <v>-0.73730779666847768</v>
      </c>
      <c r="Q76" s="23">
        <v>67</v>
      </c>
      <c r="R76" s="23">
        <f t="shared" si="13"/>
        <v>0.2638888888888889</v>
      </c>
      <c r="S76" s="146">
        <f t="shared" si="14"/>
        <v>-0.6314018942397609</v>
      </c>
    </row>
    <row r="77" spans="4:19" x14ac:dyDescent="0.35">
      <c r="D77" s="37">
        <v>68</v>
      </c>
      <c r="E77" s="7">
        <v>78.611198000000002</v>
      </c>
      <c r="F77" s="7">
        <f t="shared" si="10"/>
        <v>72.376752865541107</v>
      </c>
      <c r="G77" s="139">
        <f t="shared" si="11"/>
        <v>6.2344451344588947</v>
      </c>
      <c r="O77" s="37">
        <v>-6.9623283276947632</v>
      </c>
      <c r="P77" s="145">
        <f t="shared" si="12"/>
        <v>-0.70043426681125842</v>
      </c>
      <c r="Q77" s="23">
        <v>68</v>
      </c>
      <c r="R77" s="23">
        <f t="shared" si="13"/>
        <v>0.26785714285714285</v>
      </c>
      <c r="S77" s="146">
        <f t="shared" si="14"/>
        <v>-0.61930676950877617</v>
      </c>
    </row>
    <row r="78" spans="4:19" x14ac:dyDescent="0.35">
      <c r="D78" s="37">
        <v>69</v>
      </c>
      <c r="E78" s="7">
        <v>79.749701999999999</v>
      </c>
      <c r="F78" s="7">
        <f t="shared" si="10"/>
        <v>72.620465798310306</v>
      </c>
      <c r="G78" s="139">
        <f t="shared" si="11"/>
        <v>7.1292362016896931</v>
      </c>
      <c r="O78" s="37">
        <v>-6.9154583526159428</v>
      </c>
      <c r="P78" s="145">
        <f t="shared" si="12"/>
        <v>-0.69571898550238831</v>
      </c>
      <c r="Q78" s="23">
        <v>69</v>
      </c>
      <c r="R78" s="23">
        <f t="shared" si="13"/>
        <v>0.2718253968253968</v>
      </c>
      <c r="S78" s="146">
        <f t="shared" si="14"/>
        <v>-0.60730157448496325</v>
      </c>
    </row>
    <row r="79" spans="4:19" x14ac:dyDescent="0.35">
      <c r="D79" s="37">
        <v>70</v>
      </c>
      <c r="E79" s="7">
        <v>78.931563999999995</v>
      </c>
      <c r="F79" s="7">
        <f t="shared" si="10"/>
        <v>72.864178731079519</v>
      </c>
      <c r="G79" s="139">
        <f t="shared" si="11"/>
        <v>6.067385268920475</v>
      </c>
      <c r="O79" s="37">
        <v>-6.8960824701537149</v>
      </c>
      <c r="P79" s="145">
        <f t="shared" si="12"/>
        <v>-0.69376970483254885</v>
      </c>
      <c r="Q79" s="23">
        <v>70</v>
      </c>
      <c r="R79" s="23">
        <f t="shared" si="13"/>
        <v>0.27579365079365081</v>
      </c>
      <c r="S79" s="146">
        <f t="shared" si="14"/>
        <v>-0.59538327656628021</v>
      </c>
    </row>
    <row r="80" spans="4:19" x14ac:dyDescent="0.35">
      <c r="D80" s="37">
        <v>71</v>
      </c>
      <c r="E80" s="7">
        <v>77.144942999999998</v>
      </c>
      <c r="F80" s="7">
        <f t="shared" si="10"/>
        <v>73.107891663848719</v>
      </c>
      <c r="G80" s="139">
        <f t="shared" si="11"/>
        <v>4.0370513361512792</v>
      </c>
      <c r="O80" s="37">
        <v>-6.7482463356921158</v>
      </c>
      <c r="P80" s="145">
        <f t="shared" si="12"/>
        <v>-0.67889687930981091</v>
      </c>
      <c r="Q80" s="23">
        <v>71</v>
      </c>
      <c r="R80" s="23">
        <f t="shared" si="13"/>
        <v>0.27976190476190477</v>
      </c>
      <c r="S80" s="146">
        <f t="shared" si="14"/>
        <v>-0.5835489577555576</v>
      </c>
    </row>
    <row r="81" spans="4:19" x14ac:dyDescent="0.35">
      <c r="D81" s="37">
        <v>72</v>
      </c>
      <c r="E81" s="7">
        <v>73.480521999999993</v>
      </c>
      <c r="F81" s="7">
        <f t="shared" si="10"/>
        <v>73.351604596617932</v>
      </c>
      <c r="G81" s="139">
        <f t="shared" si="11"/>
        <v>0.12891740338206148</v>
      </c>
      <c r="O81" s="37">
        <v>-6.6791863949255372</v>
      </c>
      <c r="P81" s="145">
        <f t="shared" si="12"/>
        <v>-0.67194921084314974</v>
      </c>
      <c r="Q81" s="23">
        <v>72</v>
      </c>
      <c r="R81" s="23">
        <f t="shared" si="13"/>
        <v>0.28373015873015872</v>
      </c>
      <c r="S81" s="146">
        <f t="shared" si="14"/>
        <v>-0.57179580821487397</v>
      </c>
    </row>
    <row r="82" spans="4:19" x14ac:dyDescent="0.35">
      <c r="D82" s="37">
        <v>73</v>
      </c>
      <c r="E82" s="7">
        <v>70.991577000000007</v>
      </c>
      <c r="F82" s="7">
        <f t="shared" si="10"/>
        <v>73.595317529387131</v>
      </c>
      <c r="G82" s="139">
        <f t="shared" si="11"/>
        <v>-2.6037405293871245</v>
      </c>
      <c r="O82" s="37">
        <v>-6.4582247475387931</v>
      </c>
      <c r="P82" s="145">
        <f t="shared" si="12"/>
        <v>-0.64971970625844055</v>
      </c>
      <c r="Q82" s="23">
        <v>73</v>
      </c>
      <c r="R82" s="23">
        <f t="shared" si="13"/>
        <v>0.28769841269841268</v>
      </c>
      <c r="S82" s="146">
        <f t="shared" si="14"/>
        <v>-0.56012112025115535</v>
      </c>
    </row>
    <row r="83" spans="4:19" x14ac:dyDescent="0.35">
      <c r="D83" s="37">
        <v>74</v>
      </c>
      <c r="E83" s="7">
        <v>72.117767000000001</v>
      </c>
      <c r="F83" s="7">
        <f t="shared" si="10"/>
        <v>73.83903046215633</v>
      </c>
      <c r="G83" s="139">
        <f t="shared" si="11"/>
        <v>-1.7212634621563296</v>
      </c>
      <c r="O83" s="37">
        <v>-6.4231745373844973</v>
      </c>
      <c r="P83" s="145">
        <f t="shared" si="12"/>
        <v>-0.64619353410804825</v>
      </c>
      <c r="Q83" s="23">
        <v>74</v>
      </c>
      <c r="R83" s="23">
        <f t="shared" si="13"/>
        <v>0.29166666666666669</v>
      </c>
      <c r="S83" s="146">
        <f t="shared" si="14"/>
        <v>-0.54852228269809788</v>
      </c>
    </row>
    <row r="84" spans="4:19" x14ac:dyDescent="0.35">
      <c r="D84" s="37">
        <v>75</v>
      </c>
      <c r="E84" s="7">
        <v>67.403557000000006</v>
      </c>
      <c r="F84" s="7">
        <f t="shared" si="10"/>
        <v>74.082743394925544</v>
      </c>
      <c r="G84" s="139">
        <f t="shared" si="11"/>
        <v>-6.6791863949255372</v>
      </c>
      <c r="O84" s="37">
        <v>-6.2389996967673085</v>
      </c>
      <c r="P84" s="145">
        <f t="shared" si="12"/>
        <v>-0.62766490928872831</v>
      </c>
      <c r="Q84" s="23">
        <v>75</v>
      </c>
      <c r="R84" s="23">
        <f t="shared" si="13"/>
        <v>0.29563492063492064</v>
      </c>
      <c r="S84" s="146">
        <f t="shared" si="14"/>
        <v>-0.53699677566274262</v>
      </c>
    </row>
    <row r="85" spans="4:19" x14ac:dyDescent="0.35">
      <c r="D85" s="37">
        <v>76</v>
      </c>
      <c r="E85" s="7">
        <v>67.364127999999994</v>
      </c>
      <c r="F85" s="7">
        <f t="shared" si="10"/>
        <v>74.326456327694757</v>
      </c>
      <c r="G85" s="139">
        <f t="shared" si="11"/>
        <v>-6.9623283276947632</v>
      </c>
      <c r="O85" s="37">
        <v>-6.2137280836927715</v>
      </c>
      <c r="P85" s="145">
        <f t="shared" si="12"/>
        <v>-0.62512249776461359</v>
      </c>
      <c r="Q85" s="23">
        <v>76</v>
      </c>
      <c r="R85" s="23">
        <f t="shared" si="13"/>
        <v>0.29960317460317459</v>
      </c>
      <c r="S85" s="146">
        <f t="shared" si="14"/>
        <v>-0.52554216560793954</v>
      </c>
    </row>
    <row r="86" spans="4:19" x14ac:dyDescent="0.35">
      <c r="D86" s="37">
        <v>77</v>
      </c>
      <c r="E86" s="7">
        <v>73.635773</v>
      </c>
      <c r="F86" s="7">
        <f t="shared" si="10"/>
        <v>74.570169260463956</v>
      </c>
      <c r="G86" s="139">
        <f t="shared" si="11"/>
        <v>-0.93439626046395574</v>
      </c>
      <c r="O86" s="37">
        <v>-5.7160788570791823</v>
      </c>
      <c r="P86" s="145">
        <f t="shared" si="12"/>
        <v>-0.57505726746145025</v>
      </c>
      <c r="Q86" s="23">
        <v>77</v>
      </c>
      <c r="R86" s="23">
        <f t="shared" si="13"/>
        <v>0.30357142857142855</v>
      </c>
      <c r="S86" s="146">
        <f t="shared" si="14"/>
        <v>-0.51415610074453411</v>
      </c>
    </row>
    <row r="87" spans="4:19" x14ac:dyDescent="0.35">
      <c r="D87" s="37">
        <v>78</v>
      </c>
      <c r="E87" s="7">
        <v>71.297156999999999</v>
      </c>
      <c r="F87" s="7">
        <f t="shared" si="10"/>
        <v>74.813882193233155</v>
      </c>
      <c r="G87" s="139">
        <f t="shared" si="11"/>
        <v>-3.5167251932331567</v>
      </c>
      <c r="O87" s="37">
        <v>-5.6914836215391347</v>
      </c>
      <c r="P87" s="145">
        <f t="shared" si="12"/>
        <v>-0.57258290185246052</v>
      </c>
      <c r="Q87" s="23">
        <v>78</v>
      </c>
      <c r="R87" s="23">
        <f t="shared" si="13"/>
        <v>0.30753968253968256</v>
      </c>
      <c r="S87" s="146">
        <f t="shared" si="14"/>
        <v>-0.50283630670944168</v>
      </c>
    </row>
    <row r="88" spans="4:19" x14ac:dyDescent="0.35">
      <c r="D88" s="37">
        <v>79</v>
      </c>
      <c r="E88" s="7">
        <v>74.604240000000004</v>
      </c>
      <c r="F88" s="7">
        <f t="shared" si="10"/>
        <v>75.057595126002369</v>
      </c>
      <c r="G88" s="139">
        <f t="shared" si="11"/>
        <v>-0.45335512600236427</v>
      </c>
      <c r="O88" s="37">
        <v>-5.4692751509235791</v>
      </c>
      <c r="P88" s="145">
        <f t="shared" si="12"/>
        <v>-0.55022796254634621</v>
      </c>
      <c r="Q88" s="23">
        <v>79</v>
      </c>
      <c r="R88" s="23">
        <f t="shared" si="13"/>
        <v>0.31150793650793651</v>
      </c>
      <c r="S88" s="146">
        <f t="shared" si="14"/>
        <v>-0.49158058250786868</v>
      </c>
    </row>
    <row r="89" spans="4:19" x14ac:dyDescent="0.35">
      <c r="D89" s="37">
        <v>80</v>
      </c>
      <c r="E89" s="7">
        <v>72.184303</v>
      </c>
      <c r="F89" s="7">
        <f t="shared" si="10"/>
        <v>75.301308058771568</v>
      </c>
      <c r="G89" s="139">
        <f t="shared" si="11"/>
        <v>-3.1170050587715679</v>
      </c>
      <c r="O89" s="37">
        <v>-5.2604432181543785</v>
      </c>
      <c r="P89" s="145">
        <f t="shared" si="12"/>
        <v>-0.52921874912931632</v>
      </c>
      <c r="Q89" s="23">
        <v>80</v>
      </c>
      <c r="R89" s="23">
        <f t="shared" si="13"/>
        <v>0.31547619047619047</v>
      </c>
      <c r="S89" s="146">
        <f t="shared" si="14"/>
        <v>-0.48038679669982853</v>
      </c>
    </row>
    <row r="90" spans="4:19" x14ac:dyDescent="0.35">
      <c r="D90" s="37">
        <v>81</v>
      </c>
      <c r="E90" s="7">
        <v>71.225684999999999</v>
      </c>
      <c r="F90" s="7">
        <f t="shared" si="10"/>
        <v>75.545020991540781</v>
      </c>
      <c r="G90" s="139">
        <f t="shared" si="11"/>
        <v>-4.3193359915407825</v>
      </c>
      <c r="O90" s="37">
        <v>-5.2107552684613268</v>
      </c>
      <c r="P90" s="145">
        <f t="shared" si="12"/>
        <v>-0.52421996984535657</v>
      </c>
      <c r="Q90" s="23">
        <v>81</v>
      </c>
      <c r="R90" s="23">
        <f t="shared" si="13"/>
        <v>0.31944444444444442</v>
      </c>
      <c r="S90" s="146">
        <f t="shared" si="14"/>
        <v>-0.46925288381280222</v>
      </c>
    </row>
    <row r="91" spans="4:19" x14ac:dyDescent="0.35">
      <c r="D91" s="37">
        <v>82</v>
      </c>
      <c r="E91" s="7">
        <v>65.592308000000003</v>
      </c>
      <c r="F91" s="7">
        <f t="shared" si="10"/>
        <v>75.78873392430998</v>
      </c>
      <c r="G91" s="139">
        <f t="shared" si="11"/>
        <v>-10.196425924309978</v>
      </c>
      <c r="O91" s="37">
        <v>-4.9525244029229185</v>
      </c>
      <c r="P91" s="145">
        <f t="shared" si="12"/>
        <v>-0.49824105324472018</v>
      </c>
      <c r="Q91" s="23">
        <v>82</v>
      </c>
      <c r="R91" s="23">
        <f t="shared" si="13"/>
        <v>0.32341269841269843</v>
      </c>
      <c r="S91" s="146">
        <f t="shared" si="14"/>
        <v>-0.45817684096392136</v>
      </c>
    </row>
    <row r="92" spans="4:19" x14ac:dyDescent="0.35">
      <c r="D92" s="37">
        <v>83</v>
      </c>
      <c r="E92" s="7">
        <v>70.316367999999997</v>
      </c>
      <c r="F92" s="7">
        <f t="shared" si="10"/>
        <v>76.032446857079179</v>
      </c>
      <c r="G92" s="139">
        <f t="shared" si="11"/>
        <v>-5.7160788570791823</v>
      </c>
      <c r="O92" s="37">
        <v>-4.8946682853851655</v>
      </c>
      <c r="P92" s="145">
        <f t="shared" si="12"/>
        <v>-0.49242052807544545</v>
      </c>
      <c r="Q92" s="23">
        <v>83</v>
      </c>
      <c r="R92" s="23">
        <f t="shared" si="13"/>
        <v>0.32738095238095238</v>
      </c>
      <c r="S92" s="146">
        <f t="shared" si="14"/>
        <v>-0.44715672467644574</v>
      </c>
    </row>
    <row r="93" spans="4:19" x14ac:dyDescent="0.35">
      <c r="D93" s="37">
        <v>84</v>
      </c>
      <c r="E93" s="7">
        <v>67.874245000000002</v>
      </c>
      <c r="F93" s="7">
        <f t="shared" si="10"/>
        <v>76.276159789848393</v>
      </c>
      <c r="G93" s="139">
        <f t="shared" si="11"/>
        <v>-8.4019147898483908</v>
      </c>
      <c r="O93" s="37">
        <v>-4.8223054786156183</v>
      </c>
      <c r="P93" s="145">
        <f t="shared" si="12"/>
        <v>-0.48514057988592735</v>
      </c>
      <c r="Q93" s="23">
        <v>84</v>
      </c>
      <c r="R93" s="23">
        <f t="shared" si="13"/>
        <v>0.33134920634920634</v>
      </c>
      <c r="S93" s="146">
        <f t="shared" si="14"/>
        <v>-0.43619064787655393</v>
      </c>
    </row>
    <row r="94" spans="4:19" x14ac:dyDescent="0.35">
      <c r="D94" s="37">
        <v>85</v>
      </c>
      <c r="E94" s="7">
        <v>61.171340999999998</v>
      </c>
      <c r="F94" s="7">
        <f t="shared" si="10"/>
        <v>76.519872722617606</v>
      </c>
      <c r="G94" s="139">
        <f t="shared" si="11"/>
        <v>-15.348531722617608</v>
      </c>
      <c r="O94" s="37">
        <v>-4.6716106803080066</v>
      </c>
      <c r="P94" s="145">
        <f t="shared" si="12"/>
        <v>-0.46998016291090516</v>
      </c>
      <c r="Q94" s="23">
        <v>85</v>
      </c>
      <c r="R94" s="23">
        <f t="shared" si="13"/>
        <v>0.33531746031746029</v>
      </c>
      <c r="S94" s="146">
        <f t="shared" si="14"/>
        <v>-0.42527677705760725</v>
      </c>
    </row>
    <row r="95" spans="4:19" x14ac:dyDescent="0.35">
      <c r="D95" s="37">
        <v>86</v>
      </c>
      <c r="E95" s="7">
        <v>68.500174999999999</v>
      </c>
      <c r="F95" s="7">
        <f t="shared" si="10"/>
        <v>76.763585655386805</v>
      </c>
      <c r="G95" s="139">
        <f t="shared" si="11"/>
        <v>-8.2634106553868065</v>
      </c>
      <c r="O95" s="37">
        <v>-4.5785925458464192</v>
      </c>
      <c r="P95" s="145">
        <f t="shared" si="12"/>
        <v>-0.460622217444216</v>
      </c>
      <c r="Q95" s="23">
        <v>86</v>
      </c>
      <c r="R95" s="23">
        <f t="shared" si="13"/>
        <v>0.3392857142857143</v>
      </c>
      <c r="S95" s="146">
        <f t="shared" si="14"/>
        <v>-0.41441332960007643</v>
      </c>
    </row>
    <row r="96" spans="4:19" x14ac:dyDescent="0.35">
      <c r="D96" s="37">
        <v>87</v>
      </c>
      <c r="E96" s="7">
        <v>59.687832</v>
      </c>
      <c r="F96" s="7">
        <f t="shared" si="10"/>
        <v>77.007298588156004</v>
      </c>
      <c r="G96" s="139">
        <f t="shared" si="11"/>
        <v>-17.319466588156004</v>
      </c>
      <c r="O96" s="37">
        <v>-4.5054659656904761</v>
      </c>
      <c r="P96" s="145">
        <f t="shared" si="12"/>
        <v>-0.453265431015142</v>
      </c>
      <c r="Q96" s="23">
        <v>87</v>
      </c>
      <c r="R96" s="23">
        <f t="shared" si="13"/>
        <v>0.34325396825396826</v>
      </c>
      <c r="S96" s="146">
        <f t="shared" si="14"/>
        <v>-0.40359857123625476</v>
      </c>
    </row>
    <row r="97" spans="4:19" x14ac:dyDescent="0.35">
      <c r="D97" s="37">
        <v>88</v>
      </c>
      <c r="E97" s="7">
        <v>62.312308999999999</v>
      </c>
      <c r="F97" s="7">
        <f t="shared" si="10"/>
        <v>77.251011520925218</v>
      </c>
      <c r="G97" s="139">
        <f t="shared" si="11"/>
        <v>-14.938702520925219</v>
      </c>
      <c r="O97" s="37">
        <v>-4.3689618820004057</v>
      </c>
      <c r="P97" s="145">
        <f t="shared" si="12"/>
        <v>-0.43953264892328486</v>
      </c>
      <c r="Q97" s="23">
        <v>88</v>
      </c>
      <c r="R97" s="23">
        <f t="shared" si="13"/>
        <v>0.34722222222222221</v>
      </c>
      <c r="S97" s="146">
        <f t="shared" si="14"/>
        <v>-0.39283081364972938</v>
      </c>
    </row>
    <row r="98" spans="4:19" x14ac:dyDescent="0.35">
      <c r="D98" s="37">
        <v>89</v>
      </c>
      <c r="E98" s="7">
        <v>60.786911000000003</v>
      </c>
      <c r="F98" s="7">
        <f t="shared" si="10"/>
        <v>77.494724453694417</v>
      </c>
      <c r="G98" s="139">
        <f t="shared" si="11"/>
        <v>-16.707813453694413</v>
      </c>
      <c r="O98" s="37">
        <v>-4.3193359915407825</v>
      </c>
      <c r="P98" s="145">
        <f t="shared" si="12"/>
        <v>-0.43454011301246398</v>
      </c>
      <c r="Q98" s="23">
        <v>89</v>
      </c>
      <c r="R98" s="23">
        <f t="shared" si="13"/>
        <v>0.35119047619047616</v>
      </c>
      <c r="S98" s="146">
        <f t="shared" si="14"/>
        <v>-0.3821084122003639</v>
      </c>
    </row>
    <row r="99" spans="4:19" x14ac:dyDescent="0.35">
      <c r="D99" s="37">
        <v>90</v>
      </c>
      <c r="E99" s="7">
        <v>60.321156000000002</v>
      </c>
      <c r="F99" s="7">
        <f t="shared" si="10"/>
        <v>77.73843738646363</v>
      </c>
      <c r="G99" s="139">
        <f t="shared" si="11"/>
        <v>-17.417281386463628</v>
      </c>
      <c r="O99" s="37">
        <v>-4.3085102012305327</v>
      </c>
      <c r="P99" s="145">
        <f t="shared" si="12"/>
        <v>-0.4334510011318235</v>
      </c>
      <c r="Q99" s="23">
        <v>90</v>
      </c>
      <c r="R99" s="23">
        <f t="shared" si="13"/>
        <v>0.35515873015873017</v>
      </c>
      <c r="S99" s="146">
        <f t="shared" si="14"/>
        <v>-0.37142976376624032</v>
      </c>
    </row>
    <row r="100" spans="4:19" x14ac:dyDescent="0.35">
      <c r="D100" s="37">
        <v>91</v>
      </c>
      <c r="E100" s="7">
        <v>56.491633999999998</v>
      </c>
      <c r="F100" s="7">
        <f t="shared" si="10"/>
        <v>77.982150319232829</v>
      </c>
      <c r="G100" s="139">
        <f t="shared" si="11"/>
        <v>-21.490516319232832</v>
      </c>
      <c r="O100" s="37">
        <v>-4.1779910164619878</v>
      </c>
      <c r="P100" s="145">
        <f t="shared" si="12"/>
        <v>-0.42032032053399715</v>
      </c>
      <c r="Q100" s="23">
        <v>91</v>
      </c>
      <c r="R100" s="23">
        <f t="shared" si="13"/>
        <v>0.35912698412698413</v>
      </c>
      <c r="S100" s="146">
        <f t="shared" si="14"/>
        <v>-0.36079330469465853</v>
      </c>
    </row>
    <row r="101" spans="4:19" x14ac:dyDescent="0.35">
      <c r="D101" s="37">
        <v>92</v>
      </c>
      <c r="E101" s="7">
        <v>55.291519000000001</v>
      </c>
      <c r="F101" s="7">
        <f t="shared" si="10"/>
        <v>78.225863252002043</v>
      </c>
      <c r="G101" s="139">
        <f t="shared" si="11"/>
        <v>-22.934344252002042</v>
      </c>
      <c r="O101" s="37">
        <v>-4.1629896130772295</v>
      </c>
      <c r="P101" s="145">
        <f t="shared" si="12"/>
        <v>-0.4188111275619929</v>
      </c>
      <c r="Q101" s="23">
        <v>92</v>
      </c>
      <c r="R101" s="23">
        <f t="shared" si="13"/>
        <v>0.36309523809523808</v>
      </c>
      <c r="S101" s="146">
        <f t="shared" si="14"/>
        <v>-0.35019750885487144</v>
      </c>
    </row>
    <row r="102" spans="4:19" x14ac:dyDescent="0.35">
      <c r="D102" s="37">
        <v>93</v>
      </c>
      <c r="E102" s="7">
        <v>60.838661000000002</v>
      </c>
      <c r="F102" s="7">
        <f t="shared" si="10"/>
        <v>78.469576184771242</v>
      </c>
      <c r="G102" s="139">
        <f t="shared" si="11"/>
        <v>-17.63091518477124</v>
      </c>
      <c r="O102" s="37">
        <v>-3.7304845543083331</v>
      </c>
      <c r="P102" s="145">
        <f t="shared" si="12"/>
        <v>-0.37529962545056433</v>
      </c>
      <c r="Q102" s="23">
        <v>93</v>
      </c>
      <c r="R102" s="23">
        <f t="shared" si="13"/>
        <v>0.36706349206349204</v>
      </c>
      <c r="S102" s="146">
        <f t="shared" si="14"/>
        <v>-0.33964088578577573</v>
      </c>
    </row>
    <row r="103" spans="4:19" x14ac:dyDescent="0.35">
      <c r="D103" s="37">
        <v>94</v>
      </c>
      <c r="E103" s="7">
        <v>60.503517000000002</v>
      </c>
      <c r="F103" s="7">
        <f t="shared" si="10"/>
        <v>78.713289117540455</v>
      </c>
      <c r="G103" s="139">
        <f t="shared" si="11"/>
        <v>-18.209772117540453</v>
      </c>
      <c r="O103" s="37">
        <v>-3.5167251932331567</v>
      </c>
      <c r="P103" s="145">
        <f t="shared" si="12"/>
        <v>-0.35379469573428551</v>
      </c>
      <c r="Q103" s="23">
        <v>94</v>
      </c>
      <c r="R103" s="23">
        <f t="shared" si="13"/>
        <v>0.37103174603174605</v>
      </c>
      <c r="S103" s="146">
        <f t="shared" si="14"/>
        <v>-0.32912197893226108</v>
      </c>
    </row>
    <row r="104" spans="4:19" x14ac:dyDescent="0.35">
      <c r="D104" s="37">
        <v>95</v>
      </c>
      <c r="E104" s="7">
        <v>63.687393</v>
      </c>
      <c r="F104" s="7">
        <f t="shared" si="10"/>
        <v>78.957002050309654</v>
      </c>
      <c r="G104" s="139">
        <f t="shared" si="11"/>
        <v>-15.269609050309654</v>
      </c>
      <c r="O104" s="37">
        <v>-3.4218788147695989</v>
      </c>
      <c r="P104" s="145">
        <f t="shared" si="12"/>
        <v>-0.34425282260908902</v>
      </c>
      <c r="Q104" s="23">
        <v>95</v>
      </c>
      <c r="R104" s="23">
        <f t="shared" si="13"/>
        <v>0.375</v>
      </c>
      <c r="S104" s="146">
        <f t="shared" si="14"/>
        <v>-0.3186393639643752</v>
      </c>
    </row>
    <row r="105" spans="4:19" x14ac:dyDescent="0.35">
      <c r="D105" s="37">
        <v>96</v>
      </c>
      <c r="E105" s="7">
        <v>61.050593999999997</v>
      </c>
      <c r="F105" s="7">
        <f t="shared" si="10"/>
        <v>79.200714983078853</v>
      </c>
      <c r="G105" s="139">
        <f t="shared" si="11"/>
        <v>-18.150120983078857</v>
      </c>
      <c r="O105" s="37">
        <v>-3.1722723441540523</v>
      </c>
      <c r="P105" s="145">
        <f t="shared" si="12"/>
        <v>-0.3191415499129287</v>
      </c>
      <c r="Q105" s="23">
        <v>96</v>
      </c>
      <c r="R105" s="23">
        <f t="shared" si="13"/>
        <v>0.37896825396825395</v>
      </c>
      <c r="S105" s="146">
        <f t="shared" si="14"/>
        <v>-0.30819164717386466</v>
      </c>
    </row>
    <row r="106" spans="4:19" x14ac:dyDescent="0.35">
      <c r="D106" s="37">
        <v>97</v>
      </c>
      <c r="E106" s="7">
        <v>62.792850000000001</v>
      </c>
      <c r="F106" s="7">
        <f t="shared" si="10"/>
        <v>79.444427915848067</v>
      </c>
      <c r="G106" s="139">
        <f t="shared" si="11"/>
        <v>-16.651577915848065</v>
      </c>
      <c r="O106" s="37">
        <v>-3.1170050587715679</v>
      </c>
      <c r="P106" s="145">
        <f t="shared" si="12"/>
        <v>-0.31358147019627075</v>
      </c>
      <c r="Q106" s="23">
        <v>97</v>
      </c>
      <c r="R106" s="23">
        <f t="shared" si="13"/>
        <v>0.38293650793650796</v>
      </c>
      <c r="S106" s="146">
        <f t="shared" si="14"/>
        <v>-0.29777746394303445</v>
      </c>
    </row>
    <row r="107" spans="4:19" x14ac:dyDescent="0.35">
      <c r="D107" s="37">
        <v>98</v>
      </c>
      <c r="E107" s="7">
        <v>62.664707</v>
      </c>
      <c r="F107" s="7">
        <f t="shared" si="10"/>
        <v>79.688140848617266</v>
      </c>
      <c r="G107" s="139">
        <f t="shared" si="11"/>
        <v>-17.023433848617266</v>
      </c>
      <c r="O107" s="37">
        <v>-2.6395804113848413</v>
      </c>
      <c r="P107" s="145">
        <f t="shared" si="12"/>
        <v>-0.26555090238754681</v>
      </c>
      <c r="Q107" s="23">
        <v>98</v>
      </c>
      <c r="R107" s="23">
        <f t="shared" si="13"/>
        <v>0.38690476190476192</v>
      </c>
      <c r="S107" s="146">
        <f t="shared" si="14"/>
        <v>-0.28739547728120973</v>
      </c>
    </row>
    <row r="108" spans="4:19" x14ac:dyDescent="0.35">
      <c r="D108" s="37">
        <v>99</v>
      </c>
      <c r="E108" s="7">
        <v>59.367474000000001</v>
      </c>
      <c r="F108" s="7">
        <f t="shared" si="10"/>
        <v>79.931853781386479</v>
      </c>
      <c r="G108" s="139">
        <f t="shared" si="11"/>
        <v>-20.564379781386478</v>
      </c>
      <c r="O108" s="37">
        <v>-2.6037405293871245</v>
      </c>
      <c r="P108" s="145">
        <f t="shared" si="12"/>
        <v>-0.26194528652340898</v>
      </c>
      <c r="Q108" s="23">
        <v>99</v>
      </c>
      <c r="R108" s="23">
        <f t="shared" si="13"/>
        <v>0.39087301587301587</v>
      </c>
      <c r="S108" s="146">
        <f t="shared" si="14"/>
        <v>-0.27704437642439755</v>
      </c>
    </row>
    <row r="109" spans="4:19" x14ac:dyDescent="0.35">
      <c r="D109" s="37">
        <v>100</v>
      </c>
      <c r="E109" s="7">
        <v>60.35812</v>
      </c>
      <c r="F109" s="7">
        <f t="shared" si="10"/>
        <v>80.175566714155678</v>
      </c>
      <c r="G109" s="139">
        <f t="shared" si="11"/>
        <v>-19.817446714155679</v>
      </c>
      <c r="O109" s="37">
        <v>-2.5134399492311985</v>
      </c>
      <c r="P109" s="145">
        <f t="shared" si="12"/>
        <v>-0.25286073640207207</v>
      </c>
      <c r="Q109" s="23">
        <v>100</v>
      </c>
      <c r="R109" s="23">
        <f t="shared" si="13"/>
        <v>0.39484126984126983</v>
      </c>
      <c r="S109" s="146">
        <f t="shared" si="14"/>
        <v>-0.26672287549404339</v>
      </c>
    </row>
    <row r="110" spans="4:19" x14ac:dyDescent="0.35">
      <c r="D110" s="37">
        <v>101</v>
      </c>
      <c r="E110" s="7">
        <v>59.490692000000003</v>
      </c>
      <c r="F110" s="7">
        <f t="shared" si="10"/>
        <v>80.419279646924892</v>
      </c>
      <c r="G110" s="139">
        <f t="shared" si="11"/>
        <v>-20.928587646924889</v>
      </c>
      <c r="O110" s="37">
        <v>-2.4856096464603468</v>
      </c>
      <c r="P110" s="145">
        <f t="shared" si="12"/>
        <v>-0.25006091186077656</v>
      </c>
      <c r="Q110" s="23">
        <v>101</v>
      </c>
      <c r="R110" s="23">
        <f t="shared" si="13"/>
        <v>0.39880952380952384</v>
      </c>
      <c r="S110" s="146">
        <f t="shared" si="14"/>
        <v>-0.256429712211035</v>
      </c>
    </row>
    <row r="111" spans="4:19" x14ac:dyDescent="0.35">
      <c r="D111" s="37">
        <v>102</v>
      </c>
      <c r="E111" s="7">
        <v>64.680503999999999</v>
      </c>
      <c r="F111" s="7">
        <f t="shared" si="10"/>
        <v>80.662992579694091</v>
      </c>
      <c r="G111" s="139">
        <f t="shared" si="11"/>
        <v>-15.982488579694092</v>
      </c>
      <c r="O111" s="37">
        <v>-2.0339888481527169</v>
      </c>
      <c r="P111" s="145">
        <f t="shared" si="12"/>
        <v>-0.2046263003557407</v>
      </c>
      <c r="Q111" s="23">
        <v>102</v>
      </c>
      <c r="R111" s="23">
        <f t="shared" si="13"/>
        <v>0.40277777777777779</v>
      </c>
      <c r="S111" s="146">
        <f t="shared" si="14"/>
        <v>-0.24616364666135951</v>
      </c>
    </row>
    <row r="112" spans="4:19" x14ac:dyDescent="0.35">
      <c r="D112" s="37">
        <v>103</v>
      </c>
      <c r="E112" s="7">
        <v>63.931355000000003</v>
      </c>
      <c r="F112" s="7">
        <f t="shared" si="10"/>
        <v>80.906705512463304</v>
      </c>
      <c r="G112" s="139">
        <f t="shared" si="11"/>
        <v>-16.975350512463301</v>
      </c>
      <c r="O112" s="37">
        <v>-1.9804846295365195</v>
      </c>
      <c r="P112" s="145">
        <f t="shared" si="12"/>
        <v>-0.19924359124265961</v>
      </c>
      <c r="Q112" s="23">
        <v>103</v>
      </c>
      <c r="R112" s="23">
        <f t="shared" si="13"/>
        <v>0.40674603174603174</v>
      </c>
      <c r="S112" s="146">
        <f t="shared" si="14"/>
        <v>-0.23592346011003523</v>
      </c>
    </row>
    <row r="113" spans="4:19" x14ac:dyDescent="0.35">
      <c r="D113" s="37">
        <v>104</v>
      </c>
      <c r="E113" s="7">
        <v>65.567656999999997</v>
      </c>
      <c r="F113" s="7">
        <f t="shared" si="10"/>
        <v>81.150418445232503</v>
      </c>
      <c r="G113" s="139">
        <f t="shared" si="11"/>
        <v>-15.582761445232507</v>
      </c>
      <c r="O113" s="37">
        <v>-1.9780778063076809</v>
      </c>
      <c r="P113" s="145">
        <f t="shared" si="12"/>
        <v>-0.19900145651641724</v>
      </c>
      <c r="Q113" s="23">
        <v>104</v>
      </c>
      <c r="R113" s="23">
        <f t="shared" si="13"/>
        <v>0.4107142857142857</v>
      </c>
      <c r="S113" s="146">
        <f t="shared" si="14"/>
        <v>-0.2257079538601594</v>
      </c>
    </row>
    <row r="114" spans="4:19" x14ac:dyDescent="0.35">
      <c r="D114" s="37">
        <v>105</v>
      </c>
      <c r="E114" s="7">
        <v>66.040801999999999</v>
      </c>
      <c r="F114" s="7">
        <f t="shared" si="10"/>
        <v>81.394131378001703</v>
      </c>
      <c r="G114" s="139">
        <f t="shared" si="11"/>
        <v>-15.353329378001703</v>
      </c>
      <c r="O114" s="37">
        <v>-1.8502340752308584</v>
      </c>
      <c r="P114" s="145">
        <f t="shared" si="12"/>
        <v>-0.18613993579683089</v>
      </c>
      <c r="Q114" s="23">
        <v>105</v>
      </c>
      <c r="R114" s="23">
        <f t="shared" si="13"/>
        <v>0.41468253968253971</v>
      </c>
      <c r="S114" s="146">
        <f t="shared" si="14"/>
        <v>-0.21551594815408856</v>
      </c>
    </row>
    <row r="115" spans="4:19" x14ac:dyDescent="0.35">
      <c r="D115" s="37">
        <v>106</v>
      </c>
      <c r="E115" s="7">
        <v>67.337029000000001</v>
      </c>
      <c r="F115" s="7">
        <f t="shared" si="10"/>
        <v>81.637844310770916</v>
      </c>
      <c r="G115" s="139">
        <f t="shared" si="11"/>
        <v>-14.300815310770915</v>
      </c>
      <c r="O115" s="37">
        <v>-1.7953756718461023</v>
      </c>
      <c r="P115" s="145">
        <f t="shared" si="12"/>
        <v>-0.18062099102078641</v>
      </c>
      <c r="Q115" s="23">
        <v>106</v>
      </c>
      <c r="R115" s="23">
        <f t="shared" si="13"/>
        <v>0.41865079365079366</v>
      </c>
      <c r="S115" s="146">
        <f t="shared" si="14"/>
        <v>-0.20534628111395689</v>
      </c>
    </row>
    <row r="116" spans="4:19" x14ac:dyDescent="0.35">
      <c r="D116" s="37">
        <v>107</v>
      </c>
      <c r="E116" s="7">
        <v>70.737755000000007</v>
      </c>
      <c r="F116" s="7">
        <f t="shared" si="10"/>
        <v>81.881557243540115</v>
      </c>
      <c r="G116" s="139">
        <f t="shared" si="11"/>
        <v>-11.143802243540108</v>
      </c>
      <c r="O116" s="37">
        <v>-1.7675506046152947</v>
      </c>
      <c r="P116" s="145">
        <f t="shared" si="12"/>
        <v>-0.17782169319289473</v>
      </c>
      <c r="Q116" s="23">
        <v>107</v>
      </c>
      <c r="R116" s="23">
        <f t="shared" si="13"/>
        <v>0.42261904761904762</v>
      </c>
      <c r="S116" s="146">
        <f t="shared" si="14"/>
        <v>-0.19519780771888826</v>
      </c>
    </row>
    <row r="117" spans="4:19" x14ac:dyDescent="0.35">
      <c r="D117" s="37">
        <v>108</v>
      </c>
      <c r="E117" s="7">
        <v>70.092110000000005</v>
      </c>
      <c r="F117" s="7">
        <f t="shared" si="10"/>
        <v>82.125270176309328</v>
      </c>
      <c r="G117" s="139">
        <f t="shared" si="11"/>
        <v>-12.033160176309323</v>
      </c>
      <c r="O117" s="37">
        <v>-1.7212634621563296</v>
      </c>
      <c r="P117" s="145">
        <f t="shared" si="12"/>
        <v>-0.17316504685777886</v>
      </c>
      <c r="Q117" s="23">
        <v>108</v>
      </c>
      <c r="R117" s="23">
        <f t="shared" si="13"/>
        <v>0.42658730158730157</v>
      </c>
      <c r="S117" s="146">
        <f t="shared" si="14"/>
        <v>-0.18506939881641302</v>
      </c>
    </row>
    <row r="118" spans="4:19" x14ac:dyDescent="0.35">
      <c r="D118" s="37">
        <v>109</v>
      </c>
      <c r="E118" s="7">
        <v>70.649039999999999</v>
      </c>
      <c r="F118" s="7">
        <f t="shared" si="10"/>
        <v>82.368983109078528</v>
      </c>
      <c r="G118" s="139">
        <f t="shared" si="11"/>
        <v>-11.719943109078528</v>
      </c>
      <c r="O118" s="37">
        <v>-1.6312165792295445</v>
      </c>
      <c r="P118" s="145">
        <f t="shared" si="12"/>
        <v>-0.16410601955356888</v>
      </c>
      <c r="Q118" s="23">
        <v>109</v>
      </c>
      <c r="R118" s="23">
        <f t="shared" si="13"/>
        <v>0.43055555555555558</v>
      </c>
      <c r="S118" s="146">
        <f t="shared" si="14"/>
        <v>-0.17495994016573252</v>
      </c>
    </row>
    <row r="119" spans="4:19" x14ac:dyDescent="0.35">
      <c r="D119" s="37">
        <v>110</v>
      </c>
      <c r="E119" s="7">
        <v>69.690421999999998</v>
      </c>
      <c r="F119" s="7">
        <f t="shared" si="10"/>
        <v>82.612696041847741</v>
      </c>
      <c r="G119" s="139">
        <f t="shared" si="11"/>
        <v>-12.922274041847743</v>
      </c>
      <c r="O119" s="37">
        <v>-1.5400518735384736</v>
      </c>
      <c r="P119" s="145">
        <f t="shared" si="12"/>
        <v>-0.15493453542005181</v>
      </c>
      <c r="Q119" s="23">
        <v>110</v>
      </c>
      <c r="R119" s="23">
        <f t="shared" si="13"/>
        <v>0.43452380952380953</v>
      </c>
      <c r="S119" s="146">
        <f t="shared" si="14"/>
        <v>-0.16486833151060187</v>
      </c>
    </row>
    <row r="120" spans="4:19" x14ac:dyDescent="0.35">
      <c r="D120" s="37">
        <v>111</v>
      </c>
      <c r="E120" s="7">
        <v>68.243881000000002</v>
      </c>
      <c r="F120" s="7">
        <f t="shared" si="10"/>
        <v>82.85640897461694</v>
      </c>
      <c r="G120" s="139">
        <f t="shared" si="11"/>
        <v>-14.612527974616938</v>
      </c>
      <c r="O120" s="37">
        <v>-1.2536242769232473</v>
      </c>
      <c r="P120" s="145">
        <f t="shared" si="12"/>
        <v>-0.12611893032546673</v>
      </c>
      <c r="Q120" s="23">
        <v>111</v>
      </c>
      <c r="R120" s="23">
        <f t="shared" si="13"/>
        <v>0.43849206349206349</v>
      </c>
      <c r="S120" s="146">
        <f t="shared" si="14"/>
        <v>-0.15479348567971193</v>
      </c>
    </row>
    <row r="121" spans="4:19" x14ac:dyDescent="0.35">
      <c r="D121" s="37">
        <v>112</v>
      </c>
      <c r="E121" s="7">
        <v>66.134438000000003</v>
      </c>
      <c r="F121" s="7">
        <f t="shared" si="10"/>
        <v>83.100121907386153</v>
      </c>
      <c r="G121" s="139">
        <f t="shared" si="11"/>
        <v>-16.965683907386151</v>
      </c>
      <c r="O121" s="37">
        <v>-1.1655801424616499</v>
      </c>
      <c r="P121" s="145">
        <f t="shared" si="12"/>
        <v>-0.11726138643123053</v>
      </c>
      <c r="Q121" s="23">
        <v>112</v>
      </c>
      <c r="R121" s="23">
        <f t="shared" si="13"/>
        <v>0.44246031746031744</v>
      </c>
      <c r="S121" s="146">
        <f t="shared" si="14"/>
        <v>-0.14473432771256409</v>
      </c>
    </row>
    <row r="122" spans="4:19" x14ac:dyDescent="0.35">
      <c r="D122" s="37">
        <v>113</v>
      </c>
      <c r="E122" s="7">
        <v>68.039351999999994</v>
      </c>
      <c r="F122" s="7">
        <f t="shared" si="10"/>
        <v>83.343834840155353</v>
      </c>
      <c r="G122" s="139">
        <f t="shared" si="11"/>
        <v>-15.304482840155359</v>
      </c>
      <c r="O122" s="37">
        <v>-1.088775209692443</v>
      </c>
      <c r="P122" s="145">
        <f t="shared" si="12"/>
        <v>-0.10953454502995763</v>
      </c>
      <c r="Q122" s="23">
        <v>113</v>
      </c>
      <c r="R122" s="23">
        <f t="shared" si="13"/>
        <v>0.44642857142857145</v>
      </c>
      <c r="S122" s="146">
        <f t="shared" si="14"/>
        <v>-0.13468979400891959</v>
      </c>
    </row>
    <row r="123" spans="4:19" x14ac:dyDescent="0.35">
      <c r="D123" s="37">
        <v>114</v>
      </c>
      <c r="E123" s="7">
        <v>67.775672999999998</v>
      </c>
      <c r="F123" s="7">
        <f t="shared" si="10"/>
        <v>83.587547772924552</v>
      </c>
      <c r="G123" s="139">
        <f t="shared" si="11"/>
        <v>-15.811874772924554</v>
      </c>
      <c r="O123" s="37">
        <v>-0.93439626046395574</v>
      </c>
      <c r="P123" s="145">
        <f t="shared" si="12"/>
        <v>-9.4003489752972458E-2</v>
      </c>
      <c r="Q123" s="23">
        <v>114</v>
      </c>
      <c r="R123" s="23">
        <f t="shared" si="13"/>
        <v>0.45039682539682541</v>
      </c>
      <c r="S123" s="146">
        <f t="shared" si="14"/>
        <v>-0.1246588315</v>
      </c>
    </row>
    <row r="124" spans="4:19" x14ac:dyDescent="0.35">
      <c r="D124" s="37">
        <v>115</v>
      </c>
      <c r="E124" s="7">
        <v>69.732322999999994</v>
      </c>
      <c r="F124" s="7">
        <f t="shared" si="10"/>
        <v>83.831260705693765</v>
      </c>
      <c r="G124" s="139">
        <f t="shared" si="11"/>
        <v>-14.098937705693771</v>
      </c>
      <c r="O124" s="37">
        <v>-0.63627089845968499</v>
      </c>
      <c r="P124" s="145">
        <f t="shared" si="12"/>
        <v>-6.4011049074375437E-2</v>
      </c>
      <c r="Q124" s="23">
        <v>115</v>
      </c>
      <c r="R124" s="23">
        <f t="shared" si="13"/>
        <v>0.45436507936507936</v>
      </c>
      <c r="S124" s="146">
        <f t="shared" si="14"/>
        <v>-0.11464039683969043</v>
      </c>
    </row>
    <row r="125" spans="4:19" x14ac:dyDescent="0.35">
      <c r="D125" s="37">
        <v>116</v>
      </c>
      <c r="E125" s="7">
        <v>69.781609000000003</v>
      </c>
      <c r="F125" s="7">
        <f t="shared" si="10"/>
        <v>84.074973638462978</v>
      </c>
      <c r="G125" s="139">
        <f t="shared" si="11"/>
        <v>-14.293364638462975</v>
      </c>
      <c r="O125" s="37">
        <v>-0.5195070080000761</v>
      </c>
      <c r="P125" s="145">
        <f t="shared" si="12"/>
        <v>-5.2264198573404461E-2</v>
      </c>
      <c r="Q125" s="23">
        <v>116</v>
      </c>
      <c r="R125" s="23">
        <f t="shared" si="13"/>
        <v>0.45833333333333331</v>
      </c>
      <c r="S125" s="146">
        <f t="shared" si="14"/>
        <v>-0.10463345561407539</v>
      </c>
    </row>
    <row r="126" spans="4:19" x14ac:dyDescent="0.35">
      <c r="D126" s="37">
        <v>117</v>
      </c>
      <c r="E126" s="7">
        <v>68.650490000000005</v>
      </c>
      <c r="F126" s="7">
        <f t="shared" si="10"/>
        <v>84.318686571232178</v>
      </c>
      <c r="G126" s="139">
        <f t="shared" si="11"/>
        <v>-15.668196571232173</v>
      </c>
      <c r="O126" s="37">
        <v>-0.45335512600236427</v>
      </c>
      <c r="P126" s="145">
        <f t="shared" si="12"/>
        <v>-4.5609090858799828E-2</v>
      </c>
      <c r="Q126" s="23">
        <v>117</v>
      </c>
      <c r="R126" s="23">
        <f t="shared" si="13"/>
        <v>0.46230158730158732</v>
      </c>
      <c r="S126" s="146">
        <f t="shared" si="14"/>
        <v>-9.4636981567699813E-2</v>
      </c>
    </row>
    <row r="127" spans="4:19" x14ac:dyDescent="0.35">
      <c r="D127" s="37">
        <v>118</v>
      </c>
      <c r="E127" s="7">
        <v>70.905333999999996</v>
      </c>
      <c r="F127" s="7">
        <f t="shared" si="10"/>
        <v>84.562399504001377</v>
      </c>
      <c r="G127" s="139">
        <f t="shared" si="11"/>
        <v>-13.65706550400138</v>
      </c>
      <c r="O127" s="37">
        <v>-0.1989327390768949</v>
      </c>
      <c r="P127" s="145">
        <f t="shared" si="12"/>
        <v>-2.001332035518234E-2</v>
      </c>
      <c r="Q127" s="23">
        <v>118</v>
      </c>
      <c r="R127" s="23">
        <f t="shared" si="13"/>
        <v>0.46626984126984128</v>
      </c>
      <c r="S127" s="146">
        <f t="shared" si="14"/>
        <v>-8.4649955845010449E-2</v>
      </c>
    </row>
    <row r="128" spans="4:19" x14ac:dyDescent="0.35">
      <c r="D128" s="37">
        <v>119</v>
      </c>
      <c r="E128" s="7">
        <v>72.401154000000005</v>
      </c>
      <c r="F128" s="7">
        <f t="shared" si="10"/>
        <v>84.80611243677059</v>
      </c>
      <c r="G128" s="139">
        <f t="shared" si="11"/>
        <v>-12.404958436770585</v>
      </c>
      <c r="O128" s="37">
        <v>-0.17466410015207146</v>
      </c>
      <c r="P128" s="145">
        <f t="shared" si="12"/>
        <v>-1.7571811493240459E-2</v>
      </c>
      <c r="Q128" s="23">
        <v>119</v>
      </c>
      <c r="R128" s="23">
        <f t="shared" si="13"/>
        <v>0.47023809523809523</v>
      </c>
      <c r="S128" s="146">
        <f t="shared" si="14"/>
        <v>-7.4671366245484247E-2</v>
      </c>
    </row>
    <row r="129" spans="4:19" x14ac:dyDescent="0.35">
      <c r="D129" s="37">
        <v>120</v>
      </c>
      <c r="E129" s="7">
        <v>71.235541999999995</v>
      </c>
      <c r="F129" s="7">
        <f t="shared" si="10"/>
        <v>85.049825369539789</v>
      </c>
      <c r="G129" s="139">
        <f t="shared" si="11"/>
        <v>-13.814283369539794</v>
      </c>
      <c r="O129" s="37">
        <v>-9.807394076926812E-2</v>
      </c>
      <c r="P129" s="145">
        <f t="shared" si="12"/>
        <v>-9.8665770361327353E-3</v>
      </c>
      <c r="Q129" s="23">
        <v>120</v>
      </c>
      <c r="R129" s="23">
        <f t="shared" si="13"/>
        <v>0.47420634920634919</v>
      </c>
      <c r="S129" s="146">
        <f t="shared" si="14"/>
        <v>-6.4700206491002693E-2</v>
      </c>
    </row>
    <row r="130" spans="4:19" x14ac:dyDescent="0.35">
      <c r="D130" s="37">
        <v>121</v>
      </c>
      <c r="E130" s="7">
        <v>72.243446000000006</v>
      </c>
      <c r="F130" s="7">
        <f t="shared" si="10"/>
        <v>85.293538302309003</v>
      </c>
      <c r="G130" s="139">
        <f t="shared" si="11"/>
        <v>-13.050092302308997</v>
      </c>
      <c r="O130" s="37">
        <v>5.9069832617140605E-2</v>
      </c>
      <c r="P130" s="145">
        <f t="shared" si="12"/>
        <v>5.9426290965385251E-3</v>
      </c>
      <c r="Q130" s="23">
        <v>121</v>
      </c>
      <c r="R130" s="23">
        <f t="shared" si="13"/>
        <v>0.4781746031746032</v>
      </c>
      <c r="S130" s="146">
        <f t="shared" si="14"/>
        <v>-5.4735475504070312E-2</v>
      </c>
    </row>
    <row r="131" spans="4:19" x14ac:dyDescent="0.35">
      <c r="D131" s="37">
        <v>122</v>
      </c>
      <c r="E131" s="7">
        <v>73.327736000000002</v>
      </c>
      <c r="F131" s="7">
        <f t="shared" si="10"/>
        <v>85.537251235078202</v>
      </c>
      <c r="G131" s="139">
        <f t="shared" si="11"/>
        <v>-12.2095152350782</v>
      </c>
      <c r="O131" s="37">
        <v>0.12891740338206148</v>
      </c>
      <c r="P131" s="145">
        <f t="shared" si="12"/>
        <v>1.2969535860281043E-2</v>
      </c>
      <c r="Q131" s="23">
        <v>122</v>
      </c>
      <c r="R131" s="23">
        <f t="shared" si="13"/>
        <v>0.48214285714285715</v>
      </c>
      <c r="S131" s="146">
        <f t="shared" si="14"/>
        <v>-4.477617669551625E-2</v>
      </c>
    </row>
    <row r="132" spans="4:19" x14ac:dyDescent="0.35">
      <c r="D132" s="37">
        <v>123</v>
      </c>
      <c r="E132" s="7">
        <v>74.084282000000002</v>
      </c>
      <c r="F132" s="7">
        <f t="shared" si="10"/>
        <v>85.780964167847401</v>
      </c>
      <c r="G132" s="139">
        <f t="shared" si="11"/>
        <v>-11.696682167847399</v>
      </c>
      <c r="O132" s="37">
        <v>0.95671821907806986</v>
      </c>
      <c r="P132" s="145">
        <f t="shared" si="12"/>
        <v>9.6249155854842561E-2</v>
      </c>
      <c r="Q132" s="23">
        <v>123</v>
      </c>
      <c r="R132" s="23">
        <f t="shared" si="13"/>
        <v>0.4861111111111111</v>
      </c>
      <c r="S132" s="146">
        <f t="shared" si="14"/>
        <v>-3.4821317260347699E-2</v>
      </c>
    </row>
    <row r="133" spans="4:19" x14ac:dyDescent="0.35">
      <c r="D133" s="37">
        <v>124</v>
      </c>
      <c r="E133" s="7">
        <v>74.850669999999994</v>
      </c>
      <c r="F133" s="7">
        <f t="shared" si="10"/>
        <v>86.024677100616614</v>
      </c>
      <c r="G133" s="139">
        <f t="shared" si="11"/>
        <v>-11.17400710061662</v>
      </c>
      <c r="O133" s="37">
        <v>1.0115537653863385</v>
      </c>
      <c r="P133" s="145">
        <f t="shared" si="12"/>
        <v>0.10176580113007964</v>
      </c>
      <c r="Q133" s="23">
        <v>124</v>
      </c>
      <c r="R133" s="23">
        <f t="shared" si="13"/>
        <v>0.49007936507936506</v>
      </c>
      <c r="S133" s="146">
        <f t="shared" si="14"/>
        <v>-2.4869907480456668E-2</v>
      </c>
    </row>
    <row r="134" spans="4:19" x14ac:dyDescent="0.35">
      <c r="D134" s="37">
        <v>125</v>
      </c>
      <c r="E134" s="7">
        <v>77.259674000000004</v>
      </c>
      <c r="F134" s="7">
        <f t="shared" si="10"/>
        <v>86.268390033385828</v>
      </c>
      <c r="G134" s="139">
        <f t="shared" si="11"/>
        <v>-9.0087160333858236</v>
      </c>
      <c r="O134" s="37">
        <v>1.1289489670787418</v>
      </c>
      <c r="P134" s="145">
        <f t="shared" si="12"/>
        <v>0.1135761637206361</v>
      </c>
      <c r="Q134" s="23">
        <v>125</v>
      </c>
      <c r="R134" s="23">
        <f t="shared" si="13"/>
        <v>0.49404761904761907</v>
      </c>
      <c r="S134" s="146">
        <f t="shared" si="14"/>
        <v>-1.4920960032900372E-2</v>
      </c>
    </row>
    <row r="135" spans="4:19" x14ac:dyDescent="0.35">
      <c r="D135" s="37">
        <v>126</v>
      </c>
      <c r="E135" s="7">
        <v>78.475371999999993</v>
      </c>
      <c r="F135" s="7">
        <f t="shared" si="10"/>
        <v>86.512102966155027</v>
      </c>
      <c r="G135" s="139">
        <f t="shared" si="11"/>
        <v>-8.0367309661550337</v>
      </c>
      <c r="O135" s="37">
        <v>1.3505759586168011</v>
      </c>
      <c r="P135" s="145">
        <f t="shared" si="12"/>
        <v>0.13587260422403061</v>
      </c>
      <c r="Q135" s="23">
        <v>126</v>
      </c>
      <c r="R135" s="23">
        <f t="shared" si="13"/>
        <v>0.49801587301587302</v>
      </c>
      <c r="S135" s="146">
        <f t="shared" si="14"/>
        <v>-4.9734893024984917E-3</v>
      </c>
    </row>
    <row r="136" spans="4:19" x14ac:dyDescent="0.35">
      <c r="D136" s="37">
        <v>127</v>
      </c>
      <c r="E136" s="7">
        <v>77.578536999999997</v>
      </c>
      <c r="F136" s="7">
        <f t="shared" si="10"/>
        <v>86.755815898924226</v>
      </c>
      <c r="G136" s="139">
        <f t="shared" si="11"/>
        <v>-9.1772788989242287</v>
      </c>
      <c r="O136" s="37">
        <v>1.4700695049250925</v>
      </c>
      <c r="P136" s="145">
        <f t="shared" si="12"/>
        <v>0.14789406752736162</v>
      </c>
      <c r="Q136" s="23">
        <v>127</v>
      </c>
      <c r="R136" s="23">
        <f t="shared" si="13"/>
        <v>0.50198412698412698</v>
      </c>
      <c r="S136" s="146">
        <f t="shared" si="14"/>
        <v>4.9734893024984917E-3</v>
      </c>
    </row>
    <row r="137" spans="4:19" x14ac:dyDescent="0.35">
      <c r="D137" s="37">
        <v>128</v>
      </c>
      <c r="E137" s="7">
        <v>76.641852999999998</v>
      </c>
      <c r="F137" s="7">
        <f t="shared" si="10"/>
        <v>86.999528831693439</v>
      </c>
      <c r="G137" s="139">
        <f t="shared" si="11"/>
        <v>-10.357675831693442</v>
      </c>
      <c r="O137" s="37">
        <v>1.6982388241552258</v>
      </c>
      <c r="P137" s="145">
        <f t="shared" si="12"/>
        <v>0.17084868878359544</v>
      </c>
      <c r="Q137" s="23">
        <v>128</v>
      </c>
      <c r="R137" s="23">
        <f t="shared" si="13"/>
        <v>0.50595238095238093</v>
      </c>
      <c r="S137" s="146">
        <f t="shared" si="14"/>
        <v>1.4920960032900372E-2</v>
      </c>
    </row>
    <row r="138" spans="4:19" x14ac:dyDescent="0.35">
      <c r="D138" s="37">
        <v>129</v>
      </c>
      <c r="E138" s="7">
        <v>77.112685999999997</v>
      </c>
      <c r="F138" s="7">
        <f t="shared" si="10"/>
        <v>87.243241764462638</v>
      </c>
      <c r="G138" s="139">
        <f t="shared" si="11"/>
        <v>-10.130555764462642</v>
      </c>
      <c r="O138" s="37">
        <v>1.7036960846164817</v>
      </c>
      <c r="P138" s="145">
        <f t="shared" si="12"/>
        <v>0.17139770802688117</v>
      </c>
      <c r="Q138" s="23">
        <v>129</v>
      </c>
      <c r="R138" s="23">
        <f t="shared" si="13"/>
        <v>0.50992063492063489</v>
      </c>
      <c r="S138" s="146">
        <f t="shared" si="14"/>
        <v>2.4869907480456525E-2</v>
      </c>
    </row>
    <row r="139" spans="4:19" x14ac:dyDescent="0.35">
      <c r="D139" s="37">
        <v>130</v>
      </c>
      <c r="E139" s="7">
        <v>76.656791999999996</v>
      </c>
      <c r="F139" s="7">
        <f t="shared" ref="F139:F202" si="15">$B$12*D139+$B$13</f>
        <v>87.486954697231852</v>
      </c>
      <c r="G139" s="139">
        <f t="shared" ref="G139:G202" si="16">E139-F139</f>
        <v>-10.830162697231856</v>
      </c>
      <c r="O139" s="37">
        <v>1.8487774376942809</v>
      </c>
      <c r="P139" s="145">
        <f t="shared" ref="P139:P202" si="17">STANDARDIZE(O139, AVERAGE($O$10:$O$261),_xlfn.STDEV.S($O$10:$O$261))</f>
        <v>0.18599339303168178</v>
      </c>
      <c r="Q139" s="23">
        <v>130</v>
      </c>
      <c r="R139" s="23">
        <f t="shared" ref="R139:R202" si="18">(Q139-0.5)/252</f>
        <v>0.51388888888888884</v>
      </c>
      <c r="S139" s="146">
        <f t="shared" ref="S139:S202" si="19">_xlfn.NORM.S.INV(R139)</f>
        <v>3.482131726034756E-2</v>
      </c>
    </row>
    <row r="140" spans="4:19" x14ac:dyDescent="0.35">
      <c r="D140" s="37">
        <v>131</v>
      </c>
      <c r="E140" s="7">
        <v>78.462913999999998</v>
      </c>
      <c r="F140" s="7">
        <f t="shared" si="15"/>
        <v>87.730667630001051</v>
      </c>
      <c r="G140" s="139">
        <f t="shared" si="16"/>
        <v>-9.267753630001053</v>
      </c>
      <c r="O140" s="37">
        <v>1.9722995636939658</v>
      </c>
      <c r="P140" s="145">
        <f t="shared" si="17"/>
        <v>0.19842014536041072</v>
      </c>
      <c r="Q140" s="23">
        <v>131</v>
      </c>
      <c r="R140" s="23">
        <f t="shared" si="18"/>
        <v>0.5178571428571429</v>
      </c>
      <c r="S140" s="146">
        <f t="shared" si="19"/>
        <v>4.4776176695516381E-2</v>
      </c>
    </row>
    <row r="141" spans="4:19" x14ac:dyDescent="0.35">
      <c r="D141" s="37">
        <v>132</v>
      </c>
      <c r="E141" s="7">
        <v>78.009521000000007</v>
      </c>
      <c r="F141" s="7">
        <f t="shared" si="15"/>
        <v>87.97438056277025</v>
      </c>
      <c r="G141" s="139">
        <f t="shared" si="16"/>
        <v>-9.9648595627702434</v>
      </c>
      <c r="O141" s="37">
        <v>2.1780794880012451</v>
      </c>
      <c r="P141" s="145">
        <f t="shared" si="17"/>
        <v>0.21912231618928454</v>
      </c>
      <c r="Q141" s="23">
        <v>132</v>
      </c>
      <c r="R141" s="23">
        <f t="shared" si="18"/>
        <v>0.52182539682539686</v>
      </c>
      <c r="S141" s="146">
        <f t="shared" si="19"/>
        <v>5.4735475504070437E-2</v>
      </c>
    </row>
    <row r="142" spans="4:19" x14ac:dyDescent="0.35">
      <c r="D142" s="37">
        <v>133</v>
      </c>
      <c r="E142" s="7">
        <v>79.526664999999994</v>
      </c>
      <c r="F142" s="7">
        <f t="shared" si="15"/>
        <v>88.218093495539463</v>
      </c>
      <c r="G142" s="139">
        <f t="shared" si="16"/>
        <v>-8.6914284955394692</v>
      </c>
      <c r="O142" s="37">
        <v>2.3733466981555438</v>
      </c>
      <c r="P142" s="145">
        <f t="shared" si="17"/>
        <v>0.23876687167981689</v>
      </c>
      <c r="Q142" s="23">
        <v>133</v>
      </c>
      <c r="R142" s="23">
        <f t="shared" si="18"/>
        <v>0.52579365079365081</v>
      </c>
      <c r="S142" s="146">
        <f t="shared" si="19"/>
        <v>6.4700206491002693E-2</v>
      </c>
    </row>
    <row r="143" spans="4:19" x14ac:dyDescent="0.35">
      <c r="D143" s="37">
        <v>134</v>
      </c>
      <c r="E143" s="7">
        <v>78.933753999999993</v>
      </c>
      <c r="F143" s="7">
        <f t="shared" si="15"/>
        <v>88.461806428308677</v>
      </c>
      <c r="G143" s="139">
        <f t="shared" si="16"/>
        <v>-9.5280524283086834</v>
      </c>
      <c r="O143" s="37">
        <v>2.44002628630885</v>
      </c>
      <c r="P143" s="145">
        <f t="shared" si="17"/>
        <v>0.24547506845555001</v>
      </c>
      <c r="Q143" s="23">
        <v>134</v>
      </c>
      <c r="R143" s="23">
        <f t="shared" si="18"/>
        <v>0.52976190476190477</v>
      </c>
      <c r="S143" s="146">
        <f t="shared" si="19"/>
        <v>7.4671366245484247E-2</v>
      </c>
    </row>
    <row r="144" spans="4:19" x14ac:dyDescent="0.35">
      <c r="D144" s="37">
        <v>135</v>
      </c>
      <c r="E144" s="7">
        <v>79.441963000000001</v>
      </c>
      <c r="F144" s="7">
        <f t="shared" si="15"/>
        <v>88.705519361077876</v>
      </c>
      <c r="G144" s="139">
        <f t="shared" si="16"/>
        <v>-9.2635563610778746</v>
      </c>
      <c r="O144" s="37">
        <v>2.6700270930783887</v>
      </c>
      <c r="P144" s="145">
        <f t="shared" si="17"/>
        <v>0.26861394368135527</v>
      </c>
      <c r="Q144" s="23">
        <v>135</v>
      </c>
      <c r="R144" s="23">
        <f t="shared" si="18"/>
        <v>0.53373015873015872</v>
      </c>
      <c r="S144" s="146">
        <f t="shared" si="19"/>
        <v>8.4649955845010449E-2</v>
      </c>
    </row>
    <row r="145" spans="4:19" x14ac:dyDescent="0.35">
      <c r="D145" s="37">
        <v>136</v>
      </c>
      <c r="E145" s="7">
        <v>78.903862000000004</v>
      </c>
      <c r="F145" s="7">
        <f t="shared" si="15"/>
        <v>88.949232293847075</v>
      </c>
      <c r="G145" s="139">
        <f t="shared" si="16"/>
        <v>-10.045370293847071</v>
      </c>
      <c r="O145" s="37">
        <v>3.0235570258476088</v>
      </c>
      <c r="P145" s="145">
        <f t="shared" si="17"/>
        <v>0.30418027546005627</v>
      </c>
      <c r="Q145" s="23">
        <v>136</v>
      </c>
      <c r="R145" s="23">
        <f t="shared" si="18"/>
        <v>0.53769841269841268</v>
      </c>
      <c r="S145" s="146">
        <f t="shared" si="19"/>
        <v>9.4636981567699813E-2</v>
      </c>
    </row>
    <row r="146" spans="4:19" x14ac:dyDescent="0.35">
      <c r="D146" s="37">
        <v>137</v>
      </c>
      <c r="E146" s="7">
        <v>79.247642999999997</v>
      </c>
      <c r="F146" s="7">
        <f t="shared" si="15"/>
        <v>89.192945226616288</v>
      </c>
      <c r="G146" s="139">
        <f t="shared" si="16"/>
        <v>-9.9453022266162918</v>
      </c>
      <c r="O146" s="37">
        <v>3.2559526309247531</v>
      </c>
      <c r="P146" s="145">
        <f t="shared" si="17"/>
        <v>0.32756007566351247</v>
      </c>
      <c r="Q146" s="23">
        <v>137</v>
      </c>
      <c r="R146" s="23">
        <f t="shared" si="18"/>
        <v>0.54166666666666663</v>
      </c>
      <c r="S146" s="146">
        <f t="shared" si="19"/>
        <v>0.10463345561407525</v>
      </c>
    </row>
    <row r="147" spans="4:19" x14ac:dyDescent="0.35">
      <c r="D147" s="37">
        <v>138</v>
      </c>
      <c r="E147" s="7">
        <v>79.282523999999995</v>
      </c>
      <c r="F147" s="7">
        <f t="shared" si="15"/>
        <v>89.436658159385487</v>
      </c>
      <c r="G147" s="139">
        <f t="shared" si="16"/>
        <v>-10.154134159385492</v>
      </c>
      <c r="O147" s="37">
        <v>3.4975306224628326</v>
      </c>
      <c r="P147" s="145">
        <f t="shared" si="17"/>
        <v>0.35186365564660921</v>
      </c>
      <c r="Q147" s="23">
        <v>138</v>
      </c>
      <c r="R147" s="23">
        <f t="shared" si="18"/>
        <v>0.54563492063492058</v>
      </c>
      <c r="S147" s="146">
        <f t="shared" si="19"/>
        <v>0.1146403968396903</v>
      </c>
    </row>
    <row r="148" spans="4:19" x14ac:dyDescent="0.35">
      <c r="D148" s="37">
        <v>139</v>
      </c>
      <c r="E148" s="7">
        <v>79.205298999999997</v>
      </c>
      <c r="F148" s="7">
        <f t="shared" si="15"/>
        <v>89.680371092154701</v>
      </c>
      <c r="G148" s="139">
        <f t="shared" si="16"/>
        <v>-10.475072092154704</v>
      </c>
      <c r="O148" s="37">
        <v>3.7343280173856783</v>
      </c>
      <c r="P148" s="145">
        <f t="shared" si="17"/>
        <v>0.37568629110547375</v>
      </c>
      <c r="Q148" s="23">
        <v>139</v>
      </c>
      <c r="R148" s="23">
        <f t="shared" si="18"/>
        <v>0.54960317460317465</v>
      </c>
      <c r="S148" s="146">
        <f t="shared" si="19"/>
        <v>0.12465883150000014</v>
      </c>
    </row>
    <row r="149" spans="4:19" x14ac:dyDescent="0.35">
      <c r="D149" s="37">
        <v>140</v>
      </c>
      <c r="E149" s="7">
        <v>80.179359000000005</v>
      </c>
      <c r="F149" s="7">
        <f t="shared" si="15"/>
        <v>89.9240840249239</v>
      </c>
      <c r="G149" s="139">
        <f t="shared" si="16"/>
        <v>-9.7447250249238948</v>
      </c>
      <c r="O149" s="37">
        <v>3.8375227056883787</v>
      </c>
      <c r="P149" s="145">
        <f t="shared" si="17"/>
        <v>0.38606803302255599</v>
      </c>
      <c r="Q149" s="23">
        <v>140</v>
      </c>
      <c r="R149" s="23">
        <f t="shared" si="18"/>
        <v>0.5535714285714286</v>
      </c>
      <c r="S149" s="146">
        <f t="shared" si="19"/>
        <v>0.13468979400891973</v>
      </c>
    </row>
    <row r="150" spans="4:19" x14ac:dyDescent="0.35">
      <c r="D150" s="37">
        <v>141</v>
      </c>
      <c r="E150" s="7">
        <v>80.550545</v>
      </c>
      <c r="F150" s="7">
        <f t="shared" si="15"/>
        <v>90.167796957693099</v>
      </c>
      <c r="G150" s="139">
        <f t="shared" si="16"/>
        <v>-9.6172519576930995</v>
      </c>
      <c r="O150" s="37">
        <v>4.0370513361512792</v>
      </c>
      <c r="P150" s="145">
        <f t="shared" si="17"/>
        <v>0.40614130210844657</v>
      </c>
      <c r="Q150" s="23">
        <v>141</v>
      </c>
      <c r="R150" s="23">
        <f t="shared" si="18"/>
        <v>0.55753968253968256</v>
      </c>
      <c r="S150" s="146">
        <f t="shared" si="19"/>
        <v>0.14473432771256409</v>
      </c>
    </row>
    <row r="151" spans="4:19" x14ac:dyDescent="0.35">
      <c r="D151" s="37">
        <v>142</v>
      </c>
      <c r="E151" s="7">
        <v>80.993979999999993</v>
      </c>
      <c r="F151" s="7">
        <f t="shared" si="15"/>
        <v>90.411509890462312</v>
      </c>
      <c r="G151" s="139">
        <f t="shared" si="16"/>
        <v>-9.417529890462319</v>
      </c>
      <c r="O151" s="37">
        <v>4.156786772919169</v>
      </c>
      <c r="P151" s="145">
        <f t="shared" si="17"/>
        <v>0.41818710042712631</v>
      </c>
      <c r="Q151" s="23">
        <v>142</v>
      </c>
      <c r="R151" s="23">
        <f t="shared" si="18"/>
        <v>0.56150793650793651</v>
      </c>
      <c r="S151" s="146">
        <f t="shared" si="19"/>
        <v>0.15479348567971193</v>
      </c>
    </row>
    <row r="152" spans="4:19" x14ac:dyDescent="0.35">
      <c r="D152" s="37">
        <v>143</v>
      </c>
      <c r="E152" s="7">
        <v>80.296447999999998</v>
      </c>
      <c r="F152" s="7">
        <f t="shared" si="15"/>
        <v>90.655222823231526</v>
      </c>
      <c r="G152" s="139">
        <f t="shared" si="16"/>
        <v>-10.358774823231528</v>
      </c>
      <c r="O152" s="37">
        <v>4.3356908156933116</v>
      </c>
      <c r="P152" s="145">
        <f t="shared" si="17"/>
        <v>0.43618546478630416</v>
      </c>
      <c r="Q152" s="23">
        <v>143</v>
      </c>
      <c r="R152" s="23">
        <f t="shared" si="18"/>
        <v>0.56547619047619047</v>
      </c>
      <c r="S152" s="146">
        <f t="shared" si="19"/>
        <v>0.16486833151060187</v>
      </c>
    </row>
    <row r="153" spans="4:19" x14ac:dyDescent="0.35">
      <c r="D153" s="37">
        <v>144</v>
      </c>
      <c r="E153" s="7">
        <v>82.583374000000006</v>
      </c>
      <c r="F153" s="7">
        <f t="shared" si="15"/>
        <v>90.898935756000725</v>
      </c>
      <c r="G153" s="139">
        <f t="shared" si="16"/>
        <v>-8.3155617560007187</v>
      </c>
      <c r="O153" s="37">
        <v>4.4228731603091802</v>
      </c>
      <c r="P153" s="145">
        <f t="shared" si="17"/>
        <v>0.44495630964677924</v>
      </c>
      <c r="Q153" s="23">
        <v>144</v>
      </c>
      <c r="R153" s="23">
        <f t="shared" si="18"/>
        <v>0.56944444444444442</v>
      </c>
      <c r="S153" s="146">
        <f t="shared" si="19"/>
        <v>0.17495994016573252</v>
      </c>
    </row>
    <row r="154" spans="4:19" x14ac:dyDescent="0.35">
      <c r="D154" s="37">
        <v>145</v>
      </c>
      <c r="E154" s="7">
        <v>83.071640000000002</v>
      </c>
      <c r="F154" s="7">
        <f t="shared" si="15"/>
        <v>91.142648688769924</v>
      </c>
      <c r="G154" s="139">
        <f t="shared" si="16"/>
        <v>-8.0710086887699219</v>
      </c>
      <c r="O154" s="37">
        <v>4.6097515552320516</v>
      </c>
      <c r="P154" s="145">
        <f t="shared" si="17"/>
        <v>0.46375692136311941</v>
      </c>
      <c r="Q154" s="23">
        <v>145</v>
      </c>
      <c r="R154" s="23">
        <f t="shared" si="18"/>
        <v>0.57341269841269837</v>
      </c>
      <c r="S154" s="146">
        <f t="shared" si="19"/>
        <v>0.18506939881641285</v>
      </c>
    </row>
    <row r="155" spans="4:19" x14ac:dyDescent="0.35">
      <c r="D155" s="37">
        <v>146</v>
      </c>
      <c r="E155" s="7">
        <v>85.694878000000003</v>
      </c>
      <c r="F155" s="7">
        <f t="shared" si="15"/>
        <v>91.386361621539137</v>
      </c>
      <c r="G155" s="139">
        <f t="shared" si="16"/>
        <v>-5.6914836215391347</v>
      </c>
      <c r="O155" s="37">
        <v>4.6991389746115573</v>
      </c>
      <c r="P155" s="145">
        <f t="shared" si="17"/>
        <v>0.47274960435771246</v>
      </c>
      <c r="Q155" s="23">
        <v>146</v>
      </c>
      <c r="R155" s="23">
        <f t="shared" si="18"/>
        <v>0.57738095238095233</v>
      </c>
      <c r="S155" s="146">
        <f t="shared" si="19"/>
        <v>0.19519780771888809</v>
      </c>
    </row>
    <row r="156" spans="4:19" x14ac:dyDescent="0.35">
      <c r="D156" s="37">
        <v>147</v>
      </c>
      <c r="E156" s="7">
        <v>87.899590000000003</v>
      </c>
      <c r="F156" s="7">
        <f t="shared" si="15"/>
        <v>91.630074554308337</v>
      </c>
      <c r="G156" s="139">
        <f t="shared" si="16"/>
        <v>-3.7304845543083331</v>
      </c>
      <c r="O156" s="37">
        <v>4.8389400418423421</v>
      </c>
      <c r="P156" s="145">
        <f t="shared" si="17"/>
        <v>0.48681407437641488</v>
      </c>
      <c r="Q156" s="23">
        <v>147</v>
      </c>
      <c r="R156" s="23">
        <f t="shared" si="18"/>
        <v>0.58134920634920639</v>
      </c>
      <c r="S156" s="146">
        <f t="shared" si="19"/>
        <v>0.20534628111395706</v>
      </c>
    </row>
    <row r="157" spans="4:19" x14ac:dyDescent="0.35">
      <c r="D157" s="37">
        <v>148</v>
      </c>
      <c r="E157" s="7">
        <v>83.679496999999998</v>
      </c>
      <c r="F157" s="7">
        <f t="shared" si="15"/>
        <v>91.87378748707755</v>
      </c>
      <c r="G157" s="139">
        <f t="shared" si="16"/>
        <v>-8.1942904870775521</v>
      </c>
      <c r="O157" s="37">
        <v>4.8571268401499594</v>
      </c>
      <c r="P157" s="145">
        <f t="shared" si="17"/>
        <v>0.48864372907505471</v>
      </c>
      <c r="Q157" s="23">
        <v>148</v>
      </c>
      <c r="R157" s="23">
        <f t="shared" si="18"/>
        <v>0.58531746031746035</v>
      </c>
      <c r="S157" s="146">
        <f t="shared" si="19"/>
        <v>0.21551594815408867</v>
      </c>
    </row>
    <row r="158" spans="4:19" x14ac:dyDescent="0.35">
      <c r="D158" s="37">
        <v>149</v>
      </c>
      <c r="E158" s="7">
        <v>84.401947000000007</v>
      </c>
      <c r="F158" s="7">
        <f t="shared" si="15"/>
        <v>92.117500419846749</v>
      </c>
      <c r="G158" s="139">
        <f t="shared" si="16"/>
        <v>-7.7155534198467421</v>
      </c>
      <c r="O158" s="37">
        <v>4.9285328913860127</v>
      </c>
      <c r="P158" s="145">
        <f t="shared" si="17"/>
        <v>0.49582742435475891</v>
      </c>
      <c r="Q158" s="23">
        <v>149</v>
      </c>
      <c r="R158" s="23">
        <f t="shared" si="18"/>
        <v>0.5892857142857143</v>
      </c>
      <c r="S158" s="146">
        <f t="shared" si="19"/>
        <v>0.2257079538601594</v>
      </c>
    </row>
    <row r="159" spans="4:19" x14ac:dyDescent="0.35">
      <c r="D159" s="37">
        <v>150</v>
      </c>
      <c r="E159" s="7">
        <v>85.445755000000005</v>
      </c>
      <c r="F159" s="7">
        <f t="shared" si="15"/>
        <v>92.361213352615948</v>
      </c>
      <c r="G159" s="139">
        <f t="shared" si="16"/>
        <v>-6.9154583526159428</v>
      </c>
      <c r="O159" s="37">
        <v>4.9708586896936282</v>
      </c>
      <c r="P159" s="145">
        <f t="shared" si="17"/>
        <v>0.50008554579193221</v>
      </c>
      <c r="Q159" s="23">
        <v>150</v>
      </c>
      <c r="R159" s="23">
        <f t="shared" si="18"/>
        <v>0.59325396825396826</v>
      </c>
      <c r="S159" s="146">
        <f t="shared" si="19"/>
        <v>0.23592346011003523</v>
      </c>
    </row>
    <row r="160" spans="4:19" x14ac:dyDescent="0.35">
      <c r="D160" s="37">
        <v>151</v>
      </c>
      <c r="E160" s="7">
        <v>87.710257999999996</v>
      </c>
      <c r="F160" s="7">
        <f t="shared" si="15"/>
        <v>92.604926285385162</v>
      </c>
      <c r="G160" s="139">
        <f t="shared" si="16"/>
        <v>-4.8946682853851655</v>
      </c>
      <c r="O160" s="37">
        <v>5.0841341763039338</v>
      </c>
      <c r="P160" s="145">
        <f t="shared" si="17"/>
        <v>0.51148145082214602</v>
      </c>
      <c r="Q160" s="23">
        <v>151</v>
      </c>
      <c r="R160" s="23">
        <f t="shared" si="18"/>
        <v>0.59722222222222221</v>
      </c>
      <c r="S160" s="146">
        <f t="shared" si="19"/>
        <v>0.24616364666135951</v>
      </c>
    </row>
    <row r="161" spans="4:19" x14ac:dyDescent="0.35">
      <c r="D161" s="37">
        <v>152</v>
      </c>
      <c r="E161" s="7">
        <v>87.588195999999996</v>
      </c>
      <c r="F161" s="7">
        <f t="shared" si="15"/>
        <v>92.848639218154375</v>
      </c>
      <c r="G161" s="139">
        <f t="shared" si="16"/>
        <v>-5.2604432181543785</v>
      </c>
      <c r="O161" s="37">
        <v>5.1582151090731401</v>
      </c>
      <c r="P161" s="145">
        <f t="shared" si="17"/>
        <v>0.51893424841896285</v>
      </c>
      <c r="Q161" s="23">
        <v>152</v>
      </c>
      <c r="R161" s="23">
        <f t="shared" si="18"/>
        <v>0.60119047619047616</v>
      </c>
      <c r="S161" s="146">
        <f t="shared" si="19"/>
        <v>0.256429712211035</v>
      </c>
    </row>
    <row r="162" spans="4:19" x14ac:dyDescent="0.35">
      <c r="D162" s="37">
        <v>153</v>
      </c>
      <c r="E162" s="7">
        <v>87.623076999999995</v>
      </c>
      <c r="F162" s="7">
        <f t="shared" si="15"/>
        <v>93.092352150923574</v>
      </c>
      <c r="G162" s="139">
        <f t="shared" si="16"/>
        <v>-5.4692751509235791</v>
      </c>
      <c r="O162" s="37">
        <v>5.2391606384575837</v>
      </c>
      <c r="P162" s="145">
        <f t="shared" si="17"/>
        <v>0.52707764813490443</v>
      </c>
      <c r="Q162" s="23">
        <v>153</v>
      </c>
      <c r="R162" s="23">
        <f t="shared" si="18"/>
        <v>0.60515873015873012</v>
      </c>
      <c r="S162" s="146">
        <f t="shared" si="19"/>
        <v>0.26672287549404317</v>
      </c>
    </row>
    <row r="163" spans="4:19" x14ac:dyDescent="0.35">
      <c r="D163" s="37">
        <v>154</v>
      </c>
      <c r="E163" s="7">
        <v>87.122337000000002</v>
      </c>
      <c r="F163" s="7">
        <f t="shared" si="15"/>
        <v>93.336065083692773</v>
      </c>
      <c r="G163" s="139">
        <f t="shared" si="16"/>
        <v>-6.2137280836927715</v>
      </c>
      <c r="O163" s="37">
        <v>5.2507714964631589</v>
      </c>
      <c r="P163" s="145">
        <f t="shared" si="17"/>
        <v>0.52824574053609641</v>
      </c>
      <c r="Q163" s="23">
        <v>154</v>
      </c>
      <c r="R163" s="23">
        <f t="shared" si="18"/>
        <v>0.60912698412698407</v>
      </c>
      <c r="S163" s="146">
        <f t="shared" si="19"/>
        <v>0.27704437642439733</v>
      </c>
    </row>
    <row r="164" spans="4:19" x14ac:dyDescent="0.35">
      <c r="D164" s="37">
        <v>155</v>
      </c>
      <c r="E164" s="7">
        <v>89.401786999999999</v>
      </c>
      <c r="F164" s="7">
        <f t="shared" si="15"/>
        <v>93.579778016461987</v>
      </c>
      <c r="G164" s="139">
        <f t="shared" si="16"/>
        <v>-4.1779910164619878</v>
      </c>
      <c r="O164" s="37">
        <v>5.4823458660002586</v>
      </c>
      <c r="P164" s="145">
        <f t="shared" si="17"/>
        <v>0.55154292160895491</v>
      </c>
      <c r="Q164" s="23">
        <v>155</v>
      </c>
      <c r="R164" s="23">
        <f t="shared" si="18"/>
        <v>0.61309523809523814</v>
      </c>
      <c r="S164" s="146">
        <f t="shared" si="19"/>
        <v>0.28739547728120984</v>
      </c>
    </row>
    <row r="165" spans="4:19" x14ac:dyDescent="0.35">
      <c r="D165" s="37">
        <v>156</v>
      </c>
      <c r="E165" s="7">
        <v>91.310051000000001</v>
      </c>
      <c r="F165" s="7">
        <f t="shared" si="15"/>
        <v>93.8234909492312</v>
      </c>
      <c r="G165" s="139">
        <f t="shared" si="16"/>
        <v>-2.5134399492311985</v>
      </c>
      <c r="O165" s="37">
        <v>5.5837255796887035</v>
      </c>
      <c r="P165" s="145">
        <f t="shared" si="17"/>
        <v>0.56174207081374572</v>
      </c>
      <c r="Q165" s="23">
        <v>156</v>
      </c>
      <c r="R165" s="23">
        <f t="shared" si="18"/>
        <v>0.61706349206349209</v>
      </c>
      <c r="S165" s="146">
        <f t="shared" si="19"/>
        <v>0.29777746394303461</v>
      </c>
    </row>
    <row r="166" spans="4:19" x14ac:dyDescent="0.35">
      <c r="D166" s="37">
        <v>157</v>
      </c>
      <c r="E166" s="7">
        <v>89.698241999999993</v>
      </c>
      <c r="F166" s="7">
        <f t="shared" si="15"/>
        <v>94.067203882000399</v>
      </c>
      <c r="G166" s="139">
        <f t="shared" si="16"/>
        <v>-4.3689618820004057</v>
      </c>
      <c r="O166" s="37">
        <v>5.7054637569244306</v>
      </c>
      <c r="P166" s="145">
        <f t="shared" si="17"/>
        <v>0.57398935173783827</v>
      </c>
      <c r="Q166" s="23">
        <v>157</v>
      </c>
      <c r="R166" s="23">
        <f t="shared" si="18"/>
        <v>0.62103174603174605</v>
      </c>
      <c r="S166" s="146">
        <f t="shared" si="19"/>
        <v>0.30819164717386466</v>
      </c>
    </row>
    <row r="167" spans="4:19" x14ac:dyDescent="0.35">
      <c r="D167" s="37">
        <v>158</v>
      </c>
      <c r="E167" s="7">
        <v>90.889037999999999</v>
      </c>
      <c r="F167" s="7">
        <f t="shared" si="15"/>
        <v>94.310916814769598</v>
      </c>
      <c r="G167" s="139">
        <f t="shared" si="16"/>
        <v>-3.4218788147695989</v>
      </c>
      <c r="O167" s="37">
        <v>5.74761024353473</v>
      </c>
      <c r="P167" s="145">
        <f t="shared" si="17"/>
        <v>0.578229433799198</v>
      </c>
      <c r="Q167" s="23">
        <v>158</v>
      </c>
      <c r="R167" s="23">
        <f t="shared" si="18"/>
        <v>0.625</v>
      </c>
      <c r="S167" s="146">
        <f t="shared" si="19"/>
        <v>0.3186393639643752</v>
      </c>
    </row>
    <row r="168" spans="4:19" x14ac:dyDescent="0.35">
      <c r="D168" s="37">
        <v>159</v>
      </c>
      <c r="E168" s="7">
        <v>88.096405000000004</v>
      </c>
      <c r="F168" s="7">
        <f t="shared" si="15"/>
        <v>94.554629747538797</v>
      </c>
      <c r="G168" s="139">
        <f t="shared" si="16"/>
        <v>-6.4582247475387931</v>
      </c>
      <c r="O168" s="37">
        <v>5.8726113023036035</v>
      </c>
      <c r="P168" s="145">
        <f t="shared" si="17"/>
        <v>0.59080497187043912</v>
      </c>
      <c r="Q168" s="23">
        <v>159</v>
      </c>
      <c r="R168" s="23">
        <f t="shared" si="18"/>
        <v>0.62896825396825395</v>
      </c>
      <c r="S168" s="146">
        <f t="shared" si="19"/>
        <v>0.32912197893226108</v>
      </c>
    </row>
    <row r="169" spans="4:19" x14ac:dyDescent="0.35">
      <c r="D169" s="37">
        <v>160</v>
      </c>
      <c r="E169" s="7">
        <v>90.126732000000004</v>
      </c>
      <c r="F169" s="7">
        <f t="shared" si="15"/>
        <v>94.798342680308011</v>
      </c>
      <c r="G169" s="139">
        <f t="shared" si="16"/>
        <v>-4.6716106803080066</v>
      </c>
      <c r="O169" s="37">
        <v>5.8745989073807507</v>
      </c>
      <c r="P169" s="145">
        <f t="shared" si="17"/>
        <v>0.59100493180329439</v>
      </c>
      <c r="Q169" s="23">
        <v>160</v>
      </c>
      <c r="R169" s="23">
        <f t="shared" si="18"/>
        <v>0.63293650793650791</v>
      </c>
      <c r="S169" s="146">
        <f t="shared" si="19"/>
        <v>0.3396408857857755</v>
      </c>
    </row>
    <row r="170" spans="4:19" x14ac:dyDescent="0.35">
      <c r="D170" s="37">
        <v>161</v>
      </c>
      <c r="E170" s="7">
        <v>90.879065999999995</v>
      </c>
      <c r="F170" s="7">
        <f t="shared" si="15"/>
        <v>95.042055613077224</v>
      </c>
      <c r="G170" s="139">
        <f t="shared" si="16"/>
        <v>-4.1629896130772295</v>
      </c>
      <c r="O170" s="37">
        <v>5.8854176140009145</v>
      </c>
      <c r="P170" s="145">
        <f t="shared" si="17"/>
        <v>0.59209333104025619</v>
      </c>
      <c r="Q170" s="23">
        <v>161</v>
      </c>
      <c r="R170" s="23">
        <f t="shared" si="18"/>
        <v>0.63690476190476186</v>
      </c>
      <c r="S170" s="146">
        <f t="shared" si="19"/>
        <v>0.35019750885487133</v>
      </c>
    </row>
    <row r="171" spans="4:19" x14ac:dyDescent="0.35">
      <c r="D171" s="37">
        <v>162</v>
      </c>
      <c r="E171" s="7">
        <v>90.707176000000004</v>
      </c>
      <c r="F171" s="7">
        <f t="shared" si="15"/>
        <v>95.285768545846423</v>
      </c>
      <c r="G171" s="139">
        <f t="shared" si="16"/>
        <v>-4.5785925458464192</v>
      </c>
      <c r="O171" s="37">
        <v>5.9433944621509482</v>
      </c>
      <c r="P171" s="145">
        <f t="shared" si="17"/>
        <v>0.59792600212594194</v>
      </c>
      <c r="Q171" s="23">
        <v>162</v>
      </c>
      <c r="R171" s="23">
        <f t="shared" si="18"/>
        <v>0.64087301587301593</v>
      </c>
      <c r="S171" s="146">
        <f t="shared" si="19"/>
        <v>0.3607933046946587</v>
      </c>
    </row>
    <row r="172" spans="4:19" x14ac:dyDescent="0.35">
      <c r="D172" s="37">
        <v>163</v>
      </c>
      <c r="E172" s="7">
        <v>90.707176000000004</v>
      </c>
      <c r="F172" s="7">
        <f t="shared" si="15"/>
        <v>95.529481478615622</v>
      </c>
      <c r="G172" s="139">
        <f t="shared" si="16"/>
        <v>-4.8223054786156183</v>
      </c>
      <c r="O172" s="37">
        <v>5.9700165124579101</v>
      </c>
      <c r="P172" s="145">
        <f t="shared" si="17"/>
        <v>0.60060427229794677</v>
      </c>
      <c r="Q172" s="23">
        <v>163</v>
      </c>
      <c r="R172" s="23">
        <f t="shared" si="18"/>
        <v>0.64484126984126988</v>
      </c>
      <c r="S172" s="146">
        <f t="shared" si="19"/>
        <v>0.37142976376624048</v>
      </c>
    </row>
    <row r="173" spans="4:19" x14ac:dyDescent="0.35">
      <c r="D173" s="37">
        <v>164</v>
      </c>
      <c r="E173" s="7">
        <v>93.133613999999994</v>
      </c>
      <c r="F173" s="7">
        <f t="shared" si="15"/>
        <v>95.773194411384836</v>
      </c>
      <c r="G173" s="139">
        <f t="shared" si="16"/>
        <v>-2.6395804113848413</v>
      </c>
      <c r="O173" s="37">
        <v>6.0022734367652006</v>
      </c>
      <c r="P173" s="145">
        <f t="shared" si="17"/>
        <v>0.60384943024846871</v>
      </c>
      <c r="Q173" s="23">
        <v>164</v>
      </c>
      <c r="R173" s="23">
        <f t="shared" si="18"/>
        <v>0.64880952380952384</v>
      </c>
      <c r="S173" s="146">
        <f t="shared" si="19"/>
        <v>0.3821084122003639</v>
      </c>
    </row>
    <row r="174" spans="4:19" x14ac:dyDescent="0.35">
      <c r="D174" s="37">
        <v>165</v>
      </c>
      <c r="E174" s="7">
        <v>92.844634999999997</v>
      </c>
      <c r="F174" s="7">
        <f t="shared" si="15"/>
        <v>96.016907344154049</v>
      </c>
      <c r="G174" s="139">
        <f t="shared" si="16"/>
        <v>-3.1722723441540523</v>
      </c>
      <c r="O174" s="37">
        <v>6.066837748462504</v>
      </c>
      <c r="P174" s="145">
        <f t="shared" si="17"/>
        <v>0.61034482290985548</v>
      </c>
      <c r="Q174" s="23">
        <v>165</v>
      </c>
      <c r="R174" s="23">
        <f t="shared" si="18"/>
        <v>0.65277777777777779</v>
      </c>
      <c r="S174" s="146">
        <f t="shared" si="19"/>
        <v>0.39283081364972938</v>
      </c>
    </row>
    <row r="175" spans="4:19" x14ac:dyDescent="0.35">
      <c r="D175" s="37">
        <v>166</v>
      </c>
      <c r="E175" s="7">
        <v>95.006996000000001</v>
      </c>
      <c r="F175" s="7">
        <f t="shared" si="15"/>
        <v>96.260620276923248</v>
      </c>
      <c r="G175" s="139">
        <f t="shared" si="16"/>
        <v>-1.2536242769232473</v>
      </c>
      <c r="O175" s="37">
        <v>6.067385268920475</v>
      </c>
      <c r="P175" s="145">
        <f t="shared" si="17"/>
        <v>0.61039990535821087</v>
      </c>
      <c r="Q175" s="23">
        <v>166</v>
      </c>
      <c r="R175" s="23">
        <f t="shared" si="18"/>
        <v>0.65674603174603174</v>
      </c>
      <c r="S175" s="146">
        <f t="shared" si="19"/>
        <v>0.40359857123625476</v>
      </c>
    </row>
    <row r="176" spans="4:19" x14ac:dyDescent="0.35">
      <c r="D176" s="37">
        <v>167</v>
      </c>
      <c r="E176" s="7">
        <v>95.415558000000004</v>
      </c>
      <c r="F176" s="7">
        <f t="shared" si="15"/>
        <v>96.504333209692447</v>
      </c>
      <c r="G176" s="139">
        <f t="shared" si="16"/>
        <v>-1.088775209692443</v>
      </c>
      <c r="O176" s="37">
        <v>6.1448964452271184</v>
      </c>
      <c r="P176" s="145">
        <f t="shared" si="17"/>
        <v>0.61819779729761581</v>
      </c>
      <c r="Q176" s="23">
        <v>167</v>
      </c>
      <c r="R176" s="23">
        <f t="shared" si="18"/>
        <v>0.6607142857142857</v>
      </c>
      <c r="S176" s="146">
        <f t="shared" si="19"/>
        <v>0.41441332960007643</v>
      </c>
    </row>
    <row r="177" spans="4:19" x14ac:dyDescent="0.35">
      <c r="D177" s="37">
        <v>168</v>
      </c>
      <c r="E177" s="7">
        <v>95.582465999999997</v>
      </c>
      <c r="F177" s="7">
        <f t="shared" si="15"/>
        <v>96.748046142461646</v>
      </c>
      <c r="G177" s="139">
        <f t="shared" si="16"/>
        <v>-1.1655801424616499</v>
      </c>
      <c r="O177" s="37">
        <v>6.1728652350728197</v>
      </c>
      <c r="P177" s="145">
        <f t="shared" si="17"/>
        <v>0.6210115541167599</v>
      </c>
      <c r="Q177" s="23">
        <v>168</v>
      </c>
      <c r="R177" s="23">
        <f t="shared" si="18"/>
        <v>0.66468253968253965</v>
      </c>
      <c r="S177" s="146">
        <f t="shared" si="19"/>
        <v>0.42527677705760714</v>
      </c>
    </row>
    <row r="178" spans="4:19" x14ac:dyDescent="0.35">
      <c r="D178" s="37">
        <v>169</v>
      </c>
      <c r="E178" s="7">
        <v>95.141525000000001</v>
      </c>
      <c r="F178" s="7">
        <f t="shared" si="15"/>
        <v>96.99175907523086</v>
      </c>
      <c r="G178" s="139">
        <f t="shared" si="16"/>
        <v>-1.8502340752308584</v>
      </c>
      <c r="O178" s="37">
        <v>6.2344451344588947</v>
      </c>
      <c r="P178" s="145">
        <f t="shared" si="17"/>
        <v>0.62720670459612227</v>
      </c>
      <c r="Q178" s="23">
        <v>169</v>
      </c>
      <c r="R178" s="23">
        <f t="shared" si="18"/>
        <v>0.66865079365079361</v>
      </c>
      <c r="S178" s="146">
        <f t="shared" si="19"/>
        <v>0.43619064787655376</v>
      </c>
    </row>
    <row r="179" spans="4:19" x14ac:dyDescent="0.35">
      <c r="D179" s="37">
        <v>170</v>
      </c>
      <c r="E179" s="7">
        <v>96.715964999999997</v>
      </c>
      <c r="F179" s="7">
        <f t="shared" si="15"/>
        <v>97.235472008000073</v>
      </c>
      <c r="G179" s="139">
        <f t="shared" si="16"/>
        <v>-0.5195070080000761</v>
      </c>
      <c r="O179" s="37">
        <v>6.2425475712267939</v>
      </c>
      <c r="P179" s="145">
        <f t="shared" si="17"/>
        <v>0.6280218377081781</v>
      </c>
      <c r="Q179" s="23">
        <v>170</v>
      </c>
      <c r="R179" s="23">
        <f t="shared" si="18"/>
        <v>0.67261904761904767</v>
      </c>
      <c r="S179" s="146">
        <f t="shared" si="19"/>
        <v>0.44715672467644596</v>
      </c>
    </row>
    <row r="180" spans="4:19" x14ac:dyDescent="0.35">
      <c r="D180" s="37">
        <v>171</v>
      </c>
      <c r="E180" s="7">
        <v>97.381111000000004</v>
      </c>
      <c r="F180" s="7">
        <f t="shared" si="15"/>
        <v>97.479184940769272</v>
      </c>
      <c r="G180" s="139">
        <f t="shared" si="16"/>
        <v>-9.807394076926812E-2</v>
      </c>
      <c r="O180" s="37">
        <v>6.2837307141502947</v>
      </c>
      <c r="P180" s="145">
        <f t="shared" si="17"/>
        <v>0.6321650040687562</v>
      </c>
      <c r="Q180" s="23">
        <v>171</v>
      </c>
      <c r="R180" s="23">
        <f t="shared" si="18"/>
        <v>0.67658730158730163</v>
      </c>
      <c r="S180" s="146">
        <f t="shared" si="19"/>
        <v>0.45817684096392136</v>
      </c>
    </row>
    <row r="181" spans="4:19" x14ac:dyDescent="0.35">
      <c r="D181" s="37">
        <v>172</v>
      </c>
      <c r="E181" s="7">
        <v>96.182845999999998</v>
      </c>
      <c r="F181" s="7">
        <f t="shared" si="15"/>
        <v>97.722897873538471</v>
      </c>
      <c r="G181" s="139">
        <f t="shared" si="16"/>
        <v>-1.5400518735384736</v>
      </c>
      <c r="O181" s="37">
        <v>6.3960843949201518</v>
      </c>
      <c r="P181" s="145">
        <f t="shared" si="17"/>
        <v>0.64346817224893837</v>
      </c>
      <c r="Q181" s="23">
        <v>172</v>
      </c>
      <c r="R181" s="23">
        <f t="shared" si="18"/>
        <v>0.68055555555555558</v>
      </c>
      <c r="S181" s="146">
        <f t="shared" si="19"/>
        <v>0.46925288381280222</v>
      </c>
    </row>
    <row r="182" spans="4:19" x14ac:dyDescent="0.35">
      <c r="D182" s="37">
        <v>173</v>
      </c>
      <c r="E182" s="7">
        <v>95.988533000000004</v>
      </c>
      <c r="F182" s="7">
        <f t="shared" si="15"/>
        <v>97.966610806307685</v>
      </c>
      <c r="G182" s="139">
        <f t="shared" si="16"/>
        <v>-1.9780778063076809</v>
      </c>
      <c r="O182" s="37">
        <v>6.4610676469194956</v>
      </c>
      <c r="P182" s="145">
        <f t="shared" si="17"/>
        <v>0.65000571175107824</v>
      </c>
      <c r="Q182" s="23">
        <v>173</v>
      </c>
      <c r="R182" s="23">
        <f t="shared" si="18"/>
        <v>0.68452380952380953</v>
      </c>
      <c r="S182" s="146">
        <f t="shared" si="19"/>
        <v>0.48038679669982853</v>
      </c>
    </row>
    <row r="183" spans="4:19" x14ac:dyDescent="0.35">
      <c r="D183" s="37">
        <v>174</v>
      </c>
      <c r="E183" s="7">
        <v>98.011391000000003</v>
      </c>
      <c r="F183" s="7">
        <f t="shared" si="15"/>
        <v>98.210323739076898</v>
      </c>
      <c r="G183" s="139">
        <f t="shared" si="16"/>
        <v>-0.1989327390768949</v>
      </c>
      <c r="O183" s="37">
        <v>6.5533283779963156</v>
      </c>
      <c r="P183" s="145">
        <f t="shared" si="17"/>
        <v>0.65928745982236736</v>
      </c>
      <c r="Q183" s="23">
        <v>174</v>
      </c>
      <c r="R183" s="23">
        <f t="shared" si="18"/>
        <v>0.68849206349206349</v>
      </c>
      <c r="S183" s="146">
        <f t="shared" si="19"/>
        <v>0.49158058250786868</v>
      </c>
    </row>
    <row r="184" spans="4:19" x14ac:dyDescent="0.35">
      <c r="D184" s="37">
        <v>175</v>
      </c>
      <c r="E184" s="7">
        <v>96.658660999999995</v>
      </c>
      <c r="F184" s="7">
        <f t="shared" si="15"/>
        <v>98.454036671846097</v>
      </c>
      <c r="G184" s="139">
        <f t="shared" si="16"/>
        <v>-1.7953756718461023</v>
      </c>
      <c r="O184" s="37">
        <v>6.6313105039959908</v>
      </c>
      <c r="P184" s="145">
        <f t="shared" si="17"/>
        <v>0.66713273092681846</v>
      </c>
      <c r="Q184" s="23">
        <v>175</v>
      </c>
      <c r="R184" s="23">
        <f t="shared" si="18"/>
        <v>0.69246031746031744</v>
      </c>
      <c r="S184" s="146">
        <f t="shared" si="19"/>
        <v>0.50283630670944168</v>
      </c>
    </row>
    <row r="185" spans="4:19" x14ac:dyDescent="0.35">
      <c r="D185" s="37">
        <v>176</v>
      </c>
      <c r="E185" s="7">
        <v>96.930199000000002</v>
      </c>
      <c r="F185" s="7">
        <f t="shared" si="15"/>
        <v>98.697749604615296</v>
      </c>
      <c r="G185" s="139">
        <f t="shared" si="16"/>
        <v>-1.7675506046152947</v>
      </c>
      <c r="O185" s="37">
        <v>6.6618253107655221</v>
      </c>
      <c r="P185" s="145">
        <f t="shared" si="17"/>
        <v>0.67020262583847945</v>
      </c>
      <c r="Q185" s="23">
        <v>176</v>
      </c>
      <c r="R185" s="23">
        <f t="shared" si="18"/>
        <v>0.6964285714285714</v>
      </c>
      <c r="S185" s="146">
        <f t="shared" si="19"/>
        <v>0.51415610074453411</v>
      </c>
    </row>
    <row r="186" spans="4:19" x14ac:dyDescent="0.35">
      <c r="D186" s="37">
        <v>177</v>
      </c>
      <c r="E186" s="7">
        <v>92.518287999999998</v>
      </c>
      <c r="F186" s="7">
        <f t="shared" si="15"/>
        <v>98.941462537384496</v>
      </c>
      <c r="G186" s="139">
        <f t="shared" si="16"/>
        <v>-6.4231745373844973</v>
      </c>
      <c r="O186" s="37">
        <v>6.7066861678420153</v>
      </c>
      <c r="P186" s="145">
        <f t="shared" si="17"/>
        <v>0.67471578293994905</v>
      </c>
      <c r="Q186" s="23">
        <v>177</v>
      </c>
      <c r="R186" s="23">
        <f t="shared" si="18"/>
        <v>0.70039682539682535</v>
      </c>
      <c r="S186" s="146">
        <f t="shared" si="19"/>
        <v>0.52554216560793932</v>
      </c>
    </row>
    <row r="187" spans="4:19" x14ac:dyDescent="0.35">
      <c r="D187" s="37">
        <v>178</v>
      </c>
      <c r="E187" s="7">
        <v>92.289092999999994</v>
      </c>
      <c r="F187" s="7">
        <f t="shared" si="15"/>
        <v>99.185175470153709</v>
      </c>
      <c r="G187" s="139">
        <f t="shared" si="16"/>
        <v>-6.8960824701537149</v>
      </c>
      <c r="O187" s="37">
        <v>6.7573393695344066</v>
      </c>
      <c r="P187" s="145">
        <f t="shared" si="17"/>
        <v>0.6798116699075204</v>
      </c>
      <c r="Q187" s="23">
        <v>178</v>
      </c>
      <c r="R187" s="23">
        <f t="shared" si="18"/>
        <v>0.70436507936507942</v>
      </c>
      <c r="S187" s="146">
        <f t="shared" si="19"/>
        <v>0.53699677566274295</v>
      </c>
    </row>
    <row r="188" spans="4:19" x14ac:dyDescent="0.35">
      <c r="D188" s="37">
        <v>179</v>
      </c>
      <c r="E188" s="7">
        <v>94.476364000000004</v>
      </c>
      <c r="F188" s="7">
        <f t="shared" si="15"/>
        <v>99.428888402922922</v>
      </c>
      <c r="G188" s="139">
        <f t="shared" si="16"/>
        <v>-4.9525244029229185</v>
      </c>
      <c r="O188" s="37">
        <v>7.0768923366158276</v>
      </c>
      <c r="P188" s="145">
        <f t="shared" si="17"/>
        <v>0.71195980163447448</v>
      </c>
      <c r="Q188" s="23">
        <v>179</v>
      </c>
      <c r="R188" s="23">
        <f t="shared" si="18"/>
        <v>0.70833333333333337</v>
      </c>
      <c r="S188" s="146">
        <f t="shared" si="19"/>
        <v>0.54852228269809822</v>
      </c>
    </row>
    <row r="189" spans="4:19" x14ac:dyDescent="0.35">
      <c r="D189" s="37">
        <v>180</v>
      </c>
      <c r="E189" s="7">
        <v>92.924355000000006</v>
      </c>
      <c r="F189" s="7">
        <f t="shared" si="15"/>
        <v>99.672601335692121</v>
      </c>
      <c r="G189" s="139">
        <f t="shared" si="16"/>
        <v>-6.7482463356921158</v>
      </c>
      <c r="O189" s="37">
        <v>7.1292362016896931</v>
      </c>
      <c r="P189" s="145">
        <f t="shared" si="17"/>
        <v>0.71722577517514197</v>
      </c>
      <c r="Q189" s="23">
        <v>180</v>
      </c>
      <c r="R189" s="23">
        <f t="shared" si="18"/>
        <v>0.71230158730158732</v>
      </c>
      <c r="S189" s="146">
        <f t="shared" si="19"/>
        <v>0.56012112025115535</v>
      </c>
    </row>
    <row r="190" spans="4:19" x14ac:dyDescent="0.35">
      <c r="D190" s="37">
        <v>181</v>
      </c>
      <c r="E190" s="7">
        <v>94.705558999999994</v>
      </c>
      <c r="F190" s="7">
        <f t="shared" si="15"/>
        <v>99.916314268461321</v>
      </c>
      <c r="G190" s="139">
        <f t="shared" si="16"/>
        <v>-5.2107552684613268</v>
      </c>
      <c r="O190" s="37">
        <v>7.1558398486118762</v>
      </c>
      <c r="P190" s="145">
        <f t="shared" si="17"/>
        <v>0.7199021939031014</v>
      </c>
      <c r="Q190" s="23">
        <v>181</v>
      </c>
      <c r="R190" s="23">
        <f t="shared" si="18"/>
        <v>0.71626984126984128</v>
      </c>
      <c r="S190" s="146">
        <f t="shared" si="19"/>
        <v>0.57179580821487397</v>
      </c>
    </row>
    <row r="191" spans="4:19" x14ac:dyDescent="0.35">
      <c r="D191" s="37">
        <v>182</v>
      </c>
      <c r="E191" s="7">
        <v>95.851517000000001</v>
      </c>
      <c r="F191" s="7">
        <f t="shared" si="15"/>
        <v>100.16002720123053</v>
      </c>
      <c r="G191" s="139">
        <f t="shared" si="16"/>
        <v>-4.3085102012305327</v>
      </c>
      <c r="O191" s="37">
        <v>7.1815804292323691</v>
      </c>
      <c r="P191" s="145">
        <f t="shared" si="17"/>
        <v>0.72249178518142321</v>
      </c>
      <c r="Q191" s="23">
        <v>182</v>
      </c>
      <c r="R191" s="23">
        <f t="shared" si="18"/>
        <v>0.72023809523809523</v>
      </c>
      <c r="S191" s="146">
        <f t="shared" si="19"/>
        <v>0.5835489577555576</v>
      </c>
    </row>
    <row r="192" spans="4:19" x14ac:dyDescent="0.35">
      <c r="D192" s="37">
        <v>183</v>
      </c>
      <c r="E192" s="7">
        <v>105.88608600000001</v>
      </c>
      <c r="F192" s="7">
        <f t="shared" si="15"/>
        <v>100.40374013399975</v>
      </c>
      <c r="G192" s="139">
        <f t="shared" si="16"/>
        <v>5.4823458660002586</v>
      </c>
      <c r="O192" s="37">
        <v>7.2332561259969737</v>
      </c>
      <c r="P192" s="145">
        <f t="shared" si="17"/>
        <v>0.72769053868336564</v>
      </c>
      <c r="Q192" s="23">
        <v>183</v>
      </c>
      <c r="R192" s="23">
        <f t="shared" si="18"/>
        <v>0.72420634920634919</v>
      </c>
      <c r="S192" s="146">
        <f t="shared" si="19"/>
        <v>0.59538327656628021</v>
      </c>
    </row>
    <row r="193" spans="4:19" x14ac:dyDescent="0.35">
      <c r="D193" s="37">
        <v>184</v>
      </c>
      <c r="E193" s="7">
        <v>108.554153</v>
      </c>
      <c r="F193" s="7">
        <f t="shared" si="15"/>
        <v>100.64745306676895</v>
      </c>
      <c r="G193" s="139">
        <f t="shared" si="16"/>
        <v>7.906699933231053</v>
      </c>
      <c r="O193" s="37">
        <v>7.3349859158426796</v>
      </c>
      <c r="P193" s="145">
        <f t="shared" si="17"/>
        <v>0.73792490675819511</v>
      </c>
      <c r="Q193" s="23">
        <v>184</v>
      </c>
      <c r="R193" s="23">
        <f t="shared" si="18"/>
        <v>0.72817460317460314</v>
      </c>
      <c r="S193" s="146">
        <f t="shared" si="19"/>
        <v>0.60730157448496336</v>
      </c>
    </row>
    <row r="194" spans="4:19" x14ac:dyDescent="0.35">
      <c r="D194" s="37">
        <v>185</v>
      </c>
      <c r="E194" s="7">
        <v>109.279099</v>
      </c>
      <c r="F194" s="7">
        <f t="shared" si="15"/>
        <v>100.89116599953815</v>
      </c>
      <c r="G194" s="139">
        <f t="shared" si="16"/>
        <v>8.3879330004618566</v>
      </c>
      <c r="O194" s="37">
        <v>7.3596188655357224</v>
      </c>
      <c r="P194" s="145">
        <f t="shared" si="17"/>
        <v>0.74040306654118215</v>
      </c>
      <c r="Q194" s="23">
        <v>185</v>
      </c>
      <c r="R194" s="23">
        <f t="shared" si="18"/>
        <v>0.7321428571428571</v>
      </c>
      <c r="S194" s="146">
        <f t="shared" si="19"/>
        <v>0.61930676950877606</v>
      </c>
    </row>
    <row r="195" spans="4:19" x14ac:dyDescent="0.35">
      <c r="D195" s="37">
        <v>186</v>
      </c>
      <c r="E195" s="7">
        <v>109.675194</v>
      </c>
      <c r="F195" s="7">
        <f t="shared" si="15"/>
        <v>101.13487893230734</v>
      </c>
      <c r="G195" s="139">
        <f t="shared" si="16"/>
        <v>8.54031506769266</v>
      </c>
      <c r="O195" s="37">
        <v>7.3821699501548892</v>
      </c>
      <c r="P195" s="145">
        <f t="shared" si="17"/>
        <v>0.74267178351021579</v>
      </c>
      <c r="Q195" s="23">
        <v>186</v>
      </c>
      <c r="R195" s="23">
        <f t="shared" si="18"/>
        <v>0.73611111111111116</v>
      </c>
      <c r="S195" s="146">
        <f t="shared" si="19"/>
        <v>0.63140189423976112</v>
      </c>
    </row>
    <row r="196" spans="4:19" x14ac:dyDescent="0.35">
      <c r="D196" s="37">
        <v>187</v>
      </c>
      <c r="E196" s="7">
        <v>113.501678</v>
      </c>
      <c r="F196" s="7">
        <f t="shared" si="15"/>
        <v>101.37859186507656</v>
      </c>
      <c r="G196" s="139">
        <f t="shared" si="16"/>
        <v>12.12308613492344</v>
      </c>
      <c r="O196" s="37">
        <v>7.4265917813810916</v>
      </c>
      <c r="P196" s="145">
        <f t="shared" si="17"/>
        <v>0.74714077309543414</v>
      </c>
      <c r="Q196" s="23">
        <v>187</v>
      </c>
      <c r="R196" s="23">
        <f t="shared" si="18"/>
        <v>0.74007936507936511</v>
      </c>
      <c r="S196" s="146">
        <f t="shared" si="19"/>
        <v>0.64359010280021778</v>
      </c>
    </row>
    <row r="197" spans="4:19" x14ac:dyDescent="0.35">
      <c r="D197" s="37">
        <v>188</v>
      </c>
      <c r="E197" s="7">
        <v>110.92113500000001</v>
      </c>
      <c r="F197" s="7">
        <f t="shared" si="15"/>
        <v>101.62230479784577</v>
      </c>
      <c r="G197" s="139">
        <f t="shared" si="16"/>
        <v>9.2988302021542353</v>
      </c>
      <c r="O197" s="37">
        <v>7.4461878829240931</v>
      </c>
      <c r="P197" s="145">
        <f t="shared" si="17"/>
        <v>0.74911220856509342</v>
      </c>
      <c r="Q197" s="23">
        <v>188</v>
      </c>
      <c r="R197" s="23">
        <f t="shared" si="18"/>
        <v>0.74404761904761907</v>
      </c>
      <c r="S197" s="146">
        <f t="shared" si="19"/>
        <v>0.6558746782604522</v>
      </c>
    </row>
    <row r="198" spans="4:19" x14ac:dyDescent="0.35">
      <c r="D198" s="37">
        <v>189</v>
      </c>
      <c r="E198" s="7">
        <v>112.533356</v>
      </c>
      <c r="F198" s="7">
        <f t="shared" si="15"/>
        <v>101.86601773061497</v>
      </c>
      <c r="G198" s="139">
        <f t="shared" si="16"/>
        <v>10.667338269385027</v>
      </c>
      <c r="O198" s="37">
        <v>7.5463218989188405</v>
      </c>
      <c r="P198" s="145">
        <f t="shared" si="17"/>
        <v>0.75918603628119741</v>
      </c>
      <c r="Q198" s="23">
        <v>189</v>
      </c>
      <c r="R198" s="23">
        <f t="shared" si="18"/>
        <v>0.74801587301587302</v>
      </c>
      <c r="S198" s="146">
        <f t="shared" si="19"/>
        <v>0.66825904062605401</v>
      </c>
    </row>
    <row r="199" spans="4:19" x14ac:dyDescent="0.35">
      <c r="D199" s="37">
        <v>190</v>
      </c>
      <c r="E199" s="7">
        <v>109.186623</v>
      </c>
      <c r="F199" s="7">
        <f t="shared" si="15"/>
        <v>102.10973066338417</v>
      </c>
      <c r="G199" s="139">
        <f t="shared" si="16"/>
        <v>7.0768923366158276</v>
      </c>
      <c r="O199" s="37">
        <v>7.6149239830734672</v>
      </c>
      <c r="P199" s="145">
        <f t="shared" si="17"/>
        <v>0.76608764279197217</v>
      </c>
      <c r="Q199" s="23">
        <v>190</v>
      </c>
      <c r="R199" s="23">
        <f t="shared" si="18"/>
        <v>0.75198412698412698</v>
      </c>
      <c r="S199" s="146">
        <f t="shared" si="19"/>
        <v>0.68074675543701968</v>
      </c>
    </row>
    <row r="200" spans="4:19" x14ac:dyDescent="0.35">
      <c r="D200" s="37">
        <v>191</v>
      </c>
      <c r="E200" s="7">
        <v>112.815369</v>
      </c>
      <c r="F200" s="7">
        <f t="shared" si="15"/>
        <v>102.35344359615338</v>
      </c>
      <c r="G200" s="139">
        <f t="shared" si="16"/>
        <v>10.461925403846621</v>
      </c>
      <c r="O200" s="37">
        <v>7.7125301006112323</v>
      </c>
      <c r="P200" s="145">
        <f t="shared" si="17"/>
        <v>0.77590715519587705</v>
      </c>
      <c r="Q200" s="23">
        <v>191</v>
      </c>
      <c r="R200" s="23">
        <f t="shared" si="18"/>
        <v>0.75595238095238093</v>
      </c>
      <c r="S200" s="146">
        <f t="shared" si="19"/>
        <v>0.69334154303681728</v>
      </c>
    </row>
    <row r="201" spans="4:19" x14ac:dyDescent="0.35">
      <c r="D201" s="37">
        <v>192</v>
      </c>
      <c r="E201" s="7">
        <v>114.81192</v>
      </c>
      <c r="F201" s="7">
        <f t="shared" si="15"/>
        <v>102.5971565289226</v>
      </c>
      <c r="G201" s="139">
        <f t="shared" si="16"/>
        <v>12.214763471077404</v>
      </c>
      <c r="O201" s="37">
        <v>7.8053942519966597</v>
      </c>
      <c r="P201" s="145">
        <f t="shared" si="17"/>
        <v>0.78524960943348665</v>
      </c>
      <c r="Q201" s="23">
        <v>192</v>
      </c>
      <c r="R201" s="23">
        <f t="shared" si="18"/>
        <v>0.75992063492063489</v>
      </c>
      <c r="S201" s="146">
        <f t="shared" si="19"/>
        <v>0.70604728857604471</v>
      </c>
    </row>
    <row r="202" spans="4:19" x14ac:dyDescent="0.35">
      <c r="D202" s="37">
        <v>193</v>
      </c>
      <c r="E202" s="7">
        <v>114.709602</v>
      </c>
      <c r="F202" s="7">
        <f t="shared" si="15"/>
        <v>102.8408694616918</v>
      </c>
      <c r="G202" s="139">
        <f t="shared" si="16"/>
        <v>11.868732538308208</v>
      </c>
      <c r="O202" s="37">
        <v>7.8665657644572491</v>
      </c>
      <c r="P202" s="145">
        <f t="shared" si="17"/>
        <v>0.79140367477821238</v>
      </c>
      <c r="Q202" s="23">
        <v>193</v>
      </c>
      <c r="R202" s="23">
        <f t="shared" si="18"/>
        <v>0.76388888888888884</v>
      </c>
      <c r="S202" s="146">
        <f t="shared" si="19"/>
        <v>0.71886805282271604</v>
      </c>
    </row>
    <row r="203" spans="4:19" x14ac:dyDescent="0.35">
      <c r="D203" s="37">
        <v>194</v>
      </c>
      <c r="E203" s="7">
        <v>114.41011</v>
      </c>
      <c r="F203" s="7">
        <f t="shared" ref="F203:F266" si="20">$B$12*D203+$B$13</f>
        <v>103.08458239446099</v>
      </c>
      <c r="G203" s="139">
        <f t="shared" ref="G203:G261" si="21">E203-F203</f>
        <v>11.325527605539008</v>
      </c>
      <c r="O203" s="37">
        <v>7.9044643620015904</v>
      </c>
      <c r="P203" s="145">
        <f t="shared" ref="P203:P261" si="22">STANDARDIZE(O203, AVERAGE($O$10:$O$261),_xlfn.STDEV.S($O$10:$O$261))</f>
        <v>0.79521640453393971</v>
      </c>
      <c r="Q203" s="23">
        <v>194</v>
      </c>
      <c r="R203" s="23">
        <f t="shared" ref="R203:R261" si="23">(Q203-0.5)/252</f>
        <v>0.7678571428571429</v>
      </c>
      <c r="S203" s="146">
        <f t="shared" ref="S203:S261" si="24">_xlfn.NORM.S.INV(R203)</f>
        <v>0.73180808385961771</v>
      </c>
    </row>
    <row r="204" spans="4:19" x14ac:dyDescent="0.35">
      <c r="D204" s="37">
        <v>195</v>
      </c>
      <c r="E204" s="7">
        <v>115.363472</v>
      </c>
      <c r="F204" s="7">
        <f t="shared" si="20"/>
        <v>103.32829532723019</v>
      </c>
      <c r="G204" s="139">
        <f t="shared" si="21"/>
        <v>12.035176672769808</v>
      </c>
      <c r="O204" s="37">
        <v>7.9065576299956604</v>
      </c>
      <c r="P204" s="145">
        <f t="shared" si="22"/>
        <v>0.7954269945210326</v>
      </c>
      <c r="Q204" s="23">
        <v>195</v>
      </c>
      <c r="R204" s="23">
        <f t="shared" si="23"/>
        <v>0.77182539682539686</v>
      </c>
      <c r="S204" s="146">
        <f t="shared" si="24"/>
        <v>0.74487182975869159</v>
      </c>
    </row>
    <row r="205" spans="4:19" x14ac:dyDescent="0.35">
      <c r="D205" s="37">
        <v>196</v>
      </c>
      <c r="E205" s="7">
        <v>115.508217</v>
      </c>
      <c r="F205" s="7">
        <f t="shared" si="20"/>
        <v>103.57200825999941</v>
      </c>
      <c r="G205" s="139">
        <f t="shared" si="21"/>
        <v>11.936208740000595</v>
      </c>
      <c r="O205" s="37">
        <v>7.906699933231053</v>
      </c>
      <c r="P205" s="145">
        <f t="shared" si="22"/>
        <v>0.79544131071780699</v>
      </c>
      <c r="Q205" s="23">
        <v>196</v>
      </c>
      <c r="R205" s="23">
        <f t="shared" si="23"/>
        <v>0.77579365079365081</v>
      </c>
      <c r="S205" s="146">
        <f t="shared" si="24"/>
        <v>0.75806395233324275</v>
      </c>
    </row>
    <row r="206" spans="4:19" x14ac:dyDescent="0.35">
      <c r="D206" s="37">
        <v>197</v>
      </c>
      <c r="E206" s="7">
        <v>118.071297</v>
      </c>
      <c r="F206" s="7">
        <f t="shared" si="20"/>
        <v>103.81572119276862</v>
      </c>
      <c r="G206" s="139">
        <f t="shared" si="21"/>
        <v>14.255575807231381</v>
      </c>
      <c r="O206" s="37">
        <v>7.9444210672280917</v>
      </c>
      <c r="P206" s="145">
        <f t="shared" si="22"/>
        <v>0.79923618702799282</v>
      </c>
      <c r="Q206" s="23">
        <v>197</v>
      </c>
      <c r="R206" s="23">
        <f t="shared" si="23"/>
        <v>0.77976190476190477</v>
      </c>
      <c r="S206" s="146">
        <f t="shared" si="24"/>
        <v>0.77138934208115728</v>
      </c>
    </row>
    <row r="207" spans="4:19" x14ac:dyDescent="0.35">
      <c r="D207" s="37">
        <v>198</v>
      </c>
      <c r="E207" s="7">
        <v>124.1558</v>
      </c>
      <c r="F207" s="7">
        <f t="shared" si="20"/>
        <v>104.05943412553782</v>
      </c>
      <c r="G207" s="139">
        <f t="shared" si="21"/>
        <v>20.09636587446218</v>
      </c>
      <c r="O207" s="37">
        <v>7.9505457310741292</v>
      </c>
      <c r="P207" s="145">
        <f t="shared" si="22"/>
        <v>0.79985234935596006</v>
      </c>
      <c r="Q207" s="23">
        <v>198</v>
      </c>
      <c r="R207" s="23">
        <f t="shared" si="23"/>
        <v>0.78373015873015872</v>
      </c>
      <c r="S207" s="146">
        <f t="shared" si="24"/>
        <v>0.78485313444643534</v>
      </c>
    </row>
    <row r="208" spans="4:19" x14ac:dyDescent="0.35">
      <c r="D208" s="37">
        <v>199</v>
      </c>
      <c r="E208" s="7">
        <v>125.640739</v>
      </c>
      <c r="F208" s="7">
        <f t="shared" si="20"/>
        <v>104.30314705830702</v>
      </c>
      <c r="G208" s="139">
        <f t="shared" si="21"/>
        <v>21.337591941692978</v>
      </c>
      <c r="O208" s="37">
        <v>8.056789117535061</v>
      </c>
      <c r="P208" s="145">
        <f t="shared" si="22"/>
        <v>0.81054080083321844</v>
      </c>
      <c r="Q208" s="23">
        <v>199</v>
      </c>
      <c r="R208" s="23">
        <f t="shared" si="23"/>
        <v>0.78769841269841268</v>
      </c>
      <c r="S208" s="146">
        <f t="shared" si="24"/>
        <v>0.7984607275425748</v>
      </c>
    </row>
    <row r="209" spans="4:19" x14ac:dyDescent="0.35">
      <c r="D209" s="37">
        <v>200</v>
      </c>
      <c r="E209" s="7">
        <v>124.610016</v>
      </c>
      <c r="F209" s="7">
        <f t="shared" si="20"/>
        <v>104.54685999107623</v>
      </c>
      <c r="G209" s="139">
        <f t="shared" si="21"/>
        <v>20.063156008923769</v>
      </c>
      <c r="O209" s="37">
        <v>8.0583342947707877</v>
      </c>
      <c r="P209" s="145">
        <f t="shared" si="22"/>
        <v>0.81069625099776965</v>
      </c>
      <c r="Q209" s="23">
        <v>200</v>
      </c>
      <c r="R209" s="23">
        <f t="shared" si="23"/>
        <v>0.79166666666666663</v>
      </c>
      <c r="S209" s="146">
        <f t="shared" si="24"/>
        <v>0.81221780149991241</v>
      </c>
    </row>
    <row r="210" spans="4:19" x14ac:dyDescent="0.35">
      <c r="D210" s="37">
        <v>201</v>
      </c>
      <c r="E210" s="7">
        <v>126.304596</v>
      </c>
      <c r="F210" s="7">
        <f t="shared" si="20"/>
        <v>104.79057292384545</v>
      </c>
      <c r="G210" s="139">
        <f t="shared" si="21"/>
        <v>21.514023076154558</v>
      </c>
      <c r="O210" s="37">
        <v>8.069660966149641</v>
      </c>
      <c r="P210" s="145">
        <f t="shared" si="22"/>
        <v>0.81183575324317525</v>
      </c>
      <c r="Q210" s="23">
        <v>201</v>
      </c>
      <c r="R210" s="23">
        <f t="shared" si="23"/>
        <v>0.79563492063492058</v>
      </c>
      <c r="S210" s="146">
        <f t="shared" si="24"/>
        <v>0.82613033962053162</v>
      </c>
    </row>
    <row r="211" spans="4:19" x14ac:dyDescent="0.35">
      <c r="D211" s="37">
        <v>202</v>
      </c>
      <c r="E211" s="7">
        <v>124.794701</v>
      </c>
      <c r="F211" s="7">
        <f t="shared" si="20"/>
        <v>105.03428585661464</v>
      </c>
      <c r="G211" s="139">
        <f t="shared" si="21"/>
        <v>19.760415143385359</v>
      </c>
      <c r="O211" s="37">
        <v>8.0814057983049139</v>
      </c>
      <c r="P211" s="145">
        <f t="shared" si="22"/>
        <v>0.81301732390636505</v>
      </c>
      <c r="Q211" s="23">
        <v>202</v>
      </c>
      <c r="R211" s="23">
        <f t="shared" si="23"/>
        <v>0.79960317460317465</v>
      </c>
      <c r="S211" s="146">
        <f t="shared" si="24"/>
        <v>0.84020465154900847</v>
      </c>
    </row>
    <row r="212" spans="4:19" x14ac:dyDescent="0.35">
      <c r="D212" s="37">
        <v>203</v>
      </c>
      <c r="E212" s="7">
        <v>124.592552</v>
      </c>
      <c r="F212" s="7">
        <f t="shared" si="20"/>
        <v>105.27799878938384</v>
      </c>
      <c r="G212" s="139">
        <f t="shared" si="21"/>
        <v>19.314553210616154</v>
      </c>
      <c r="O212" s="37">
        <v>8.1553700333804287</v>
      </c>
      <c r="P212" s="145">
        <f t="shared" si="22"/>
        <v>0.82045838131230431</v>
      </c>
      <c r="Q212" s="23">
        <v>203</v>
      </c>
      <c r="R212" s="23">
        <f t="shared" si="23"/>
        <v>0.8035714285714286</v>
      </c>
      <c r="S212" s="146">
        <f t="shared" si="24"/>
        <v>0.85444739869598973</v>
      </c>
    </row>
    <row r="213" spans="4:19" x14ac:dyDescent="0.35">
      <c r="D213" s="37">
        <v>204</v>
      </c>
      <c r="E213" s="7">
        <v>128.81774899999999</v>
      </c>
      <c r="F213" s="7">
        <f t="shared" si="20"/>
        <v>105.52171172215304</v>
      </c>
      <c r="G213" s="139">
        <f t="shared" si="21"/>
        <v>23.296037277846949</v>
      </c>
      <c r="O213" s="37">
        <v>8.1684119999973035</v>
      </c>
      <c r="P213" s="145">
        <f t="shared" si="22"/>
        <v>0.82177044818061473</v>
      </c>
      <c r="Q213" s="23">
        <v>204</v>
      </c>
      <c r="R213" s="23">
        <f t="shared" si="23"/>
        <v>0.80753968253968256</v>
      </c>
      <c r="S213" s="146">
        <f t="shared" si="24"/>
        <v>0.8688656221847797</v>
      </c>
    </row>
    <row r="214" spans="4:19" x14ac:dyDescent="0.35">
      <c r="D214" s="37">
        <v>205</v>
      </c>
      <c r="E214" s="7">
        <v>133.94889800000001</v>
      </c>
      <c r="F214" s="7">
        <f t="shared" si="20"/>
        <v>105.76542465492226</v>
      </c>
      <c r="G214" s="139">
        <f t="shared" si="21"/>
        <v>28.183473345077758</v>
      </c>
      <c r="O214" s="37">
        <v>8.1692916972264626</v>
      </c>
      <c r="P214" s="145">
        <f t="shared" si="22"/>
        <v>0.82185894875897314</v>
      </c>
      <c r="Q214" s="23">
        <v>205</v>
      </c>
      <c r="R214" s="23">
        <f t="shared" si="23"/>
        <v>0.81150793650793651</v>
      </c>
      <c r="S214" s="146">
        <f t="shared" si="24"/>
        <v>0.88346677362987858</v>
      </c>
    </row>
    <row r="215" spans="4:19" x14ac:dyDescent="0.35">
      <c r="D215" s="37">
        <v>206</v>
      </c>
      <c r="E215" s="7">
        <v>131.17369099999999</v>
      </c>
      <c r="F215" s="7">
        <f t="shared" si="20"/>
        <v>106.00913758769147</v>
      </c>
      <c r="G215" s="139">
        <f t="shared" si="21"/>
        <v>25.164553412308521</v>
      </c>
      <c r="O215" s="37">
        <v>8.2048625293817423</v>
      </c>
      <c r="P215" s="145">
        <f t="shared" si="22"/>
        <v>0.82543749728008242</v>
      </c>
      <c r="Q215" s="23">
        <v>206</v>
      </c>
      <c r="R215" s="23">
        <f t="shared" si="23"/>
        <v>0.81547619047619047</v>
      </c>
      <c r="S215" s="146">
        <f t="shared" si="24"/>
        <v>0.89825874910156867</v>
      </c>
    </row>
    <row r="216" spans="4:19" x14ac:dyDescent="0.35">
      <c r="D216" s="37">
        <v>207</v>
      </c>
      <c r="E216" s="7">
        <v>120.671806</v>
      </c>
      <c r="F216" s="7">
        <f t="shared" si="20"/>
        <v>106.25285052046067</v>
      </c>
      <c r="G216" s="139">
        <f t="shared" si="21"/>
        <v>14.418955479539335</v>
      </c>
      <c r="O216" s="37">
        <v>8.2399258316880477</v>
      </c>
      <c r="P216" s="145">
        <f t="shared" si="22"/>
        <v>0.82896498654616679</v>
      </c>
      <c r="Q216" s="23">
        <v>207</v>
      </c>
      <c r="R216" s="23">
        <f t="shared" si="23"/>
        <v>0.81944444444444442</v>
      </c>
      <c r="S216" s="146">
        <f t="shared" si="24"/>
        <v>0.91324992668360727</v>
      </c>
    </row>
    <row r="217" spans="4:19" x14ac:dyDescent="0.35">
      <c r="D217" s="37">
        <v>208</v>
      </c>
      <c r="E217" s="7">
        <v>120.751671</v>
      </c>
      <c r="F217" s="7">
        <f t="shared" si="20"/>
        <v>106.49656345322987</v>
      </c>
      <c r="G217" s="139">
        <f t="shared" si="21"/>
        <v>14.255107546770134</v>
      </c>
      <c r="O217" s="37">
        <v>8.3879330004618566</v>
      </c>
      <c r="P217" s="145">
        <f t="shared" si="22"/>
        <v>0.84385501871119928</v>
      </c>
      <c r="Q217" s="23">
        <v>208</v>
      </c>
      <c r="R217" s="23">
        <f t="shared" si="23"/>
        <v>0.82341269841269837</v>
      </c>
      <c r="S217" s="146">
        <f t="shared" si="24"/>
        <v>0.92844920809329989</v>
      </c>
    </row>
    <row r="218" spans="4:19" x14ac:dyDescent="0.35">
      <c r="D218" s="37">
        <v>209</v>
      </c>
      <c r="E218" s="7">
        <v>112.625694</v>
      </c>
      <c r="F218" s="7">
        <f t="shared" si="20"/>
        <v>106.74027638599908</v>
      </c>
      <c r="G218" s="139">
        <f t="shared" si="21"/>
        <v>5.8854176140009145</v>
      </c>
      <c r="O218" s="37">
        <v>8.3957411847658534</v>
      </c>
      <c r="P218" s="145">
        <f t="shared" si="22"/>
        <v>0.84464054900949648</v>
      </c>
      <c r="Q218" s="23">
        <v>209</v>
      </c>
      <c r="R218" s="23">
        <f t="shared" si="23"/>
        <v>0.82738095238095233</v>
      </c>
      <c r="S218" s="146">
        <f t="shared" si="24"/>
        <v>0.94386606490653491</v>
      </c>
    </row>
    <row r="219" spans="4:19" x14ac:dyDescent="0.35">
      <c r="D219" s="37">
        <v>210</v>
      </c>
      <c r="E219" s="7">
        <v>117.117943</v>
      </c>
      <c r="F219" s="7">
        <f t="shared" si="20"/>
        <v>106.98398931876829</v>
      </c>
      <c r="G219" s="139">
        <f t="shared" si="21"/>
        <v>10.133953681231702</v>
      </c>
      <c r="O219" s="37">
        <v>8.54031506769266</v>
      </c>
      <c r="P219" s="145">
        <f t="shared" si="22"/>
        <v>0.8591851807650952</v>
      </c>
      <c r="Q219" s="23">
        <v>210</v>
      </c>
      <c r="R219" s="23">
        <f t="shared" si="23"/>
        <v>0.83134920634920639</v>
      </c>
      <c r="S219" s="146">
        <f t="shared" si="24"/>
        <v>0.95951059001724914</v>
      </c>
    </row>
    <row r="220" spans="4:19" x14ac:dyDescent="0.35">
      <c r="D220" s="37">
        <v>211</v>
      </c>
      <c r="E220" s="7">
        <v>113.29454</v>
      </c>
      <c r="F220" s="7">
        <f t="shared" si="20"/>
        <v>107.22770225153749</v>
      </c>
      <c r="G220" s="139">
        <f t="shared" si="21"/>
        <v>6.066837748462504</v>
      </c>
      <c r="O220" s="37">
        <v>8.6003555966125447</v>
      </c>
      <c r="P220" s="145">
        <f t="shared" si="22"/>
        <v>0.86522546526096922</v>
      </c>
      <c r="Q220" s="23">
        <v>211</v>
      </c>
      <c r="R220" s="23">
        <f t="shared" si="23"/>
        <v>0.83531746031746035</v>
      </c>
      <c r="S220" s="146">
        <f t="shared" si="24"/>
        <v>0.97539355506375336</v>
      </c>
    </row>
    <row r="221" spans="4:19" x14ac:dyDescent="0.35">
      <c r="D221" s="37">
        <v>212</v>
      </c>
      <c r="E221" s="7">
        <v>111.807106</v>
      </c>
      <c r="F221" s="7">
        <f t="shared" si="20"/>
        <v>107.47141518430669</v>
      </c>
      <c r="G221" s="139">
        <f t="shared" si="21"/>
        <v>4.3356908156933116</v>
      </c>
      <c r="O221" s="37">
        <v>8.7417353192274447</v>
      </c>
      <c r="P221" s="145">
        <f t="shared" si="22"/>
        <v>0.87944875346153217</v>
      </c>
      <c r="Q221" s="23">
        <v>212</v>
      </c>
      <c r="R221" s="23">
        <f t="shared" si="23"/>
        <v>0.8392857142857143</v>
      </c>
      <c r="S221" s="146">
        <f t="shared" si="24"/>
        <v>0.99152647467733057</v>
      </c>
    </row>
    <row r="222" spans="4:19" x14ac:dyDescent="0.35">
      <c r="D222" s="37">
        <v>213</v>
      </c>
      <c r="E222" s="7">
        <v>115.161316</v>
      </c>
      <c r="F222" s="7">
        <f t="shared" si="20"/>
        <v>107.71512811707591</v>
      </c>
      <c r="G222" s="139">
        <f t="shared" si="21"/>
        <v>7.4461878829240931</v>
      </c>
      <c r="O222" s="37">
        <v>8.9863129327665092</v>
      </c>
      <c r="P222" s="145">
        <f t="shared" si="22"/>
        <v>0.90405410577395351</v>
      </c>
      <c r="Q222" s="23">
        <v>213</v>
      </c>
      <c r="R222" s="23">
        <f t="shared" si="23"/>
        <v>0.84325396825396826</v>
      </c>
      <c r="S222" s="146">
        <f t="shared" si="24"/>
        <v>1.0079216785556244</v>
      </c>
    </row>
    <row r="223" spans="4:19" x14ac:dyDescent="0.35">
      <c r="D223" s="37">
        <v>214</v>
      </c>
      <c r="E223" s="7">
        <v>115.34101099999999</v>
      </c>
      <c r="F223" s="7">
        <f t="shared" si="20"/>
        <v>107.95884104984511</v>
      </c>
      <c r="G223" s="139">
        <f t="shared" si="21"/>
        <v>7.3821699501548892</v>
      </c>
      <c r="O223" s="37">
        <v>9.0183900503042622</v>
      </c>
      <c r="P223" s="145">
        <f t="shared" si="22"/>
        <v>0.90728117454268731</v>
      </c>
      <c r="Q223" s="23">
        <v>214</v>
      </c>
      <c r="R223" s="23">
        <f t="shared" si="23"/>
        <v>0.84722222222222221</v>
      </c>
      <c r="S223" s="146">
        <f t="shared" si="24"/>
        <v>1.024592392540099</v>
      </c>
    </row>
    <row r="224" spans="4:19" x14ac:dyDescent="0.35">
      <c r="D224" s="37">
        <v>215</v>
      </c>
      <c r="E224" s="7">
        <v>111.936882</v>
      </c>
      <c r="F224" s="7">
        <f t="shared" si="20"/>
        <v>108.20255398261432</v>
      </c>
      <c r="G224" s="139">
        <f t="shared" si="21"/>
        <v>3.7343280173856783</v>
      </c>
      <c r="O224" s="37">
        <v>9.138240193227773</v>
      </c>
      <c r="P224" s="145">
        <f t="shared" si="22"/>
        <v>0.91933851269663902</v>
      </c>
      <c r="Q224" s="23">
        <v>215</v>
      </c>
      <c r="R224" s="23">
        <f t="shared" si="23"/>
        <v>0.85119047619047616</v>
      </c>
      <c r="S224" s="146">
        <f t="shared" si="24"/>
        <v>1.0415528300904833</v>
      </c>
    </row>
    <row r="225" spans="4:19" x14ac:dyDescent="0.35">
      <c r="D225" s="37">
        <v>216</v>
      </c>
      <c r="E225" s="7">
        <v>110.149963</v>
      </c>
      <c r="F225" s="7">
        <f t="shared" si="20"/>
        <v>108.44626691538352</v>
      </c>
      <c r="G225" s="139">
        <f t="shared" si="21"/>
        <v>1.7036960846164817</v>
      </c>
      <c r="O225" s="37">
        <v>9.2810126638433275</v>
      </c>
      <c r="P225" s="145">
        <f t="shared" si="22"/>
        <v>0.93370191615445153</v>
      </c>
      <c r="Q225" s="23">
        <v>216</v>
      </c>
      <c r="R225" s="23">
        <f t="shared" si="23"/>
        <v>0.85515873015873012</v>
      </c>
      <c r="S225" s="146">
        <f t="shared" si="24"/>
        <v>1.0588182958080339</v>
      </c>
    </row>
    <row r="226" spans="4:19" x14ac:dyDescent="0.35">
      <c r="D226" s="37">
        <v>217</v>
      </c>
      <c r="E226" s="7">
        <v>106.655991</v>
      </c>
      <c r="F226" s="7">
        <f t="shared" si="20"/>
        <v>108.68997984815272</v>
      </c>
      <c r="G226" s="139">
        <f t="shared" si="21"/>
        <v>-2.0339888481527169</v>
      </c>
      <c r="O226" s="37">
        <v>9.2988302021542353</v>
      </c>
      <c r="P226" s="145">
        <f t="shared" si="22"/>
        <v>0.93549442202257316</v>
      </c>
      <c r="Q226" s="23">
        <v>217</v>
      </c>
      <c r="R226" s="23">
        <f t="shared" si="23"/>
        <v>0.85912698412698407</v>
      </c>
      <c r="S226" s="146">
        <f t="shared" si="24"/>
        <v>1.0764053029751868</v>
      </c>
    </row>
    <row r="227" spans="4:19" x14ac:dyDescent="0.35">
      <c r="D227" s="37">
        <v>218</v>
      </c>
      <c r="E227" s="7">
        <v>109.890411</v>
      </c>
      <c r="F227" s="7">
        <f t="shared" si="20"/>
        <v>108.93369278092193</v>
      </c>
      <c r="G227" s="139">
        <f t="shared" si="21"/>
        <v>0.95671821907806986</v>
      </c>
      <c r="O227" s="37">
        <v>9.5268166553814098</v>
      </c>
      <c r="P227" s="145">
        <f t="shared" si="22"/>
        <v>0.9584306463275748</v>
      </c>
      <c r="Q227" s="23">
        <v>218</v>
      </c>
      <c r="R227" s="23">
        <f t="shared" si="23"/>
        <v>0.86309523809523814</v>
      </c>
      <c r="S227" s="146">
        <f t="shared" si="24"/>
        <v>1.0943317074660934</v>
      </c>
    </row>
    <row r="228" spans="4:19" x14ac:dyDescent="0.35">
      <c r="D228" s="37">
        <v>219</v>
      </c>
      <c r="E228" s="7">
        <v>111.61743199999999</v>
      </c>
      <c r="F228" s="7">
        <f t="shared" si="20"/>
        <v>109.17740571369114</v>
      </c>
      <c r="G228" s="139">
        <f t="shared" si="21"/>
        <v>2.44002628630885</v>
      </c>
      <c r="O228" s="37">
        <v>9.7780940587661718</v>
      </c>
      <c r="P228" s="145">
        <f t="shared" si="22"/>
        <v>0.98371002062911916</v>
      </c>
      <c r="Q228" s="23">
        <v>219</v>
      </c>
      <c r="R228" s="23">
        <f t="shared" si="23"/>
        <v>0.86706349206349209</v>
      </c>
      <c r="S228" s="146">
        <f t="shared" si="24"/>
        <v>1.1126168608589178</v>
      </c>
    </row>
    <row r="229" spans="4:19" x14ac:dyDescent="0.35">
      <c r="D229" s="37">
        <v>220</v>
      </c>
      <c r="E229" s="7">
        <v>106.935509</v>
      </c>
      <c r="F229" s="7">
        <f t="shared" si="20"/>
        <v>109.42111864646034</v>
      </c>
      <c r="G229" s="139">
        <f t="shared" si="21"/>
        <v>-2.4856096464603468</v>
      </c>
      <c r="O229" s="37">
        <v>10.009649453689022</v>
      </c>
      <c r="P229" s="145">
        <f t="shared" si="22"/>
        <v>1.0070052927902753</v>
      </c>
      <c r="Q229" s="23">
        <v>220</v>
      </c>
      <c r="R229" s="23">
        <f t="shared" si="23"/>
        <v>0.87103174603174605</v>
      </c>
      <c r="S229" s="146">
        <f t="shared" si="24"/>
        <v>1.1312817861712798</v>
      </c>
    </row>
    <row r="230" spans="4:19" x14ac:dyDescent="0.35">
      <c r="D230" s="37">
        <v>221</v>
      </c>
      <c r="E230" s="7">
        <v>108.033615</v>
      </c>
      <c r="F230" s="7">
        <f t="shared" si="20"/>
        <v>109.66483157922954</v>
      </c>
      <c r="G230" s="139">
        <f t="shared" si="21"/>
        <v>-1.6312165792295445</v>
      </c>
      <c r="O230" s="37">
        <v>10.081281386458244</v>
      </c>
      <c r="P230" s="145">
        <f t="shared" si="22"/>
        <v>1.0142117125320596</v>
      </c>
      <c r="Q230" s="23">
        <v>221</v>
      </c>
      <c r="R230" s="23">
        <f t="shared" si="23"/>
        <v>0.875</v>
      </c>
      <c r="S230" s="146">
        <f t="shared" si="24"/>
        <v>1.1503493803760083</v>
      </c>
    </row>
    <row r="231" spans="4:19" x14ac:dyDescent="0.35">
      <c r="D231" s="37">
        <v>222</v>
      </c>
      <c r="E231" s="7">
        <v>112.086624</v>
      </c>
      <c r="F231" s="7">
        <f t="shared" si="20"/>
        <v>109.90854451199876</v>
      </c>
      <c r="G231" s="139">
        <f t="shared" si="21"/>
        <v>2.1780794880012451</v>
      </c>
      <c r="O231" s="37">
        <v>10.08145985707381</v>
      </c>
      <c r="P231" s="145">
        <f t="shared" si="22"/>
        <v>1.0142296672921451</v>
      </c>
      <c r="Q231" s="23">
        <v>222</v>
      </c>
      <c r="R231" s="23">
        <f t="shared" si="23"/>
        <v>0.87896825396825395</v>
      </c>
      <c r="S231" s="146">
        <f t="shared" si="24"/>
        <v>1.1698446487773884</v>
      </c>
    </row>
    <row r="232" spans="4:19" x14ac:dyDescent="0.35">
      <c r="D232" s="37">
        <v>223</v>
      </c>
      <c r="E232" s="7">
        <v>114.76200900000001</v>
      </c>
      <c r="F232" s="7">
        <f t="shared" si="20"/>
        <v>110.15225744476795</v>
      </c>
      <c r="G232" s="139">
        <f t="shared" si="21"/>
        <v>4.6097515552320516</v>
      </c>
      <c r="O232" s="37">
        <v>10.099967588150619</v>
      </c>
      <c r="P232" s="145">
        <f t="shared" si="22"/>
        <v>1.016091608935368</v>
      </c>
      <c r="Q232" s="23">
        <v>223</v>
      </c>
      <c r="R232" s="23">
        <f t="shared" si="23"/>
        <v>0.88293650793650791</v>
      </c>
      <c r="S232" s="146">
        <f t="shared" si="24"/>
        <v>1.189794977493698</v>
      </c>
    </row>
    <row r="233" spans="4:19" x14ac:dyDescent="0.35">
      <c r="D233" s="37">
        <v>224</v>
      </c>
      <c r="E233" s="7">
        <v>113.893501</v>
      </c>
      <c r="F233" s="7">
        <f t="shared" si="20"/>
        <v>110.39597037753717</v>
      </c>
      <c r="G233" s="139">
        <f t="shared" si="21"/>
        <v>3.4975306224628326</v>
      </c>
      <c r="O233" s="37">
        <v>10.115555924304587</v>
      </c>
      <c r="P233" s="145">
        <f t="shared" si="22"/>
        <v>1.0176598493703068</v>
      </c>
      <c r="Q233" s="23">
        <v>224</v>
      </c>
      <c r="R233" s="23">
        <f t="shared" si="23"/>
        <v>0.88690476190476186</v>
      </c>
      <c r="S233" s="146">
        <f t="shared" si="24"/>
        <v>1.2102304517744078</v>
      </c>
    </row>
    <row r="234" spans="4:19" x14ac:dyDescent="0.35">
      <c r="D234" s="37">
        <v>225</v>
      </c>
      <c r="E234" s="7">
        <v>115.610542</v>
      </c>
      <c r="F234" s="7">
        <f t="shared" si="20"/>
        <v>110.63968331030637</v>
      </c>
      <c r="G234" s="139">
        <f t="shared" si="21"/>
        <v>4.9708586896936282</v>
      </c>
      <c r="O234" s="37">
        <v>10.133953681231702</v>
      </c>
      <c r="P234" s="145">
        <f t="shared" si="22"/>
        <v>1.0195107272343911</v>
      </c>
      <c r="Q234" s="23">
        <v>225</v>
      </c>
      <c r="R234" s="23">
        <f t="shared" si="23"/>
        <v>0.89087301587301593</v>
      </c>
      <c r="S234" s="146">
        <f t="shared" si="24"/>
        <v>1.2311842297805575</v>
      </c>
    </row>
    <row r="235" spans="4:19" x14ac:dyDescent="0.35">
      <c r="D235" s="37">
        <v>226</v>
      </c>
      <c r="E235" s="7">
        <v>116.58886</v>
      </c>
      <c r="F235" s="7">
        <f t="shared" si="20"/>
        <v>110.88339624307557</v>
      </c>
      <c r="G235" s="139">
        <f t="shared" si="21"/>
        <v>5.7054637569244306</v>
      </c>
      <c r="O235" s="37">
        <v>10.17013932768937</v>
      </c>
      <c r="P235" s="145">
        <f t="shared" si="22"/>
        <v>1.0231511281969321</v>
      </c>
      <c r="Q235" s="23">
        <v>226</v>
      </c>
      <c r="R235" s="23">
        <f t="shared" si="23"/>
        <v>0.89484126984126988</v>
      </c>
      <c r="S235" s="146">
        <f t="shared" si="24"/>
        <v>1.2526929839120398</v>
      </c>
    </row>
    <row r="236" spans="4:19" x14ac:dyDescent="0.35">
      <c r="D236" s="37">
        <v>227</v>
      </c>
      <c r="E236" s="7">
        <v>112.82534800000001</v>
      </c>
      <c r="F236" s="7">
        <f t="shared" si="20"/>
        <v>111.12710917584478</v>
      </c>
      <c r="G236" s="139">
        <f t="shared" si="21"/>
        <v>1.6982388241552258</v>
      </c>
      <c r="O236" s="37">
        <v>10.241912722612213</v>
      </c>
      <c r="P236" s="145">
        <f t="shared" si="22"/>
        <v>1.0303717795197607</v>
      </c>
      <c r="Q236" s="23">
        <v>227</v>
      </c>
      <c r="R236" s="23">
        <f t="shared" si="23"/>
        <v>0.89880952380952384</v>
      </c>
      <c r="S236" s="146">
        <f t="shared" si="24"/>
        <v>1.2747974249655289</v>
      </c>
    </row>
    <row r="237" spans="4:19" x14ac:dyDescent="0.35">
      <c r="D237" s="37">
        <v>228</v>
      </c>
      <c r="E237" s="7">
        <v>116.29935500000001</v>
      </c>
      <c r="F237" s="7">
        <f t="shared" si="20"/>
        <v>111.37082210861399</v>
      </c>
      <c r="G237" s="139">
        <f t="shared" si="21"/>
        <v>4.9285328913860127</v>
      </c>
      <c r="O237" s="37">
        <v>10.247987991535396</v>
      </c>
      <c r="P237" s="145">
        <f t="shared" si="22"/>
        <v>1.0309829725479556</v>
      </c>
      <c r="Q237" s="23">
        <v>228</v>
      </c>
      <c r="R237" s="23">
        <f t="shared" si="23"/>
        <v>0.90277777777777779</v>
      </c>
      <c r="S237" s="146">
        <f t="shared" si="24"/>
        <v>1.2975429286165541</v>
      </c>
    </row>
    <row r="238" spans="4:19" x14ac:dyDescent="0.35">
      <c r="D238" s="37">
        <v>229</v>
      </c>
      <c r="E238" s="7">
        <v>112.96511099999999</v>
      </c>
      <c r="F238" s="7">
        <f t="shared" si="20"/>
        <v>111.61453504138319</v>
      </c>
      <c r="G238" s="139">
        <f t="shared" si="21"/>
        <v>1.3505759586168011</v>
      </c>
      <c r="O238" s="37">
        <v>10.461925403846621</v>
      </c>
      <c r="P238" s="145">
        <f t="shared" si="22"/>
        <v>1.0525058148332929</v>
      </c>
      <c r="Q238" s="23">
        <v>229</v>
      </c>
      <c r="R238" s="23">
        <f t="shared" si="23"/>
        <v>0.90674603174603174</v>
      </c>
      <c r="S238" s="146">
        <f t="shared" si="24"/>
        <v>1.3209802893126328</v>
      </c>
    </row>
    <row r="239" spans="4:19" x14ac:dyDescent="0.35">
      <c r="D239" s="37">
        <v>230</v>
      </c>
      <c r="E239" s="7">
        <v>114.881805</v>
      </c>
      <c r="F239" s="7">
        <f t="shared" si="20"/>
        <v>111.85824797415239</v>
      </c>
      <c r="G239" s="139">
        <f t="shared" si="21"/>
        <v>3.0235570258476088</v>
      </c>
      <c r="O239" s="37">
        <v>10.529415260458563</v>
      </c>
      <c r="P239" s="145">
        <f t="shared" si="22"/>
        <v>1.0592955274133709</v>
      </c>
      <c r="Q239" s="23">
        <v>230</v>
      </c>
      <c r="R239" s="23">
        <f t="shared" si="23"/>
        <v>0.9107142857142857</v>
      </c>
      <c r="S239" s="146">
        <f t="shared" si="24"/>
        <v>1.3451666341766386</v>
      </c>
    </row>
    <row r="240" spans="4:19" x14ac:dyDescent="0.35">
      <c r="D240" s="37">
        <v>231</v>
      </c>
      <c r="E240" s="7">
        <v>114.77198799999999</v>
      </c>
      <c r="F240" s="7">
        <f t="shared" si="20"/>
        <v>112.1019609069216</v>
      </c>
      <c r="G240" s="139">
        <f t="shared" si="21"/>
        <v>2.6700270930783887</v>
      </c>
      <c r="O240" s="37">
        <v>10.667338269385027</v>
      </c>
      <c r="P240" s="145">
        <f t="shared" si="22"/>
        <v>1.0731710582827683</v>
      </c>
      <c r="Q240" s="23">
        <v>231</v>
      </c>
      <c r="R240" s="23">
        <f t="shared" si="23"/>
        <v>0.91468253968253965</v>
      </c>
      <c r="S240" s="146">
        <f t="shared" si="24"/>
        <v>1.3701665397259748</v>
      </c>
    </row>
    <row r="241" spans="4:19" x14ac:dyDescent="0.35">
      <c r="D241" s="37">
        <v>232</v>
      </c>
      <c r="E241" s="7">
        <v>116.768547</v>
      </c>
      <c r="F241" s="7">
        <f t="shared" si="20"/>
        <v>112.34567383969082</v>
      </c>
      <c r="G241" s="139">
        <f t="shared" si="21"/>
        <v>4.4228731603091802</v>
      </c>
      <c r="O241" s="37">
        <v>10.856201789842999</v>
      </c>
      <c r="P241" s="145">
        <f t="shared" si="22"/>
        <v>1.0921713804814732</v>
      </c>
      <c r="Q241" s="23">
        <v>232</v>
      </c>
      <c r="R241" s="23">
        <f t="shared" si="23"/>
        <v>0.91865079365079361</v>
      </c>
      <c r="S241" s="146">
        <f t="shared" si="24"/>
        <v>1.3960534082549898</v>
      </c>
    </row>
    <row r="242" spans="4:19" x14ac:dyDescent="0.35">
      <c r="D242" s="37">
        <v>233</v>
      </c>
      <c r="E242" s="7">
        <v>124.18575300000001</v>
      </c>
      <c r="F242" s="7">
        <f t="shared" si="20"/>
        <v>112.58938677246002</v>
      </c>
      <c r="G242" s="139">
        <f t="shared" si="21"/>
        <v>11.596366227539988</v>
      </c>
      <c r="O242" s="37">
        <v>11.325527605539008</v>
      </c>
      <c r="P242" s="145">
        <f t="shared" si="22"/>
        <v>1.1393871778613522</v>
      </c>
      <c r="Q242" s="23">
        <v>233</v>
      </c>
      <c r="R242" s="23">
        <f t="shared" si="23"/>
        <v>0.92261904761904767</v>
      </c>
      <c r="S242" s="146">
        <f t="shared" si="24"/>
        <v>1.4229111803109853</v>
      </c>
    </row>
    <row r="243" spans="4:19" x14ac:dyDescent="0.35">
      <c r="D243" s="37">
        <v>234</v>
      </c>
      <c r="E243" s="7">
        <v>120.891434</v>
      </c>
      <c r="F243" s="7">
        <f t="shared" si="20"/>
        <v>112.83309970522922</v>
      </c>
      <c r="G243" s="139">
        <f t="shared" si="21"/>
        <v>8.0583342947707877</v>
      </c>
      <c r="O243" s="37">
        <v>11.395895520919822</v>
      </c>
      <c r="P243" s="145">
        <f t="shared" si="22"/>
        <v>1.1464664330899141</v>
      </c>
      <c r="Q243" s="23">
        <v>234</v>
      </c>
      <c r="R243" s="23">
        <f t="shared" si="23"/>
        <v>0.92658730158730163</v>
      </c>
      <c r="S243" s="146">
        <f t="shared" si="24"/>
        <v>1.4508364874126363</v>
      </c>
    </row>
    <row r="244" spans="4:19" x14ac:dyDescent="0.35">
      <c r="D244" s="37">
        <v>235</v>
      </c>
      <c r="E244" s="7">
        <v>120.98127700000001</v>
      </c>
      <c r="F244" s="7">
        <f t="shared" si="20"/>
        <v>113.07681263799842</v>
      </c>
      <c r="G244" s="139">
        <f t="shared" si="21"/>
        <v>7.9044643620015904</v>
      </c>
      <c r="O244" s="37">
        <v>11.596366227539988</v>
      </c>
      <c r="P244" s="145">
        <f t="shared" si="22"/>
        <v>1.1666344782896902</v>
      </c>
      <c r="Q244" s="23">
        <v>235</v>
      </c>
      <c r="R244" s="23">
        <f t="shared" si="23"/>
        <v>0.93055555555555558</v>
      </c>
      <c r="S244" s="146">
        <f t="shared" si="24"/>
        <v>1.4799413890351927</v>
      </c>
    </row>
    <row r="245" spans="4:19" x14ac:dyDescent="0.35">
      <c r="D245" s="37">
        <v>236</v>
      </c>
      <c r="E245" s="7">
        <v>120.502106</v>
      </c>
      <c r="F245" s="7">
        <f t="shared" si="20"/>
        <v>113.32052557076763</v>
      </c>
      <c r="G245" s="139">
        <f t="shared" si="21"/>
        <v>7.1815804292323691</v>
      </c>
      <c r="O245" s="37">
        <v>11.868732538308208</v>
      </c>
      <c r="P245" s="145">
        <f t="shared" si="22"/>
        <v>1.1940354694822717</v>
      </c>
      <c r="Q245" s="23">
        <v>236</v>
      </c>
      <c r="R245" s="23">
        <f t="shared" si="23"/>
        <v>0.93452380952380953</v>
      </c>
      <c r="S245" s="146">
        <f t="shared" si="24"/>
        <v>1.5103568962835032</v>
      </c>
    </row>
    <row r="246" spans="4:19" x14ac:dyDescent="0.35">
      <c r="D246" s="37">
        <v>237</v>
      </c>
      <c r="E246" s="7">
        <v>118.81501</v>
      </c>
      <c r="F246" s="7">
        <f t="shared" si="20"/>
        <v>113.56423850353684</v>
      </c>
      <c r="G246" s="139">
        <f t="shared" si="21"/>
        <v>5.2507714964631589</v>
      </c>
      <c r="O246" s="37">
        <v>11.936208740000595</v>
      </c>
      <c r="P246" s="145">
        <f t="shared" si="22"/>
        <v>1.2008238083302993</v>
      </c>
      <c r="Q246" s="23">
        <v>237</v>
      </c>
      <c r="R246" s="23">
        <f t="shared" si="23"/>
        <v>0.93849206349206349</v>
      </c>
      <c r="S246" s="146">
        <f t="shared" si="24"/>
        <v>1.5422375718953325</v>
      </c>
    </row>
    <row r="247" spans="4:19" x14ac:dyDescent="0.35">
      <c r="D247" s="37">
        <v>238</v>
      </c>
      <c r="E247" s="7">
        <v>115.78025100000001</v>
      </c>
      <c r="F247" s="7">
        <f t="shared" si="20"/>
        <v>113.80795143630604</v>
      </c>
      <c r="G247" s="139">
        <f t="shared" si="21"/>
        <v>1.9722995636939658</v>
      </c>
      <c r="O247" s="37">
        <v>12.035176672769808</v>
      </c>
      <c r="P247" s="145">
        <f t="shared" si="22"/>
        <v>1.2107803240480781</v>
      </c>
      <c r="Q247" s="23">
        <v>238</v>
      </c>
      <c r="R247" s="23">
        <f t="shared" si="23"/>
        <v>0.94246031746031744</v>
      </c>
      <c r="S247" s="146">
        <f t="shared" si="24"/>
        <v>1.5757676293730736</v>
      </c>
    </row>
    <row r="248" spans="4:19" x14ac:dyDescent="0.35">
      <c r="D248" s="37">
        <v>239</v>
      </c>
      <c r="E248" s="7">
        <v>117.30761699999999</v>
      </c>
      <c r="F248" s="7">
        <f t="shared" si="20"/>
        <v>114.05166436907524</v>
      </c>
      <c r="G248" s="139">
        <f t="shared" si="21"/>
        <v>3.2559526309247531</v>
      </c>
      <c r="O248" s="37">
        <v>12.12308613492344</v>
      </c>
      <c r="P248" s="145">
        <f t="shared" si="22"/>
        <v>1.2196243194431846</v>
      </c>
      <c r="Q248" s="23">
        <v>239</v>
      </c>
      <c r="R248" s="23">
        <f t="shared" si="23"/>
        <v>0.9464285714285714</v>
      </c>
      <c r="S248" s="146">
        <f t="shared" si="24"/>
        <v>1.6111691623526765</v>
      </c>
    </row>
    <row r="249" spans="4:19" x14ac:dyDescent="0.35">
      <c r="D249" s="37">
        <v>240</v>
      </c>
      <c r="E249" s="7">
        <v>116.668724</v>
      </c>
      <c r="F249" s="7">
        <f t="shared" si="20"/>
        <v>114.29537730184445</v>
      </c>
      <c r="G249" s="139">
        <f t="shared" si="21"/>
        <v>2.3733466981555438</v>
      </c>
      <c r="O249" s="37">
        <v>12.214763471077404</v>
      </c>
      <c r="P249" s="145">
        <f t="shared" si="22"/>
        <v>1.2288473759710963</v>
      </c>
      <c r="Q249" s="23">
        <v>240</v>
      </c>
      <c r="R249" s="23">
        <f t="shared" si="23"/>
        <v>0.95039682539682535</v>
      </c>
      <c r="S249" s="146">
        <f t="shared" si="24"/>
        <v>1.6487134702908506</v>
      </c>
    </row>
    <row r="250" spans="4:19" x14ac:dyDescent="0.35">
      <c r="D250" s="37">
        <v>241</v>
      </c>
      <c r="E250" s="7">
        <v>115.55064400000001</v>
      </c>
      <c r="F250" s="7">
        <f t="shared" si="20"/>
        <v>114.53909023461367</v>
      </c>
      <c r="G250" s="139">
        <f t="shared" si="21"/>
        <v>1.0115537653863385</v>
      </c>
      <c r="O250" s="37">
        <v>14.255107546770134</v>
      </c>
      <c r="P250" s="145">
        <f t="shared" si="22"/>
        <v>1.434113034158421</v>
      </c>
      <c r="Q250" s="23">
        <v>241</v>
      </c>
      <c r="R250" s="23">
        <f t="shared" si="23"/>
        <v>0.95436507936507942</v>
      </c>
      <c r="S250" s="146">
        <f t="shared" si="24"/>
        <v>1.688737002266798</v>
      </c>
    </row>
    <row r="251" spans="4:19" x14ac:dyDescent="0.35">
      <c r="D251" s="37">
        <v>242</v>
      </c>
      <c r="E251" s="7">
        <v>114.84187300000001</v>
      </c>
      <c r="F251" s="7">
        <f t="shared" si="20"/>
        <v>114.78280316738287</v>
      </c>
      <c r="G251" s="139">
        <f t="shared" si="21"/>
        <v>5.9069832617140605E-2</v>
      </c>
      <c r="O251" s="37">
        <v>14.255575807231381</v>
      </c>
      <c r="P251" s="145">
        <f t="shared" si="22"/>
        <v>1.4341601427774653</v>
      </c>
      <c r="Q251" s="23">
        <v>242</v>
      </c>
      <c r="R251" s="23">
        <f t="shared" si="23"/>
        <v>0.95833333333333337</v>
      </c>
      <c r="S251" s="146">
        <f t="shared" si="24"/>
        <v>1.7316643961222455</v>
      </c>
    </row>
    <row r="252" spans="4:19" x14ac:dyDescent="0.35">
      <c r="D252" s="37">
        <v>243</v>
      </c>
      <c r="E252" s="7">
        <v>114.85185199999999</v>
      </c>
      <c r="F252" s="7">
        <f t="shared" si="20"/>
        <v>115.02651610015207</v>
      </c>
      <c r="G252" s="139">
        <f t="shared" si="21"/>
        <v>-0.17466410015207146</v>
      </c>
      <c r="O252" s="37">
        <v>14.418955479539335</v>
      </c>
      <c r="P252" s="145">
        <f t="shared" si="22"/>
        <v>1.4505967018707326</v>
      </c>
      <c r="Q252" s="23">
        <v>243</v>
      </c>
      <c r="R252" s="23">
        <f t="shared" si="23"/>
        <v>0.96230158730158732</v>
      </c>
      <c r="S252" s="146">
        <f t="shared" si="24"/>
        <v>1.7780428020381671</v>
      </c>
    </row>
    <row r="253" spans="4:19" x14ac:dyDescent="0.35">
      <c r="D253" s="37">
        <v>244</v>
      </c>
      <c r="E253" s="7">
        <v>116.39917800000001</v>
      </c>
      <c r="F253" s="7">
        <f t="shared" si="20"/>
        <v>115.27022903292126</v>
      </c>
      <c r="G253" s="139">
        <f t="shared" si="21"/>
        <v>1.1289489670787418</v>
      </c>
      <c r="O253" s="37">
        <v>19.314553210616154</v>
      </c>
      <c r="P253" s="145">
        <f t="shared" si="22"/>
        <v>1.9431107353916119</v>
      </c>
      <c r="Q253" s="23">
        <v>244</v>
      </c>
      <c r="R253" s="23">
        <f t="shared" si="23"/>
        <v>0.96626984126984128</v>
      </c>
      <c r="S253" s="146">
        <f t="shared" si="24"/>
        <v>1.8285948988056846</v>
      </c>
    </row>
    <row r="254" spans="4:19" x14ac:dyDescent="0.35">
      <c r="D254" s="37">
        <v>245</v>
      </c>
      <c r="E254" s="7">
        <v>111.008476</v>
      </c>
      <c r="F254" s="7">
        <f t="shared" si="20"/>
        <v>115.51394196569048</v>
      </c>
      <c r="G254" s="139">
        <f t="shared" si="21"/>
        <v>-4.5054659656904761</v>
      </c>
      <c r="O254" s="37">
        <v>19.760415143385359</v>
      </c>
      <c r="P254" s="145">
        <f t="shared" si="22"/>
        <v>1.9879659851413243</v>
      </c>
      <c r="Q254" s="23">
        <v>245</v>
      </c>
      <c r="R254" s="23">
        <f t="shared" si="23"/>
        <v>0.97023809523809523</v>
      </c>
      <c r="S254" s="146">
        <f t="shared" si="24"/>
        <v>1.8843044227824219</v>
      </c>
    </row>
    <row r="255" spans="4:19" x14ac:dyDescent="0.35">
      <c r="D255" s="37">
        <v>246</v>
      </c>
      <c r="E255" s="7">
        <v>115.12138400000001</v>
      </c>
      <c r="F255" s="7">
        <f t="shared" si="20"/>
        <v>115.75765489845969</v>
      </c>
      <c r="G255" s="139">
        <f t="shared" si="21"/>
        <v>-0.63627089845968499</v>
      </c>
      <c r="O255" s="37">
        <v>20.063156008923769</v>
      </c>
      <c r="P255" s="145">
        <f t="shared" si="22"/>
        <v>2.0184227614102208</v>
      </c>
      <c r="Q255" s="23">
        <v>246</v>
      </c>
      <c r="R255" s="23">
        <f t="shared" si="23"/>
        <v>0.97420634920634919</v>
      </c>
      <c r="S255" s="146">
        <f t="shared" si="24"/>
        <v>1.946561720798984</v>
      </c>
    </row>
    <row r="256" spans="4:19" x14ac:dyDescent="0.35">
      <c r="D256" s="37">
        <v>247</v>
      </c>
      <c r="E256" s="7">
        <v>108.672516</v>
      </c>
      <c r="F256" s="7">
        <f t="shared" si="20"/>
        <v>116.00136783122889</v>
      </c>
      <c r="G256" s="139">
        <f t="shared" si="21"/>
        <v>-7.3288518312288886</v>
      </c>
      <c r="O256" s="37">
        <v>20.09636587446218</v>
      </c>
      <c r="P256" s="145">
        <f t="shared" si="22"/>
        <v>2.0217637885385695</v>
      </c>
      <c r="Q256" s="23">
        <v>247</v>
      </c>
      <c r="R256" s="23">
        <f t="shared" si="23"/>
        <v>0.97817460317460314</v>
      </c>
      <c r="S256" s="146">
        <f t="shared" si="24"/>
        <v>2.0174287103431894</v>
      </c>
    </row>
    <row r="257" spans="4:19" x14ac:dyDescent="0.35">
      <c r="D257" s="37">
        <v>248</v>
      </c>
      <c r="E257" s="7">
        <v>108.58266399999999</v>
      </c>
      <c r="F257" s="7">
        <f t="shared" si="20"/>
        <v>116.24508076399809</v>
      </c>
      <c r="G257" s="139">
        <f t="shared" si="21"/>
        <v>-7.6624167639980953</v>
      </c>
      <c r="O257" s="37">
        <v>21.337591941692978</v>
      </c>
      <c r="P257" s="145">
        <f t="shared" si="22"/>
        <v>2.1466354161648518</v>
      </c>
      <c r="Q257" s="23">
        <v>248</v>
      </c>
      <c r="R257" s="23">
        <f t="shared" si="23"/>
        <v>0.9821428571428571</v>
      </c>
      <c r="S257" s="146">
        <f t="shared" si="24"/>
        <v>2.100165492844468</v>
      </c>
    </row>
    <row r="258" spans="4:19" x14ac:dyDescent="0.35">
      <c r="D258" s="37">
        <v>249</v>
      </c>
      <c r="E258" s="7">
        <v>110.24979399999999</v>
      </c>
      <c r="F258" s="7">
        <f t="shared" si="20"/>
        <v>116.4887936967673</v>
      </c>
      <c r="G258" s="139">
        <f t="shared" si="21"/>
        <v>-6.2389996967673085</v>
      </c>
      <c r="O258" s="37">
        <v>21.514023076154558</v>
      </c>
      <c r="P258" s="145">
        <f t="shared" si="22"/>
        <v>2.1643849974102096</v>
      </c>
      <c r="Q258" s="23">
        <v>249</v>
      </c>
      <c r="R258" s="23">
        <f t="shared" si="23"/>
        <v>0.98611111111111116</v>
      </c>
      <c r="S258" s="146">
        <f t="shared" si="24"/>
        <v>2.2004105812100336</v>
      </c>
    </row>
    <row r="259" spans="4:19" x14ac:dyDescent="0.35">
      <c r="D259" s="37">
        <v>250</v>
      </c>
      <c r="E259" s="7">
        <v>114.752022</v>
      </c>
      <c r="F259" s="7">
        <f t="shared" si="20"/>
        <v>116.73250662953652</v>
      </c>
      <c r="G259" s="139">
        <f t="shared" si="21"/>
        <v>-1.9804846295365195</v>
      </c>
      <c r="O259" s="37">
        <v>23.296037277846949</v>
      </c>
      <c r="P259" s="145">
        <f t="shared" si="22"/>
        <v>2.3436617784038067</v>
      </c>
      <c r="Q259" s="23">
        <v>250</v>
      </c>
      <c r="R259" s="23">
        <f t="shared" si="23"/>
        <v>0.99007936507936511</v>
      </c>
      <c r="S259" s="146">
        <f t="shared" si="24"/>
        <v>2.3293360530620011</v>
      </c>
    </row>
    <row r="260" spans="4:19" x14ac:dyDescent="0.35">
      <c r="D260" s="37">
        <v>251</v>
      </c>
      <c r="E260" s="7">
        <v>118.824997</v>
      </c>
      <c r="F260" s="7">
        <f t="shared" si="20"/>
        <v>116.97621956230572</v>
      </c>
      <c r="G260" s="139">
        <f t="shared" si="21"/>
        <v>1.8487774376942809</v>
      </c>
      <c r="O260" s="37">
        <v>25.164553412308521</v>
      </c>
      <c r="P260" s="145">
        <f t="shared" si="22"/>
        <v>2.5316409524770185</v>
      </c>
      <c r="Q260" s="23">
        <v>251</v>
      </c>
      <c r="R260" s="23">
        <f t="shared" si="23"/>
        <v>0.99404761904761907</v>
      </c>
      <c r="S260" s="146">
        <f t="shared" si="24"/>
        <v>2.5149548778025288</v>
      </c>
    </row>
    <row r="261" spans="4:19" ht="16" thickBot="1" x14ac:dyDescent="0.4">
      <c r="D261" s="37">
        <v>252</v>
      </c>
      <c r="E261" s="7">
        <v>118.69000200000001</v>
      </c>
      <c r="F261" s="7">
        <f t="shared" si="20"/>
        <v>117.21993249507491</v>
      </c>
      <c r="G261" s="139">
        <f t="shared" si="21"/>
        <v>1.4700695049250925</v>
      </c>
      <c r="O261" s="40">
        <v>28.183473345077758</v>
      </c>
      <c r="P261" s="147">
        <f t="shared" si="22"/>
        <v>2.8353547203640943</v>
      </c>
      <c r="Q261" s="88">
        <v>252</v>
      </c>
      <c r="R261" s="88">
        <f t="shared" si="23"/>
        <v>0.99801587301587302</v>
      </c>
      <c r="S261" s="148">
        <f t="shared" si="24"/>
        <v>2.8806743591110586</v>
      </c>
    </row>
    <row r="262" spans="4:19" x14ac:dyDescent="0.35">
      <c r="D262" s="37">
        <v>253</v>
      </c>
      <c r="E262" s="8">
        <v>116.32</v>
      </c>
      <c r="F262" s="155">
        <f t="shared" si="20"/>
        <v>117.46364542784411</v>
      </c>
      <c r="G262" s="139"/>
    </row>
    <row r="263" spans="4:19" x14ac:dyDescent="0.35">
      <c r="D263" s="37">
        <v>254</v>
      </c>
      <c r="E263" s="8">
        <v>115.97</v>
      </c>
      <c r="F263" s="155">
        <f t="shared" si="20"/>
        <v>117.70735836061333</v>
      </c>
      <c r="G263" s="139"/>
    </row>
    <row r="264" spans="4:19" x14ac:dyDescent="0.35">
      <c r="D264" s="37">
        <v>255</v>
      </c>
      <c r="E264" s="8">
        <v>119.49</v>
      </c>
      <c r="F264" s="155">
        <f t="shared" si="20"/>
        <v>117.95107129338254</v>
      </c>
      <c r="G264" s="139"/>
    </row>
    <row r="265" spans="4:19" x14ac:dyDescent="0.35">
      <c r="D265" s="37">
        <v>256</v>
      </c>
      <c r="E265" s="113">
        <v>119.21</v>
      </c>
      <c r="F265" s="155">
        <f t="shared" si="20"/>
        <v>118.19478422615174</v>
      </c>
      <c r="G265" s="139"/>
    </row>
    <row r="266" spans="4:19" ht="16" thickBot="1" x14ac:dyDescent="0.4">
      <c r="D266" s="40">
        <v>257</v>
      </c>
      <c r="E266" s="131">
        <v>119.26</v>
      </c>
      <c r="F266" s="156">
        <f t="shared" si="20"/>
        <v>118.43849715892094</v>
      </c>
      <c r="G266" s="141"/>
    </row>
    <row r="271" spans="4:19" s="138" customFormat="1" x14ac:dyDescent="0.35"/>
    <row r="272" spans="4:19" ht="31" x14ac:dyDescent="0.7">
      <c r="G272" s="46" t="s">
        <v>6</v>
      </c>
    </row>
    <row r="273" spans="1:33" ht="16" thickBot="1" x14ac:dyDescent="0.4"/>
    <row r="274" spans="1:33" ht="16" thickBot="1" x14ac:dyDescent="0.4">
      <c r="O274" s="28" t="s">
        <v>37</v>
      </c>
      <c r="P274" s="143"/>
      <c r="Q274" s="41"/>
      <c r="R274" s="41" t="s">
        <v>40</v>
      </c>
      <c r="S274" s="144"/>
      <c r="W274" s="28"/>
      <c r="X274" s="41"/>
      <c r="Y274" s="163" t="s">
        <v>45</v>
      </c>
      <c r="Z274" s="163" t="s">
        <v>47</v>
      </c>
      <c r="AA274" s="164" t="s">
        <v>53</v>
      </c>
      <c r="AB274" s="164" t="s">
        <v>54</v>
      </c>
      <c r="AC274" s="164" t="s">
        <v>60</v>
      </c>
      <c r="AD274" s="165" t="s">
        <v>55</v>
      </c>
      <c r="AE274" s="169" t="s">
        <v>56</v>
      </c>
      <c r="AF274" s="167" t="s">
        <v>78</v>
      </c>
      <c r="AG274" s="166">
        <f>SUM(AE275:AE290)</f>
        <v>182.24904488082385</v>
      </c>
    </row>
    <row r="275" spans="1:33" ht="16.5" thickTop="1" thickBot="1" x14ac:dyDescent="0.4">
      <c r="O275" s="37"/>
      <c r="P275" s="145"/>
      <c r="Q275" s="23"/>
      <c r="R275" s="23"/>
      <c r="S275" s="146"/>
      <c r="W275" s="162" t="s">
        <v>48</v>
      </c>
      <c r="X275" s="14">
        <v>-56.241709833011299</v>
      </c>
      <c r="Y275" s="122">
        <v>-56.241709833011328</v>
      </c>
      <c r="Z275" s="122">
        <v>1</v>
      </c>
      <c r="AA275" s="23">
        <f>X275</f>
        <v>-56.241709833011299</v>
      </c>
      <c r="AB275" s="23">
        <f>AA275+$X$278</f>
        <v>-50.456902288536043</v>
      </c>
      <c r="AC275" s="23">
        <f>_xlfn.NORM.DIST(AB275,$X$280,$X$281,TRUE)</f>
        <v>1.5452300441138277E-3</v>
      </c>
      <c r="AD275" s="23">
        <f>AC275*$X$282</f>
        <v>0.38939797111668456</v>
      </c>
      <c r="AE275" s="54">
        <f>(AD275-Z275)^2/AD275</f>
        <v>0.95746476697666139</v>
      </c>
      <c r="AF275" s="168" t="s">
        <v>76</v>
      </c>
      <c r="AG275" s="166">
        <f>1-_xlfn.CHISQ.DIST(AG274,AG276,1)</f>
        <v>0</v>
      </c>
    </row>
    <row r="276" spans="1:33" x14ac:dyDescent="0.35">
      <c r="D276" s="128" t="s">
        <v>5</v>
      </c>
      <c r="E276" s="129" t="s">
        <v>4</v>
      </c>
      <c r="F276" s="129" t="s">
        <v>31</v>
      </c>
      <c r="G276" s="130" t="s">
        <v>32</v>
      </c>
      <c r="O276" s="162" t="s">
        <v>32</v>
      </c>
      <c r="P276" s="162" t="s">
        <v>38</v>
      </c>
      <c r="Q276" s="162" t="s">
        <v>39</v>
      </c>
      <c r="R276" s="162" t="s">
        <v>41</v>
      </c>
      <c r="S276" s="162" t="s">
        <v>42</v>
      </c>
      <c r="W276" s="162" t="s">
        <v>49</v>
      </c>
      <c r="X276" s="14">
        <v>30.530403334117601</v>
      </c>
      <c r="Y276" s="122">
        <v>-50.456902288536064</v>
      </c>
      <c r="Z276" s="122">
        <v>0</v>
      </c>
      <c r="AA276" s="23">
        <f>AB275</f>
        <v>-50.456902288536043</v>
      </c>
      <c r="AB276" s="23">
        <f t="shared" ref="AB276:AB289" si="25">AA276+$X$278</f>
        <v>-44.672094744060786</v>
      </c>
      <c r="AC276" s="23">
        <f>_xlfn.NORM.DIST(AB276,$X$280,$X$281,TRUE)-_xlfn.NORM.DIST(AA276,$X$280,$X$281,TRUE)</f>
        <v>2.859055981435276E-3</v>
      </c>
      <c r="AD276" s="23">
        <f t="shared" ref="AD276:AD288" si="26">AC276*$X$282</f>
        <v>0.7204821073216896</v>
      </c>
      <c r="AE276" s="54">
        <f t="shared" ref="AE276:AE289" si="27">(AD276-Z276)^2/AD276</f>
        <v>0.72048210732168949</v>
      </c>
      <c r="AF276" s="168" t="s">
        <v>57</v>
      </c>
      <c r="AG276" s="14">
        <f>X277-2-1</f>
        <v>12</v>
      </c>
    </row>
    <row r="277" spans="1:33" x14ac:dyDescent="0.35">
      <c r="D277" s="37">
        <v>1</v>
      </c>
      <c r="E277" s="7">
        <v>177.02937299999999</v>
      </c>
      <c r="F277" s="7">
        <f>$B$279*D277+$B$280</f>
        <v>161.61830424681591</v>
      </c>
      <c r="G277" s="139">
        <f>E277-F277</f>
        <v>15.411068753184082</v>
      </c>
      <c r="O277" s="37">
        <v>-56.241709833011299</v>
      </c>
      <c r="P277" s="145">
        <f>STANDARDIZE(O277, AVERAGE($O$277:$O$528),_xlfn.STDEV.S($O$277:$O$528))</f>
        <v>-3.2977922856897948</v>
      </c>
      <c r="Q277" s="23">
        <v>1</v>
      </c>
      <c r="R277" s="23">
        <f>(Q277-0.5)/252</f>
        <v>1.984126984126984E-3</v>
      </c>
      <c r="S277" s="146">
        <f>_xlfn.NORM.S.INV(R277)</f>
        <v>-2.8806743591110573</v>
      </c>
      <c r="W277" s="162" t="s">
        <v>50</v>
      </c>
      <c r="X277" s="14">
        <f>COUNT(Y275:Y290)</f>
        <v>15</v>
      </c>
      <c r="Y277" s="122">
        <v>-44.6720947440608</v>
      </c>
      <c r="Z277" s="122">
        <v>1</v>
      </c>
      <c r="AA277" s="23">
        <f t="shared" ref="AA277:AA289" si="28">AB276</f>
        <v>-44.672094744060786</v>
      </c>
      <c r="AB277" s="23">
        <f t="shared" si="25"/>
        <v>-38.887287199585529</v>
      </c>
      <c r="AC277" s="23">
        <f t="shared" ref="AC277:AC288" si="29">_xlfn.NORM.DIST(AB277,$X$280,$X$281,TRUE)-_xlfn.NORM.DIST(AA277,$X$280,$X$281,TRUE)</f>
        <v>6.8937082420221828E-3</v>
      </c>
      <c r="AD277" s="23">
        <f t="shared" si="26"/>
        <v>1.7372144769895901</v>
      </c>
      <c r="AE277" s="54">
        <f t="shared" si="27"/>
        <v>0.31284863917599715</v>
      </c>
      <c r="AF277" s="23"/>
      <c r="AG277" s="34"/>
    </row>
    <row r="278" spans="1:33" x14ac:dyDescent="0.35">
      <c r="D278" s="37">
        <v>2</v>
      </c>
      <c r="E278" s="7">
        <v>176.658142</v>
      </c>
      <c r="F278" s="7">
        <f t="shared" ref="F278:F341" si="30">$B$279*D278+$B$280</f>
        <v>161.58691498952138</v>
      </c>
      <c r="G278" s="139">
        <f t="shared" ref="G278:G341" si="31">E278-F278</f>
        <v>15.071227010478623</v>
      </c>
      <c r="O278" s="37">
        <v>-47.744550090305893</v>
      </c>
      <c r="P278" s="145">
        <f>STANDARDIZE(O278, AVERAGE($O$277:$O$528),_xlfn.STDEV.S($O$277:$O$528))</f>
        <v>-2.7995523151595925</v>
      </c>
      <c r="Q278" s="23">
        <v>2</v>
      </c>
      <c r="R278" s="23">
        <f t="shared" ref="R278:R341" si="32">(Q278-0.5)/252</f>
        <v>5.9523809523809521E-3</v>
      </c>
      <c r="S278" s="146">
        <f t="shared" ref="S278:S341" si="33">_xlfn.NORM.S.INV(R278)</f>
        <v>-2.514954877802527</v>
      </c>
      <c r="W278" s="162" t="s">
        <v>51</v>
      </c>
      <c r="X278" s="14">
        <f>X279/X277</f>
        <v>5.7848075444752602</v>
      </c>
      <c r="Y278" s="122">
        <v>-38.887287199585529</v>
      </c>
      <c r="Z278" s="122">
        <v>3</v>
      </c>
      <c r="AA278" s="23">
        <f t="shared" si="28"/>
        <v>-38.887287199585529</v>
      </c>
      <c r="AB278" s="23">
        <f t="shared" si="25"/>
        <v>-33.102479655110272</v>
      </c>
      <c r="AC278" s="23">
        <f t="shared" si="29"/>
        <v>1.4831205605117345E-2</v>
      </c>
      <c r="AD278" s="23">
        <f t="shared" si="26"/>
        <v>3.7374638124895712</v>
      </c>
      <c r="AE278" s="54">
        <f t="shared" si="27"/>
        <v>0.14551388375032484</v>
      </c>
      <c r="AF278" s="23"/>
      <c r="AG278" s="34"/>
    </row>
    <row r="279" spans="1:33" x14ac:dyDescent="0.35">
      <c r="A279" s="161" t="s">
        <v>25</v>
      </c>
      <c r="B279" s="152">
        <f>SLOPE(E277:E528, D277:D528)</f>
        <v>-3.1389257294555939E-2</v>
      </c>
      <c r="D279" s="37">
        <v>3</v>
      </c>
      <c r="E279" s="7">
        <v>177.810913</v>
      </c>
      <c r="F279" s="7">
        <f t="shared" si="30"/>
        <v>161.55552573222681</v>
      </c>
      <c r="G279" s="139">
        <f t="shared" si="31"/>
        <v>16.255387267773187</v>
      </c>
      <c r="O279" s="37">
        <v>-41.399275347600422</v>
      </c>
      <c r="P279" s="145">
        <f t="shared" ref="P279:P341" si="34">STANDARDIZE(O279, AVERAGE($O$277:$O$528),_xlfn.STDEV.S($O$277:$O$528))</f>
        <v>-2.4274904031159061</v>
      </c>
      <c r="Q279" s="23">
        <v>3</v>
      </c>
      <c r="R279" s="23">
        <f t="shared" si="32"/>
        <v>9.9206349206349201E-3</v>
      </c>
      <c r="S279" s="146">
        <f t="shared" si="33"/>
        <v>-2.3293360530619998</v>
      </c>
      <c r="W279" s="162" t="s">
        <v>52</v>
      </c>
      <c r="X279" s="14">
        <f>X276-X275</f>
        <v>86.772113167128907</v>
      </c>
      <c r="Y279" s="122">
        <v>-33.102479655110272</v>
      </c>
      <c r="Z279" s="122">
        <v>1</v>
      </c>
      <c r="AA279" s="23">
        <f t="shared" si="28"/>
        <v>-33.102479655110272</v>
      </c>
      <c r="AB279" s="23">
        <f t="shared" si="25"/>
        <v>-27.317672110635012</v>
      </c>
      <c r="AC279" s="23">
        <f t="shared" si="29"/>
        <v>2.8470647841180235E-2</v>
      </c>
      <c r="AD279" s="23">
        <f t="shared" si="26"/>
        <v>7.1746032559774191</v>
      </c>
      <c r="AE279" s="54">
        <f t="shared" si="27"/>
        <v>5.3139837853700191</v>
      </c>
      <c r="AF279" s="23"/>
      <c r="AG279" s="34"/>
    </row>
    <row r="280" spans="1:33" x14ac:dyDescent="0.35">
      <c r="A280" s="161" t="s">
        <v>26</v>
      </c>
      <c r="B280" s="152">
        <f>INTERCEPT(E277:E528,D277:D528)</f>
        <v>161.64969350411047</v>
      </c>
      <c r="D280" s="37">
        <v>4</v>
      </c>
      <c r="E280" s="7">
        <v>177.752319</v>
      </c>
      <c r="F280" s="7">
        <f t="shared" si="30"/>
        <v>161.52413647493225</v>
      </c>
      <c r="G280" s="139">
        <f t="shared" si="31"/>
        <v>16.228182525067751</v>
      </c>
      <c r="O280" s="37">
        <v>-40.789048604894987</v>
      </c>
      <c r="P280" s="145">
        <f t="shared" si="34"/>
        <v>-2.3917091110714312</v>
      </c>
      <c r="Q280" s="23">
        <v>4</v>
      </c>
      <c r="R280" s="23">
        <f t="shared" si="32"/>
        <v>1.3888888888888888E-2</v>
      </c>
      <c r="S280" s="146">
        <f t="shared" si="33"/>
        <v>-2.2004105812100327</v>
      </c>
      <c r="W280" s="162" t="s">
        <v>58</v>
      </c>
      <c r="X280" s="14">
        <v>0</v>
      </c>
      <c r="Y280" s="122">
        <v>-27.317672110635005</v>
      </c>
      <c r="Z280" s="122">
        <v>12</v>
      </c>
      <c r="AA280" s="23">
        <f t="shared" si="28"/>
        <v>-27.317672110635012</v>
      </c>
      <c r="AB280" s="23">
        <f t="shared" si="25"/>
        <v>-21.532864566159752</v>
      </c>
      <c r="AC280" s="23">
        <f t="shared" si="29"/>
        <v>4.8766214865528852E-2</v>
      </c>
      <c r="AD280" s="23">
        <f t="shared" si="26"/>
        <v>12.28908614611327</v>
      </c>
      <c r="AE280" s="54">
        <f t="shared" si="27"/>
        <v>6.8004080108962613E-3</v>
      </c>
      <c r="AF280" s="23"/>
      <c r="AG280" s="34"/>
    </row>
    <row r="281" spans="1:33" x14ac:dyDescent="0.35">
      <c r="A281" s="161" t="s">
        <v>27</v>
      </c>
      <c r="B281" s="151" t="s">
        <v>62</v>
      </c>
      <c r="D281" s="37">
        <v>5</v>
      </c>
      <c r="E281" s="7">
        <v>176.37780799999999</v>
      </c>
      <c r="F281" s="7">
        <f t="shared" si="30"/>
        <v>161.49274721763769</v>
      </c>
      <c r="G281" s="139">
        <f t="shared" si="31"/>
        <v>14.885060782362302</v>
      </c>
      <c r="O281" s="37">
        <v>-40.762207575716772</v>
      </c>
      <c r="P281" s="145">
        <f t="shared" si="34"/>
        <v>-2.3901352588676716</v>
      </c>
      <c r="Q281" s="23">
        <v>5</v>
      </c>
      <c r="R281" s="23">
        <f t="shared" si="32"/>
        <v>1.7857142857142856E-2</v>
      </c>
      <c r="S281" s="146">
        <f t="shared" si="33"/>
        <v>-2.1001654928444697</v>
      </c>
      <c r="W281" s="162" t="s">
        <v>59</v>
      </c>
      <c r="X281" s="14">
        <f>B292</f>
        <v>17.054351808954927</v>
      </c>
      <c r="Y281" s="122">
        <v>-21.532864566159738</v>
      </c>
      <c r="Z281" s="122">
        <v>23</v>
      </c>
      <c r="AA281" s="23">
        <f t="shared" si="28"/>
        <v>-21.532864566159752</v>
      </c>
      <c r="AB281" s="23">
        <f t="shared" si="25"/>
        <v>-15.748057021684492</v>
      </c>
      <c r="AC281" s="23">
        <f t="shared" si="29"/>
        <v>7.4532286161490255E-2</v>
      </c>
      <c r="AD281" s="23">
        <f t="shared" si="26"/>
        <v>18.782136112695543</v>
      </c>
      <c r="AE281" s="54">
        <f t="shared" si="27"/>
        <v>0.94719661624653495</v>
      </c>
      <c r="AF281" s="23"/>
      <c r="AG281" s="34"/>
    </row>
    <row r="282" spans="1:33" x14ac:dyDescent="0.35">
      <c r="A282" s="161" t="s">
        <v>29</v>
      </c>
      <c r="B282" s="153">
        <f>CORREL(E277:E528,D277:D528)</f>
        <v>-0.13296648984702517</v>
      </c>
      <c r="D282" s="37">
        <v>6</v>
      </c>
      <c r="E282" s="7">
        <v>178.43956</v>
      </c>
      <c r="F282" s="7">
        <f t="shared" si="30"/>
        <v>161.46135796034315</v>
      </c>
      <c r="G282" s="139">
        <f t="shared" si="31"/>
        <v>16.97820203965685</v>
      </c>
      <c r="O282" s="37">
        <v>-36.248216570407308</v>
      </c>
      <c r="P282" s="145">
        <f t="shared" si="34"/>
        <v>-2.1254526103638893</v>
      </c>
      <c r="Q282" s="23">
        <v>6</v>
      </c>
      <c r="R282" s="23">
        <f t="shared" si="32"/>
        <v>2.1825396825396824E-2</v>
      </c>
      <c r="S282" s="146">
        <f t="shared" si="33"/>
        <v>-2.0174287103431898</v>
      </c>
      <c r="W282" s="162" t="s">
        <v>61</v>
      </c>
      <c r="X282" s="14">
        <v>252</v>
      </c>
      <c r="Y282" s="122">
        <v>-15.748057021684474</v>
      </c>
      <c r="Z282" s="122">
        <v>11</v>
      </c>
      <c r="AA282" s="23">
        <f t="shared" si="28"/>
        <v>-15.748057021684492</v>
      </c>
      <c r="AB282" s="23">
        <f t="shared" si="25"/>
        <v>-9.9632494772092315</v>
      </c>
      <c r="AC282" s="23">
        <f t="shared" si="29"/>
        <v>0.1016426159692925</v>
      </c>
      <c r="AD282" s="23">
        <f t="shared" si="26"/>
        <v>25.61393922426171</v>
      </c>
      <c r="AE282" s="54">
        <f t="shared" si="27"/>
        <v>8.3379295070756836</v>
      </c>
      <c r="AF282" s="23"/>
      <c r="AG282" s="34"/>
    </row>
    <row r="283" spans="1:33" x14ac:dyDescent="0.35">
      <c r="A283" s="161" t="s">
        <v>30</v>
      </c>
      <c r="B283" s="152">
        <f>B282*B282</f>
        <v>1.7680087422239046E-2</v>
      </c>
      <c r="D283" s="37">
        <v>7</v>
      </c>
      <c r="E283" s="7">
        <v>176.52507</v>
      </c>
      <c r="F283" s="7">
        <f t="shared" si="30"/>
        <v>161.42996870304859</v>
      </c>
      <c r="G283" s="139">
        <f t="shared" si="31"/>
        <v>15.095101296951412</v>
      </c>
      <c r="O283" s="37">
        <v>-32.864210055818205</v>
      </c>
      <c r="P283" s="145">
        <f t="shared" si="34"/>
        <v>-1.927027800526659</v>
      </c>
      <c r="Q283" s="23">
        <v>7</v>
      </c>
      <c r="R283" s="23">
        <f t="shared" si="32"/>
        <v>2.5793650793650792E-2</v>
      </c>
      <c r="S283" s="146">
        <f t="shared" si="33"/>
        <v>-1.9465617207989845</v>
      </c>
      <c r="W283" s="37"/>
      <c r="X283" s="23"/>
      <c r="Y283" s="122">
        <v>-9.9632494772092102</v>
      </c>
      <c r="Z283" s="122">
        <v>22</v>
      </c>
      <c r="AA283" s="23">
        <f t="shared" si="28"/>
        <v>-9.9632494772092315</v>
      </c>
      <c r="AB283" s="23">
        <f t="shared" si="25"/>
        <v>-4.1784419327339712</v>
      </c>
      <c r="AC283" s="23">
        <f t="shared" si="29"/>
        <v>0.1236843965875184</v>
      </c>
      <c r="AD283" s="23">
        <f t="shared" si="26"/>
        <v>31.168467940054637</v>
      </c>
      <c r="AE283" s="54">
        <f t="shared" si="27"/>
        <v>2.6969822363255482</v>
      </c>
      <c r="AF283" s="23"/>
      <c r="AG283" s="34"/>
    </row>
    <row r="284" spans="1:33" x14ac:dyDescent="0.35">
      <c r="A284" s="6"/>
      <c r="B284" s="6"/>
      <c r="D284" s="37">
        <v>8</v>
      </c>
      <c r="E284" s="7">
        <v>176.839249</v>
      </c>
      <c r="F284" s="7">
        <f t="shared" si="30"/>
        <v>161.39857944575402</v>
      </c>
      <c r="G284" s="139">
        <f t="shared" si="31"/>
        <v>15.440669554245972</v>
      </c>
      <c r="O284" s="37">
        <v>-32.673516517360312</v>
      </c>
      <c r="P284" s="145">
        <f t="shared" si="34"/>
        <v>-1.9158462827185321</v>
      </c>
      <c r="Q284" s="23">
        <v>8</v>
      </c>
      <c r="R284" s="23">
        <f t="shared" si="32"/>
        <v>2.976190476190476E-2</v>
      </c>
      <c r="S284" s="146">
        <f t="shared" si="33"/>
        <v>-1.8843044227824219</v>
      </c>
      <c r="W284" s="37"/>
      <c r="X284" s="23"/>
      <c r="Y284" s="122">
        <v>-4.1784419327339464</v>
      </c>
      <c r="Z284" s="122">
        <v>18</v>
      </c>
      <c r="AA284" s="23">
        <f t="shared" si="28"/>
        <v>-4.1784419327339712</v>
      </c>
      <c r="AB284" s="23">
        <f t="shared" si="25"/>
        <v>1.606365611741289</v>
      </c>
      <c r="AC284" s="23">
        <f t="shared" si="29"/>
        <v>0.13429590217667525</v>
      </c>
      <c r="AD284" s="23">
        <f t="shared" si="26"/>
        <v>33.842567348522167</v>
      </c>
      <c r="AE284" s="54">
        <f t="shared" si="27"/>
        <v>7.4163090999483749</v>
      </c>
      <c r="AF284" s="23"/>
      <c r="AG284" s="34"/>
    </row>
    <row r="285" spans="1:33" x14ac:dyDescent="0.35">
      <c r="A285" s="6"/>
      <c r="B285" s="6"/>
      <c r="D285" s="37">
        <v>9</v>
      </c>
      <c r="E285" s="7">
        <v>173.99208100000001</v>
      </c>
      <c r="F285" s="7">
        <f t="shared" si="30"/>
        <v>161.36719018845946</v>
      </c>
      <c r="G285" s="139">
        <f t="shared" si="31"/>
        <v>12.624890811540553</v>
      </c>
      <c r="O285" s="37">
        <v>-31.719211827701869</v>
      </c>
      <c r="P285" s="145">
        <f t="shared" si="34"/>
        <v>-1.8598896154497497</v>
      </c>
      <c r="Q285" s="23">
        <v>9</v>
      </c>
      <c r="R285" s="23">
        <f t="shared" si="32"/>
        <v>3.3730158730158728E-2</v>
      </c>
      <c r="S285" s="146">
        <f t="shared" si="33"/>
        <v>-1.8285948988056846</v>
      </c>
      <c r="W285" s="37"/>
      <c r="X285" s="23"/>
      <c r="Y285" s="122">
        <v>1.6063656117413174</v>
      </c>
      <c r="Z285" s="122">
        <v>18</v>
      </c>
      <c r="AA285" s="23">
        <f t="shared" si="28"/>
        <v>1.606365611741289</v>
      </c>
      <c r="AB285" s="23">
        <f t="shared" si="25"/>
        <v>7.3911731562165492</v>
      </c>
      <c r="AC285" s="23">
        <f t="shared" si="29"/>
        <v>0.13011274093201874</v>
      </c>
      <c r="AD285" s="23">
        <f t="shared" si="26"/>
        <v>32.788410714868725</v>
      </c>
      <c r="AE285" s="54">
        <f t="shared" si="27"/>
        <v>6.6699509583875756</v>
      </c>
      <c r="AF285" s="23"/>
      <c r="AG285" s="34"/>
    </row>
    <row r="286" spans="1:33" x14ac:dyDescent="0.35">
      <c r="A286" s="6"/>
      <c r="B286" s="6"/>
      <c r="D286" s="37">
        <v>10</v>
      </c>
      <c r="E286" s="7">
        <v>173.31463600000001</v>
      </c>
      <c r="F286" s="7">
        <f t="shared" si="30"/>
        <v>161.33580093116493</v>
      </c>
      <c r="G286" s="139">
        <f t="shared" si="31"/>
        <v>11.978835068835082</v>
      </c>
      <c r="O286" s="37">
        <v>-31.264824313112769</v>
      </c>
      <c r="P286" s="145">
        <f t="shared" si="34"/>
        <v>-1.8332461217726397</v>
      </c>
      <c r="Q286" s="23">
        <v>10</v>
      </c>
      <c r="R286" s="23">
        <f t="shared" si="32"/>
        <v>3.7698412698412696E-2</v>
      </c>
      <c r="S286" s="146">
        <f t="shared" si="33"/>
        <v>-1.7780428020381664</v>
      </c>
      <c r="W286" s="37"/>
      <c r="X286" s="23"/>
      <c r="Y286" s="122">
        <v>7.3911731562165812</v>
      </c>
      <c r="Z286" s="122">
        <v>21</v>
      </c>
      <c r="AA286" s="23">
        <f t="shared" si="28"/>
        <v>7.3911731562165492</v>
      </c>
      <c r="AB286" s="23">
        <f t="shared" si="25"/>
        <v>13.175980700691809</v>
      </c>
      <c r="AC286" s="23">
        <f t="shared" si="29"/>
        <v>0.11248275234738525</v>
      </c>
      <c r="AD286" s="23">
        <f t="shared" si="26"/>
        <v>28.345653591541083</v>
      </c>
      <c r="AE286" s="54">
        <f t="shared" si="27"/>
        <v>1.9035943733900271</v>
      </c>
      <c r="AF286" s="23"/>
      <c r="AG286" s="34"/>
    </row>
    <row r="287" spans="1:33" x14ac:dyDescent="0.35">
      <c r="A287" s="6"/>
      <c r="B287" s="6"/>
      <c r="D287" s="37">
        <v>11</v>
      </c>
      <c r="E287" s="7">
        <v>173.56990099999999</v>
      </c>
      <c r="F287" s="7">
        <f t="shared" si="30"/>
        <v>161.30441167387036</v>
      </c>
      <c r="G287" s="139">
        <f t="shared" si="31"/>
        <v>12.265489326129625</v>
      </c>
      <c r="O287" s="37">
        <v>-30.721625318422198</v>
      </c>
      <c r="P287" s="145">
        <f t="shared" si="34"/>
        <v>-1.8013950727984216</v>
      </c>
      <c r="Q287" s="23">
        <v>11</v>
      </c>
      <c r="R287" s="23">
        <f t="shared" si="32"/>
        <v>4.1666666666666664E-2</v>
      </c>
      <c r="S287" s="146">
        <f t="shared" si="33"/>
        <v>-1.7316643961222451</v>
      </c>
      <c r="W287" s="37"/>
      <c r="X287" s="23"/>
      <c r="Y287" s="122">
        <v>13.175980700691852</v>
      </c>
      <c r="Z287" s="122">
        <v>54</v>
      </c>
      <c r="AA287" s="23">
        <f t="shared" si="28"/>
        <v>13.175980700691809</v>
      </c>
      <c r="AB287" s="23">
        <f t="shared" si="25"/>
        <v>18.96078824516707</v>
      </c>
      <c r="AC287" s="23">
        <f t="shared" si="29"/>
        <v>8.6768140060791143E-2</v>
      </c>
      <c r="AD287" s="23">
        <f t="shared" si="26"/>
        <v>21.86557129531937</v>
      </c>
      <c r="AE287" s="54">
        <f t="shared" si="27"/>
        <v>47.225910278285276</v>
      </c>
      <c r="AF287" s="23"/>
      <c r="AG287" s="34"/>
    </row>
    <row r="288" spans="1:33" x14ac:dyDescent="0.35">
      <c r="A288" s="6"/>
      <c r="B288" s="6"/>
      <c r="D288" s="37">
        <v>12</v>
      </c>
      <c r="E288" s="7">
        <v>173.29499799999999</v>
      </c>
      <c r="F288" s="7">
        <f t="shared" si="30"/>
        <v>161.2730224165758</v>
      </c>
      <c r="G288" s="139">
        <f t="shared" si="31"/>
        <v>12.021975583424194</v>
      </c>
      <c r="O288" s="37">
        <v>-30.505444031949452</v>
      </c>
      <c r="P288" s="145">
        <f t="shared" si="34"/>
        <v>-1.7887190538623496</v>
      </c>
      <c r="Q288" s="23">
        <v>12</v>
      </c>
      <c r="R288" s="23">
        <f t="shared" si="32"/>
        <v>4.5634920634920632E-2</v>
      </c>
      <c r="S288" s="146">
        <f t="shared" si="33"/>
        <v>-1.6887370022667971</v>
      </c>
      <c r="W288" s="37"/>
      <c r="X288" s="23"/>
      <c r="Y288" s="122">
        <v>18.960788245167109</v>
      </c>
      <c r="Z288" s="122">
        <v>53</v>
      </c>
      <c r="AA288" s="23">
        <f t="shared" si="28"/>
        <v>18.96078824516707</v>
      </c>
      <c r="AB288" s="23">
        <f t="shared" si="25"/>
        <v>24.74559578964233</v>
      </c>
      <c r="AC288" s="23">
        <f t="shared" si="29"/>
        <v>5.9722979561395162E-2</v>
      </c>
      <c r="AD288" s="23">
        <f t="shared" si="26"/>
        <v>15.05019084947158</v>
      </c>
      <c r="AE288" s="54">
        <f t="shared" si="27"/>
        <v>95.692342307545999</v>
      </c>
      <c r="AF288" s="23"/>
      <c r="AG288" s="34"/>
    </row>
    <row r="289" spans="1:33" x14ac:dyDescent="0.35">
      <c r="A289" s="6"/>
      <c r="B289" s="6"/>
      <c r="D289" s="37">
        <v>13</v>
      </c>
      <c r="E289" s="7">
        <v>175.26838699999999</v>
      </c>
      <c r="F289" s="7">
        <f t="shared" si="30"/>
        <v>161.24163315928124</v>
      </c>
      <c r="G289" s="139">
        <f t="shared" si="31"/>
        <v>14.026753840718754</v>
      </c>
      <c r="O289" s="37">
        <v>-29.059725803833118</v>
      </c>
      <c r="P289" s="145">
        <f t="shared" si="34"/>
        <v>-1.7039478327504916</v>
      </c>
      <c r="Q289" s="23">
        <v>13</v>
      </c>
      <c r="R289" s="23">
        <f t="shared" si="32"/>
        <v>4.96031746031746E-2</v>
      </c>
      <c r="S289" s="146">
        <f t="shared" si="33"/>
        <v>-1.648713470290851</v>
      </c>
      <c r="W289" s="37"/>
      <c r="X289" s="23"/>
      <c r="Y289" s="122">
        <v>24.74559578964238</v>
      </c>
      <c r="Z289" s="122">
        <v>10</v>
      </c>
      <c r="AA289" s="23">
        <f t="shared" si="28"/>
        <v>24.74559578964233</v>
      </c>
      <c r="AB289" s="23">
        <f t="shared" si="25"/>
        <v>30.53040333411759</v>
      </c>
      <c r="AC289" s="23">
        <f>1-_xlfn.NORM.DIST(AA289,$X$280,$X$281,TRUE)</f>
        <v>7.3392123624035577E-2</v>
      </c>
      <c r="AD289" s="23">
        <f>AC289*$X$282</f>
        <v>18.494815153256965</v>
      </c>
      <c r="AE289" s="54">
        <f t="shared" si="27"/>
        <v>3.9017359130132396</v>
      </c>
      <c r="AF289" s="23"/>
      <c r="AG289" s="34"/>
    </row>
    <row r="290" spans="1:33" ht="16" thickBot="1" x14ac:dyDescent="0.4">
      <c r="A290" s="6"/>
      <c r="B290" s="6"/>
      <c r="D290" s="37">
        <v>14</v>
      </c>
      <c r="E290" s="7">
        <v>176.151993</v>
      </c>
      <c r="F290" s="7">
        <f t="shared" si="30"/>
        <v>161.2102439019867</v>
      </c>
      <c r="G290" s="139">
        <f t="shared" si="31"/>
        <v>14.941749098013304</v>
      </c>
      <c r="O290" s="37">
        <v>-28.787691862189547</v>
      </c>
      <c r="P290" s="145">
        <f t="shared" si="34"/>
        <v>-1.6879968341613378</v>
      </c>
      <c r="Q290" s="23">
        <v>14</v>
      </c>
      <c r="R290" s="23">
        <f t="shared" si="32"/>
        <v>5.3571428571428568E-2</v>
      </c>
      <c r="S290" s="146">
        <f t="shared" si="33"/>
        <v>-1.6111691623526765</v>
      </c>
      <c r="W290" s="40"/>
      <c r="X290" s="88"/>
      <c r="Y290" s="124" t="s">
        <v>46</v>
      </c>
      <c r="Z290" s="124">
        <v>4</v>
      </c>
      <c r="AA290" s="142"/>
      <c r="AB290" s="88"/>
      <c r="AC290" s="140">
        <f>SUM(AC275:AC289)</f>
        <v>1</v>
      </c>
      <c r="AD290" s="140">
        <f>SUM(AD275:AD289)</f>
        <v>252.00000000000006</v>
      </c>
      <c r="AE290" s="170"/>
      <c r="AF290" s="88"/>
      <c r="AG290" s="123"/>
    </row>
    <row r="291" spans="1:33" x14ac:dyDescent="0.35">
      <c r="A291" s="161" t="s">
        <v>33</v>
      </c>
      <c r="B291" s="154">
        <f>AVERAGE(G277:G528)</f>
        <v>5.9775817452833827E-14</v>
      </c>
      <c r="D291" s="37">
        <v>15</v>
      </c>
      <c r="E291" s="7">
        <v>175.29785200000001</v>
      </c>
      <c r="F291" s="7">
        <f t="shared" si="30"/>
        <v>161.17885464469214</v>
      </c>
      <c r="G291" s="139">
        <f t="shared" si="31"/>
        <v>14.118997355307869</v>
      </c>
      <c r="O291" s="37">
        <v>-28.554550546538536</v>
      </c>
      <c r="P291" s="145">
        <f t="shared" si="34"/>
        <v>-1.6743263459327209</v>
      </c>
      <c r="Q291" s="23">
        <v>15</v>
      </c>
      <c r="R291" s="23">
        <f t="shared" si="32"/>
        <v>5.7539682539682536E-2</v>
      </c>
      <c r="S291" s="146">
        <f t="shared" si="33"/>
        <v>-1.5757676293730742</v>
      </c>
    </row>
    <row r="292" spans="1:33" x14ac:dyDescent="0.35">
      <c r="A292" s="161" t="s">
        <v>34</v>
      </c>
      <c r="B292" s="151">
        <f>_xlfn.STDEV.S(G277:G528)</f>
        <v>17.054351808954927</v>
      </c>
      <c r="D292" s="37">
        <v>16</v>
      </c>
      <c r="E292" s="7">
        <v>171.144913</v>
      </c>
      <c r="F292" s="7">
        <f t="shared" si="30"/>
        <v>161.14746538739757</v>
      </c>
      <c r="G292" s="139">
        <f t="shared" si="31"/>
        <v>9.9974476126024285</v>
      </c>
      <c r="O292" s="37">
        <v>-27.836931687120199</v>
      </c>
      <c r="P292" s="145">
        <f t="shared" si="34"/>
        <v>-1.6322480032635185</v>
      </c>
      <c r="Q292" s="23">
        <v>16</v>
      </c>
      <c r="R292" s="23">
        <f t="shared" si="32"/>
        <v>6.1507936507936505E-2</v>
      </c>
      <c r="S292" s="146">
        <f t="shared" si="33"/>
        <v>-1.5422375718953325</v>
      </c>
    </row>
    <row r="293" spans="1:33" x14ac:dyDescent="0.35">
      <c r="D293" s="37">
        <v>17</v>
      </c>
      <c r="E293" s="7">
        <v>169.40713500000001</v>
      </c>
      <c r="F293" s="7">
        <f t="shared" si="30"/>
        <v>161.11607613010301</v>
      </c>
      <c r="G293" s="139">
        <f t="shared" si="31"/>
        <v>8.2910588698970002</v>
      </c>
      <c r="O293" s="37">
        <v>-27.605354459003877</v>
      </c>
      <c r="P293" s="145">
        <f t="shared" si="34"/>
        <v>-1.6186692269658041</v>
      </c>
      <c r="Q293" s="23">
        <v>17</v>
      </c>
      <c r="R293" s="23">
        <f t="shared" si="32"/>
        <v>6.5476190476190479E-2</v>
      </c>
      <c r="S293" s="146">
        <f t="shared" si="33"/>
        <v>-1.5103568962835028</v>
      </c>
    </row>
    <row r="294" spans="1:33" x14ac:dyDescent="0.35">
      <c r="A294" s="149"/>
      <c r="B294" s="149"/>
      <c r="D294" s="37">
        <v>18</v>
      </c>
      <c r="E294" s="7">
        <v>170.055115</v>
      </c>
      <c r="F294" s="7">
        <f t="shared" si="30"/>
        <v>161.08468687280848</v>
      </c>
      <c r="G294" s="139">
        <f t="shared" si="31"/>
        <v>8.9704281271915249</v>
      </c>
      <c r="O294" s="37">
        <v>-27.414057774654879</v>
      </c>
      <c r="P294" s="145">
        <f t="shared" si="34"/>
        <v>-1.6074523430588734</v>
      </c>
      <c r="Q294" s="23">
        <v>18</v>
      </c>
      <c r="R294" s="23">
        <f t="shared" si="32"/>
        <v>6.9444444444444448E-2</v>
      </c>
      <c r="S294" s="146">
        <f t="shared" si="33"/>
        <v>-1.4799413890351922</v>
      </c>
    </row>
    <row r="295" spans="1:33" x14ac:dyDescent="0.35">
      <c r="A295" s="149"/>
      <c r="B295" s="149"/>
      <c r="D295" s="37">
        <v>19</v>
      </c>
      <c r="E295" s="7">
        <v>170.84053</v>
      </c>
      <c r="F295" s="7">
        <f t="shared" si="30"/>
        <v>161.05329761551391</v>
      </c>
      <c r="G295" s="139">
        <f t="shared" si="31"/>
        <v>9.7872323844860887</v>
      </c>
      <c r="O295" s="37">
        <v>-26.788834429825641</v>
      </c>
      <c r="P295" s="145">
        <f t="shared" si="34"/>
        <v>-1.570791709348893</v>
      </c>
      <c r="Q295" s="23">
        <v>19</v>
      </c>
      <c r="R295" s="23">
        <f t="shared" si="32"/>
        <v>7.3412698412698416E-2</v>
      </c>
      <c r="S295" s="146">
        <f t="shared" si="33"/>
        <v>-1.450836487412636</v>
      </c>
    </row>
    <row r="296" spans="1:33" x14ac:dyDescent="0.35">
      <c r="A296" s="149"/>
      <c r="B296" s="149"/>
      <c r="D296" s="37">
        <v>20</v>
      </c>
      <c r="E296" s="7">
        <v>172.26414500000001</v>
      </c>
      <c r="F296" s="7">
        <f t="shared" si="30"/>
        <v>161.02190835821935</v>
      </c>
      <c r="G296" s="139">
        <f t="shared" si="31"/>
        <v>11.242236641780664</v>
      </c>
      <c r="I296" t="s">
        <v>43</v>
      </c>
      <c r="O296" s="37">
        <v>-26.68046059958553</v>
      </c>
      <c r="P296" s="145">
        <f t="shared" si="34"/>
        <v>-1.5644370949106472</v>
      </c>
      <c r="Q296" s="23">
        <v>20</v>
      </c>
      <c r="R296" s="23">
        <f t="shared" si="32"/>
        <v>7.7380952380952384E-2</v>
      </c>
      <c r="S296" s="146">
        <f t="shared" si="33"/>
        <v>-1.4229111803109864</v>
      </c>
    </row>
    <row r="297" spans="1:33" x14ac:dyDescent="0.35">
      <c r="A297" s="149"/>
      <c r="B297" s="149"/>
      <c r="D297" s="37">
        <v>21</v>
      </c>
      <c r="E297" s="7">
        <v>171.31179800000001</v>
      </c>
      <c r="F297" s="7">
        <f t="shared" si="30"/>
        <v>160.99051910092479</v>
      </c>
      <c r="G297" s="139">
        <f t="shared" si="31"/>
        <v>10.321278899075224</v>
      </c>
      <c r="I297" t="s">
        <v>44</v>
      </c>
      <c r="O297" s="37">
        <v>-26.509474289243968</v>
      </c>
      <c r="P297" s="145">
        <f t="shared" si="34"/>
        <v>-1.5544111313174849</v>
      </c>
      <c r="Q297" s="23">
        <v>21</v>
      </c>
      <c r="R297" s="23">
        <f t="shared" si="32"/>
        <v>8.1349206349206352E-2</v>
      </c>
      <c r="S297" s="146">
        <f t="shared" si="33"/>
        <v>-1.3960534082549905</v>
      </c>
    </row>
    <row r="298" spans="1:33" x14ac:dyDescent="0.35">
      <c r="A298" s="149"/>
      <c r="B298" s="149"/>
      <c r="D298" s="37">
        <v>22</v>
      </c>
      <c r="E298" s="7">
        <v>170.86998</v>
      </c>
      <c r="F298" s="7">
        <f t="shared" si="30"/>
        <v>160.95912984363025</v>
      </c>
      <c r="G298" s="139">
        <f t="shared" si="31"/>
        <v>9.9108501563697473</v>
      </c>
      <c r="O298" s="37">
        <v>-26.465068856880094</v>
      </c>
      <c r="P298" s="145">
        <f t="shared" si="34"/>
        <v>-1.5518073717104761</v>
      </c>
      <c r="Q298" s="23">
        <v>22</v>
      </c>
      <c r="R298" s="23">
        <f t="shared" si="32"/>
        <v>8.531746031746032E-2</v>
      </c>
      <c r="S298" s="146">
        <f t="shared" si="33"/>
        <v>-1.3701665397259748</v>
      </c>
    </row>
    <row r="299" spans="1:33" x14ac:dyDescent="0.35">
      <c r="A299" s="149"/>
      <c r="B299" s="149"/>
      <c r="D299" s="37">
        <v>23</v>
      </c>
      <c r="E299" s="7">
        <v>172.804092</v>
      </c>
      <c r="F299" s="7">
        <f t="shared" si="30"/>
        <v>160.92774058633569</v>
      </c>
      <c r="G299" s="139">
        <f t="shared" si="31"/>
        <v>11.87635141366431</v>
      </c>
      <c r="O299" s="37">
        <v>-26.298212541229077</v>
      </c>
      <c r="P299" s="145">
        <f t="shared" si="34"/>
        <v>-1.5420235747347737</v>
      </c>
      <c r="Q299" s="23">
        <v>23</v>
      </c>
      <c r="R299" s="23">
        <f t="shared" si="32"/>
        <v>8.9285714285714288E-2</v>
      </c>
      <c r="S299" s="146">
        <f t="shared" si="33"/>
        <v>-1.3451666341766386</v>
      </c>
    </row>
    <row r="300" spans="1:33" x14ac:dyDescent="0.35">
      <c r="D300" s="37">
        <v>24</v>
      </c>
      <c r="E300" s="7">
        <v>174.15898100000001</v>
      </c>
      <c r="F300" s="7">
        <f t="shared" si="30"/>
        <v>160.89635132904112</v>
      </c>
      <c r="G300" s="139">
        <f t="shared" si="31"/>
        <v>13.262629670958887</v>
      </c>
      <c r="O300" s="37">
        <v>-26.176627260065743</v>
      </c>
      <c r="P300" s="145">
        <f t="shared" si="34"/>
        <v>-1.5348942928643545</v>
      </c>
      <c r="Q300" s="23">
        <v>24</v>
      </c>
      <c r="R300" s="23">
        <f t="shared" si="32"/>
        <v>9.3253968253968256E-2</v>
      </c>
      <c r="S300" s="146">
        <f t="shared" si="33"/>
        <v>-1.3209802893126328</v>
      </c>
    </row>
    <row r="301" spans="1:33" x14ac:dyDescent="0.35">
      <c r="D301" s="37">
        <v>25</v>
      </c>
      <c r="E301" s="7">
        <v>173.756439</v>
      </c>
      <c r="F301" s="7">
        <f t="shared" si="30"/>
        <v>160.86496207174656</v>
      </c>
      <c r="G301" s="139">
        <f t="shared" si="31"/>
        <v>12.891476928253439</v>
      </c>
      <c r="O301" s="37">
        <v>-25.87120963407321</v>
      </c>
      <c r="P301" s="145">
        <f t="shared" si="34"/>
        <v>-1.5169858065487289</v>
      </c>
      <c r="Q301" s="23">
        <v>25</v>
      </c>
      <c r="R301" s="23">
        <f t="shared" si="32"/>
        <v>9.7222222222222224E-2</v>
      </c>
      <c r="S301" s="146">
        <f t="shared" si="33"/>
        <v>-1.2975429286165541</v>
      </c>
    </row>
    <row r="302" spans="1:33" x14ac:dyDescent="0.35">
      <c r="D302" s="37">
        <v>26</v>
      </c>
      <c r="E302" s="7">
        <v>173.18699599999999</v>
      </c>
      <c r="F302" s="7">
        <f t="shared" si="30"/>
        <v>160.83357281445203</v>
      </c>
      <c r="G302" s="139">
        <f t="shared" si="31"/>
        <v>12.353423185547967</v>
      </c>
      <c r="O302" s="37">
        <v>-25.393849119484116</v>
      </c>
      <c r="P302" s="145">
        <f t="shared" si="34"/>
        <v>-1.4889952666597583</v>
      </c>
      <c r="Q302" s="23">
        <v>26</v>
      </c>
      <c r="R302" s="23">
        <f t="shared" si="32"/>
        <v>0.10119047619047619</v>
      </c>
      <c r="S302" s="146">
        <f t="shared" si="33"/>
        <v>-1.2747974249655289</v>
      </c>
    </row>
    <row r="303" spans="1:33" x14ac:dyDescent="0.35">
      <c r="D303" s="37">
        <v>27</v>
      </c>
      <c r="E303" s="7">
        <v>173.481537</v>
      </c>
      <c r="F303" s="7">
        <f t="shared" si="30"/>
        <v>160.80218355715746</v>
      </c>
      <c r="G303" s="139">
        <f t="shared" si="31"/>
        <v>12.67935344284254</v>
      </c>
      <c r="O303" s="37">
        <v>-25.159128716298426</v>
      </c>
      <c r="P303" s="145">
        <f t="shared" si="34"/>
        <v>-1.4752321869593359</v>
      </c>
      <c r="Q303" s="23">
        <v>27</v>
      </c>
      <c r="R303" s="23">
        <f t="shared" si="32"/>
        <v>0.10515873015873016</v>
      </c>
      <c r="S303" s="146">
        <f t="shared" si="33"/>
        <v>-1.2526929839120384</v>
      </c>
    </row>
    <row r="304" spans="1:33" x14ac:dyDescent="0.35">
      <c r="D304" s="37">
        <v>28</v>
      </c>
      <c r="E304" s="7">
        <v>171.45906099999999</v>
      </c>
      <c r="F304" s="7">
        <f t="shared" si="30"/>
        <v>160.7707942998629</v>
      </c>
      <c r="G304" s="139">
        <f t="shared" si="31"/>
        <v>10.688266700137092</v>
      </c>
      <c r="O304" s="37">
        <v>-25.146887084996422</v>
      </c>
      <c r="P304" s="145">
        <f t="shared" si="34"/>
        <v>-1.4745143859288929</v>
      </c>
      <c r="Q304" s="23">
        <v>28</v>
      </c>
      <c r="R304" s="23">
        <f t="shared" si="32"/>
        <v>0.10912698412698413</v>
      </c>
      <c r="S304" s="146">
        <f t="shared" si="33"/>
        <v>-1.2311842297805575</v>
      </c>
    </row>
    <row r="305" spans="4:19" x14ac:dyDescent="0.35">
      <c r="D305" s="37">
        <v>29</v>
      </c>
      <c r="E305" s="7">
        <v>173.28518700000001</v>
      </c>
      <c r="F305" s="7">
        <f t="shared" si="30"/>
        <v>160.73940504256836</v>
      </c>
      <c r="G305" s="139">
        <f t="shared" si="31"/>
        <v>12.545781957431643</v>
      </c>
      <c r="O305" s="37">
        <v>-25.128737172531117</v>
      </c>
      <c r="P305" s="145">
        <f t="shared" si="34"/>
        <v>-1.4734501465682521</v>
      </c>
      <c r="Q305" s="23">
        <v>29</v>
      </c>
      <c r="R305" s="23">
        <f t="shared" si="32"/>
        <v>0.1130952380952381</v>
      </c>
      <c r="S305" s="146">
        <f t="shared" si="33"/>
        <v>-1.2102304517744085</v>
      </c>
    </row>
    <row r="306" spans="4:19" x14ac:dyDescent="0.35">
      <c r="D306" s="37">
        <v>30</v>
      </c>
      <c r="E306" s="7">
        <v>173.19682299999999</v>
      </c>
      <c r="F306" s="7">
        <f t="shared" si="30"/>
        <v>160.7080157852738</v>
      </c>
      <c r="G306" s="139">
        <f t="shared" si="31"/>
        <v>12.488807214726194</v>
      </c>
      <c r="O306" s="37">
        <v>-24.921239002771216</v>
      </c>
      <c r="P306" s="145">
        <f t="shared" si="34"/>
        <v>-1.4612832713868131</v>
      </c>
      <c r="Q306" s="23">
        <v>30</v>
      </c>
      <c r="R306" s="23">
        <f t="shared" si="32"/>
        <v>0.11706349206349206</v>
      </c>
      <c r="S306" s="146">
        <f t="shared" si="33"/>
        <v>-1.189794977493698</v>
      </c>
    </row>
    <row r="307" spans="4:19" x14ac:dyDescent="0.35">
      <c r="D307" s="37">
        <v>31</v>
      </c>
      <c r="E307" s="7">
        <v>173.21646100000001</v>
      </c>
      <c r="F307" s="7">
        <f t="shared" si="30"/>
        <v>160.67662652797924</v>
      </c>
      <c r="G307" s="139">
        <f t="shared" si="31"/>
        <v>12.539834472020772</v>
      </c>
      <c r="O307" s="37">
        <v>-24.690062114174651</v>
      </c>
      <c r="P307" s="145">
        <f t="shared" si="34"/>
        <v>-1.447727969421295</v>
      </c>
      <c r="Q307" s="23">
        <v>31</v>
      </c>
      <c r="R307" s="23">
        <f t="shared" si="32"/>
        <v>0.12103174603174603</v>
      </c>
      <c r="S307" s="146">
        <f t="shared" si="33"/>
        <v>-1.1698446487773884</v>
      </c>
    </row>
    <row r="308" spans="4:19" x14ac:dyDescent="0.35">
      <c r="D308" s="37">
        <v>32</v>
      </c>
      <c r="E308" s="7">
        <v>173.098648</v>
      </c>
      <c r="F308" s="7">
        <f t="shared" si="30"/>
        <v>160.64523727068467</v>
      </c>
      <c r="G308" s="139">
        <f t="shared" si="31"/>
        <v>12.453410729315323</v>
      </c>
      <c r="O308" s="37">
        <v>-24.395706371469203</v>
      </c>
      <c r="P308" s="145">
        <f t="shared" si="34"/>
        <v>-1.4304681083604434</v>
      </c>
      <c r="Q308" s="23">
        <v>32</v>
      </c>
      <c r="R308" s="23">
        <f t="shared" si="32"/>
        <v>0.125</v>
      </c>
      <c r="S308" s="146">
        <f t="shared" si="33"/>
        <v>-1.1503493803760083</v>
      </c>
    </row>
    <row r="309" spans="4:19" x14ac:dyDescent="0.35">
      <c r="D309" s="37">
        <v>33</v>
      </c>
      <c r="E309" s="7">
        <v>173.658264</v>
      </c>
      <c r="F309" s="7">
        <f t="shared" si="30"/>
        <v>160.61384801339014</v>
      </c>
      <c r="G309" s="139">
        <f t="shared" si="31"/>
        <v>13.044415986609863</v>
      </c>
      <c r="O309" s="37">
        <v>-24.268169915236541</v>
      </c>
      <c r="P309" s="145">
        <f t="shared" si="34"/>
        <v>-1.4229898730301687</v>
      </c>
      <c r="Q309" s="23">
        <v>33</v>
      </c>
      <c r="R309" s="23">
        <f t="shared" si="32"/>
        <v>0.12896825396825398</v>
      </c>
      <c r="S309" s="146">
        <f t="shared" si="33"/>
        <v>-1.1312817861712798</v>
      </c>
    </row>
    <row r="310" spans="4:19" x14ac:dyDescent="0.35">
      <c r="D310" s="37">
        <v>34</v>
      </c>
      <c r="E310" s="7">
        <v>173.26556400000001</v>
      </c>
      <c r="F310" s="7">
        <f t="shared" si="30"/>
        <v>160.58245875609558</v>
      </c>
      <c r="G310" s="139">
        <f t="shared" si="31"/>
        <v>12.683105243904436</v>
      </c>
      <c r="O310" s="37">
        <v>-24.216053944414767</v>
      </c>
      <c r="P310" s="145">
        <f t="shared" si="34"/>
        <v>-1.4199339978256704</v>
      </c>
      <c r="Q310" s="23">
        <v>34</v>
      </c>
      <c r="R310" s="23">
        <f t="shared" si="32"/>
        <v>0.13293650793650794</v>
      </c>
      <c r="S310" s="146">
        <f t="shared" si="33"/>
        <v>-1.1126168608589178</v>
      </c>
    </row>
    <row r="311" spans="4:19" x14ac:dyDescent="0.35">
      <c r="D311" s="37">
        <v>35</v>
      </c>
      <c r="E311" s="7">
        <v>173.20661899999999</v>
      </c>
      <c r="F311" s="7">
        <f t="shared" si="30"/>
        <v>160.55106949880101</v>
      </c>
      <c r="G311" s="139">
        <f t="shared" si="31"/>
        <v>12.655549501198976</v>
      </c>
      <c r="O311" s="37">
        <v>-23.040227061127666</v>
      </c>
      <c r="P311" s="145">
        <f t="shared" si="34"/>
        <v>-1.3509881418670935</v>
      </c>
      <c r="Q311" s="23">
        <v>35</v>
      </c>
      <c r="R311" s="23">
        <f t="shared" si="32"/>
        <v>0.13690476190476192</v>
      </c>
      <c r="S311" s="146">
        <f t="shared" si="33"/>
        <v>-1.0943317074660934</v>
      </c>
    </row>
    <row r="312" spans="4:19" x14ac:dyDescent="0.35">
      <c r="D312" s="37">
        <v>36</v>
      </c>
      <c r="E312" s="7">
        <v>173.776062</v>
      </c>
      <c r="F312" s="7">
        <f t="shared" si="30"/>
        <v>160.51968024150645</v>
      </c>
      <c r="G312" s="139">
        <f t="shared" si="31"/>
        <v>13.256381758493546</v>
      </c>
      <c r="O312" s="37">
        <v>-22.582207342290957</v>
      </c>
      <c r="P312" s="145">
        <f t="shared" si="34"/>
        <v>-1.3241316700429218</v>
      </c>
      <c r="Q312" s="23">
        <v>36</v>
      </c>
      <c r="R312" s="23">
        <f t="shared" si="32"/>
        <v>0.14087301587301587</v>
      </c>
      <c r="S312" s="146">
        <f t="shared" si="33"/>
        <v>-1.0764053029751872</v>
      </c>
    </row>
    <row r="313" spans="4:19" x14ac:dyDescent="0.35">
      <c r="D313" s="37">
        <v>37</v>
      </c>
      <c r="E313" s="7">
        <v>177.49704</v>
      </c>
      <c r="F313" s="7">
        <f t="shared" si="30"/>
        <v>160.48829098421191</v>
      </c>
      <c r="G313" s="139">
        <f t="shared" si="31"/>
        <v>17.008749015788084</v>
      </c>
      <c r="O313" s="37">
        <v>-22.403551628763751</v>
      </c>
      <c r="P313" s="145">
        <f t="shared" si="34"/>
        <v>-1.3136560028625721</v>
      </c>
      <c r="Q313" s="23">
        <v>37</v>
      </c>
      <c r="R313" s="23">
        <f t="shared" si="32"/>
        <v>0.14484126984126985</v>
      </c>
      <c r="S313" s="146">
        <f t="shared" si="33"/>
        <v>-1.0588182958080339</v>
      </c>
    </row>
    <row r="314" spans="4:19" x14ac:dyDescent="0.35">
      <c r="D314" s="37">
        <v>38</v>
      </c>
      <c r="E314" s="7">
        <v>175.602203</v>
      </c>
      <c r="F314" s="7">
        <f t="shared" si="30"/>
        <v>160.45690172691735</v>
      </c>
      <c r="G314" s="139">
        <f t="shared" si="31"/>
        <v>15.145301273082652</v>
      </c>
      <c r="O314" s="37">
        <v>-22.262599798523638</v>
      </c>
      <c r="P314" s="145">
        <f t="shared" si="34"/>
        <v>-1.3053911428538734</v>
      </c>
      <c r="Q314" s="23">
        <v>38</v>
      </c>
      <c r="R314" s="23">
        <f t="shared" si="32"/>
        <v>0.14880952380952381</v>
      </c>
      <c r="S314" s="146">
        <f t="shared" si="33"/>
        <v>-1.0415528300904833</v>
      </c>
    </row>
    <row r="315" spans="4:19" x14ac:dyDescent="0.35">
      <c r="D315" s="37">
        <v>39</v>
      </c>
      <c r="E315" s="7">
        <v>174.276794</v>
      </c>
      <c r="F315" s="7">
        <f t="shared" si="30"/>
        <v>160.42551246962279</v>
      </c>
      <c r="G315" s="139">
        <f t="shared" si="31"/>
        <v>13.851281530377207</v>
      </c>
      <c r="O315" s="37">
        <v>-22.209755283934555</v>
      </c>
      <c r="P315" s="145">
        <f t="shared" si="34"/>
        <v>-1.3022925487131487</v>
      </c>
      <c r="Q315" s="23">
        <v>39</v>
      </c>
      <c r="R315" s="23">
        <f t="shared" si="32"/>
        <v>0.15277777777777779</v>
      </c>
      <c r="S315" s="146">
        <f t="shared" si="33"/>
        <v>-1.024592392540099</v>
      </c>
    </row>
    <row r="316" spans="4:19" x14ac:dyDescent="0.35">
      <c r="D316" s="37">
        <v>40</v>
      </c>
      <c r="E316" s="7">
        <v>174.37496899999999</v>
      </c>
      <c r="F316" s="7">
        <f t="shared" si="30"/>
        <v>160.39412321232822</v>
      </c>
      <c r="G316" s="139">
        <f t="shared" si="31"/>
        <v>13.980845787671768</v>
      </c>
      <c r="O316" s="37">
        <v>-22.161894230887555</v>
      </c>
      <c r="P316" s="145">
        <f t="shared" si="34"/>
        <v>-1.2994861651236025</v>
      </c>
      <c r="Q316" s="23">
        <v>40</v>
      </c>
      <c r="R316" s="23">
        <f t="shared" si="32"/>
        <v>0.15674603174603174</v>
      </c>
      <c r="S316" s="146">
        <f t="shared" si="33"/>
        <v>-1.0079216785556244</v>
      </c>
    </row>
    <row r="317" spans="4:19" x14ac:dyDescent="0.35">
      <c r="D317" s="37">
        <v>41</v>
      </c>
      <c r="E317" s="7">
        <v>174.522232</v>
      </c>
      <c r="F317" s="7">
        <f t="shared" si="30"/>
        <v>160.36273395503369</v>
      </c>
      <c r="G317" s="139">
        <f t="shared" si="31"/>
        <v>14.159498044966313</v>
      </c>
      <c r="O317" s="37">
        <v>-21.661230201709344</v>
      </c>
      <c r="P317" s="145">
        <f t="shared" si="34"/>
        <v>-1.2701291989494135</v>
      </c>
      <c r="Q317" s="23">
        <v>41</v>
      </c>
      <c r="R317" s="23">
        <f t="shared" si="32"/>
        <v>0.16071428571428573</v>
      </c>
      <c r="S317" s="146">
        <f t="shared" si="33"/>
        <v>-0.99152647467733057</v>
      </c>
    </row>
    <row r="318" spans="4:19" x14ac:dyDescent="0.35">
      <c r="D318" s="37">
        <v>42</v>
      </c>
      <c r="E318" s="7">
        <v>175.80838</v>
      </c>
      <c r="F318" s="7">
        <f t="shared" si="30"/>
        <v>160.33134469773913</v>
      </c>
      <c r="G318" s="139">
        <f t="shared" si="31"/>
        <v>15.477035302260873</v>
      </c>
      <c r="O318" s="37">
        <v>-20.931566745476658</v>
      </c>
      <c r="P318" s="145">
        <f t="shared" si="34"/>
        <v>-1.2273446085758553</v>
      </c>
      <c r="Q318" s="23">
        <v>42</v>
      </c>
      <c r="R318" s="23">
        <f t="shared" si="32"/>
        <v>0.16468253968253968</v>
      </c>
      <c r="S318" s="146">
        <f t="shared" si="33"/>
        <v>-0.97539355506375336</v>
      </c>
    </row>
    <row r="319" spans="4:19" x14ac:dyDescent="0.35">
      <c r="D319" s="37">
        <v>43</v>
      </c>
      <c r="E319" s="7">
        <v>175.42546100000001</v>
      </c>
      <c r="F319" s="7">
        <f t="shared" si="30"/>
        <v>160.29995544044456</v>
      </c>
      <c r="G319" s="139">
        <f t="shared" si="31"/>
        <v>15.12550555955545</v>
      </c>
      <c r="O319" s="37">
        <v>-20.527700026639991</v>
      </c>
      <c r="P319" s="145">
        <f t="shared" si="34"/>
        <v>-1.2036634553217864</v>
      </c>
      <c r="Q319" s="23">
        <v>43</v>
      </c>
      <c r="R319" s="23">
        <f t="shared" si="32"/>
        <v>0.16865079365079366</v>
      </c>
      <c r="S319" s="146">
        <f t="shared" si="33"/>
        <v>-0.95951059001725081</v>
      </c>
    </row>
    <row r="320" spans="4:19" x14ac:dyDescent="0.35">
      <c r="D320" s="37">
        <v>44</v>
      </c>
      <c r="E320" s="7">
        <v>177.96829199999999</v>
      </c>
      <c r="F320" s="7">
        <f t="shared" si="30"/>
        <v>160.26856618315</v>
      </c>
      <c r="G320" s="139">
        <f t="shared" si="31"/>
        <v>17.699725816849991</v>
      </c>
      <c r="I320" t="s">
        <v>35</v>
      </c>
      <c r="O320" s="37">
        <v>-19.933023657941987</v>
      </c>
      <c r="P320" s="145">
        <f t="shared" si="34"/>
        <v>-1.168793975944344</v>
      </c>
      <c r="Q320" s="23">
        <v>44</v>
      </c>
      <c r="R320" s="23">
        <f t="shared" si="32"/>
        <v>0.17261904761904762</v>
      </c>
      <c r="S320" s="146">
        <f t="shared" si="33"/>
        <v>-0.94386606490653602</v>
      </c>
    </row>
    <row r="321" spans="4:19" x14ac:dyDescent="0.35">
      <c r="D321" s="37">
        <v>45</v>
      </c>
      <c r="E321" s="7">
        <v>177.16322299999999</v>
      </c>
      <c r="F321" s="7">
        <f t="shared" si="30"/>
        <v>160.23717692585547</v>
      </c>
      <c r="G321" s="139">
        <f t="shared" si="31"/>
        <v>16.926046074144523</v>
      </c>
      <c r="O321" s="37">
        <v>-19.514705973592982</v>
      </c>
      <c r="P321" s="145">
        <f t="shared" si="34"/>
        <v>-1.144265475005988</v>
      </c>
      <c r="Q321" s="23">
        <v>45</v>
      </c>
      <c r="R321" s="23">
        <f t="shared" si="32"/>
        <v>0.1765873015873016</v>
      </c>
      <c r="S321" s="146">
        <f t="shared" si="33"/>
        <v>-0.92844920809329989</v>
      </c>
    </row>
    <row r="322" spans="4:19" x14ac:dyDescent="0.35">
      <c r="D322" s="37">
        <v>46</v>
      </c>
      <c r="E322" s="7">
        <v>177.43812600000001</v>
      </c>
      <c r="F322" s="7">
        <f t="shared" si="30"/>
        <v>160.2057876685609</v>
      </c>
      <c r="G322" s="139">
        <f t="shared" si="31"/>
        <v>17.232338331439109</v>
      </c>
      <c r="O322" s="37">
        <v>-19.22589459427607</v>
      </c>
      <c r="P322" s="145">
        <f t="shared" si="34"/>
        <v>-1.1273307135707711</v>
      </c>
      <c r="Q322" s="23">
        <v>46</v>
      </c>
      <c r="R322" s="23">
        <f t="shared" si="32"/>
        <v>0.18055555555555555</v>
      </c>
      <c r="S322" s="146">
        <f t="shared" si="33"/>
        <v>-0.91324992668360727</v>
      </c>
    </row>
    <row r="323" spans="4:19" x14ac:dyDescent="0.35">
      <c r="D323" s="37">
        <v>47</v>
      </c>
      <c r="E323" s="7">
        <v>178.94026199999999</v>
      </c>
      <c r="F323" s="7">
        <f t="shared" si="30"/>
        <v>160.17439841126634</v>
      </c>
      <c r="G323" s="139">
        <f t="shared" si="31"/>
        <v>18.765863588733652</v>
      </c>
      <c r="O323" s="37">
        <v>-19.149452108865205</v>
      </c>
      <c r="P323" s="145">
        <f t="shared" si="34"/>
        <v>-1.1228484273914319</v>
      </c>
      <c r="Q323" s="23">
        <v>47</v>
      </c>
      <c r="R323" s="23">
        <f t="shared" si="32"/>
        <v>0.18452380952380953</v>
      </c>
      <c r="S323" s="146">
        <f t="shared" si="33"/>
        <v>-0.89825874910156867</v>
      </c>
    </row>
    <row r="324" spans="4:19" x14ac:dyDescent="0.35">
      <c r="D324" s="37">
        <v>48</v>
      </c>
      <c r="E324" s="7">
        <v>179.89259300000001</v>
      </c>
      <c r="F324" s="7">
        <f t="shared" si="30"/>
        <v>160.14300915397178</v>
      </c>
      <c r="G324" s="139">
        <f t="shared" si="31"/>
        <v>19.74958384602823</v>
      </c>
      <c r="O324" s="37">
        <v>-19.014697769345418</v>
      </c>
      <c r="P324" s="145">
        <f t="shared" si="34"/>
        <v>-1.1149469638219383</v>
      </c>
      <c r="Q324" s="23">
        <v>48</v>
      </c>
      <c r="R324" s="23">
        <f t="shared" si="32"/>
        <v>0.18849206349206349</v>
      </c>
      <c r="S324" s="146">
        <f t="shared" si="33"/>
        <v>-0.88346677362987858</v>
      </c>
    </row>
    <row r="325" spans="4:19" x14ac:dyDescent="0.35">
      <c r="D325" s="37">
        <v>49</v>
      </c>
      <c r="E325" s="7">
        <v>177.634491</v>
      </c>
      <c r="F325" s="7">
        <f t="shared" si="30"/>
        <v>160.11161989667724</v>
      </c>
      <c r="G325" s="139">
        <f t="shared" si="31"/>
        <v>17.522871103322757</v>
      </c>
      <c r="O325" s="37">
        <v>-17.844928886058312</v>
      </c>
      <c r="P325" s="145">
        <f t="shared" si="34"/>
        <v>-1.0463563251162864</v>
      </c>
      <c r="Q325" s="23">
        <v>49</v>
      </c>
      <c r="R325" s="23">
        <f t="shared" si="32"/>
        <v>0.19246031746031747</v>
      </c>
      <c r="S325" s="146">
        <f t="shared" si="33"/>
        <v>-0.8688656221847797</v>
      </c>
    </row>
    <row r="326" spans="4:19" x14ac:dyDescent="0.35">
      <c r="D326" s="37">
        <v>50</v>
      </c>
      <c r="E326" s="7">
        <v>176.770523</v>
      </c>
      <c r="F326" s="7">
        <f t="shared" si="30"/>
        <v>160.08023063938268</v>
      </c>
      <c r="G326" s="139">
        <f t="shared" si="31"/>
        <v>16.69029236061732</v>
      </c>
      <c r="O326" s="37">
        <v>-17.058800400647414</v>
      </c>
      <c r="P326" s="145">
        <f t="shared" si="34"/>
        <v>-1.0002608478904609</v>
      </c>
      <c r="Q326" s="23">
        <v>50</v>
      </c>
      <c r="R326" s="23">
        <f t="shared" si="32"/>
        <v>0.19642857142857142</v>
      </c>
      <c r="S326" s="146">
        <f t="shared" si="33"/>
        <v>-0.85444739869598973</v>
      </c>
    </row>
    <row r="327" spans="4:19" x14ac:dyDescent="0.35">
      <c r="D327" s="37">
        <v>51</v>
      </c>
      <c r="E327" s="7">
        <v>176.30909700000001</v>
      </c>
      <c r="F327" s="7">
        <f t="shared" si="30"/>
        <v>160.04884138208811</v>
      </c>
      <c r="G327" s="139">
        <f t="shared" si="31"/>
        <v>16.260255617911895</v>
      </c>
      <c r="O327" s="37">
        <v>-16.774109488182091</v>
      </c>
      <c r="P327" s="145">
        <f t="shared" si="34"/>
        <v>-0.98356769439776492</v>
      </c>
      <c r="Q327" s="23">
        <v>51</v>
      </c>
      <c r="R327" s="23">
        <f t="shared" si="32"/>
        <v>0.20039682539682541</v>
      </c>
      <c r="S327" s="146">
        <f t="shared" si="33"/>
        <v>-0.84020465154900881</v>
      </c>
    </row>
    <row r="328" spans="4:19" x14ac:dyDescent="0.35">
      <c r="D328" s="37">
        <v>52</v>
      </c>
      <c r="E328" s="7">
        <v>173.903717</v>
      </c>
      <c r="F328" s="7">
        <f t="shared" si="30"/>
        <v>160.01745212479358</v>
      </c>
      <c r="G328" s="139">
        <f t="shared" si="31"/>
        <v>13.886264875206422</v>
      </c>
      <c r="O328" s="37">
        <v>-15.832553535919629</v>
      </c>
      <c r="P328" s="145">
        <f t="shared" si="34"/>
        <v>-0.92835856286289964</v>
      </c>
      <c r="Q328" s="23">
        <v>52</v>
      </c>
      <c r="R328" s="23">
        <f t="shared" si="32"/>
        <v>0.20436507936507936</v>
      </c>
      <c r="S328" s="146">
        <f t="shared" si="33"/>
        <v>-0.82613033962053128</v>
      </c>
    </row>
    <row r="329" spans="4:19" x14ac:dyDescent="0.35">
      <c r="D329" s="37">
        <v>53</v>
      </c>
      <c r="E329" s="7">
        <v>170.37908899999999</v>
      </c>
      <c r="F329" s="7">
        <f t="shared" si="30"/>
        <v>159.98606286749902</v>
      </c>
      <c r="G329" s="139">
        <f t="shared" si="31"/>
        <v>10.393026132500978</v>
      </c>
      <c r="O329" s="37">
        <v>-15.031178851570644</v>
      </c>
      <c r="P329" s="145">
        <f t="shared" si="34"/>
        <v>-0.88136910859773088</v>
      </c>
      <c r="Q329" s="23">
        <v>53</v>
      </c>
      <c r="R329" s="23">
        <f t="shared" si="32"/>
        <v>0.20833333333333334</v>
      </c>
      <c r="S329" s="146">
        <f t="shared" si="33"/>
        <v>-0.81221780149991241</v>
      </c>
    </row>
    <row r="330" spans="4:19" x14ac:dyDescent="0.35">
      <c r="D330" s="37">
        <v>54</v>
      </c>
      <c r="E330" s="7">
        <v>172.26414500000001</v>
      </c>
      <c r="F330" s="7">
        <f t="shared" si="30"/>
        <v>159.95467361020445</v>
      </c>
      <c r="G330" s="139">
        <f t="shared" si="31"/>
        <v>12.309471389795561</v>
      </c>
      <c r="O330" s="37">
        <v>-14.727235278625074</v>
      </c>
      <c r="P330" s="145">
        <f t="shared" si="34"/>
        <v>-0.86354705494536188</v>
      </c>
      <c r="Q330" s="23">
        <v>54</v>
      </c>
      <c r="R330" s="23">
        <f t="shared" si="32"/>
        <v>0.2123015873015873</v>
      </c>
      <c r="S330" s="146">
        <f t="shared" si="33"/>
        <v>-0.7984607275425748</v>
      </c>
    </row>
    <row r="331" spans="4:19" x14ac:dyDescent="0.35">
      <c r="D331" s="37">
        <v>55</v>
      </c>
      <c r="E331" s="7">
        <v>172.47030599999999</v>
      </c>
      <c r="F331" s="7">
        <f t="shared" si="30"/>
        <v>159.92328435290989</v>
      </c>
      <c r="G331" s="139">
        <f t="shared" si="31"/>
        <v>12.547021647090105</v>
      </c>
      <c r="O331" s="37">
        <v>-14.370584424516181</v>
      </c>
      <c r="P331" s="145">
        <f t="shared" si="34"/>
        <v>-0.84263445397968806</v>
      </c>
      <c r="Q331" s="23">
        <v>55</v>
      </c>
      <c r="R331" s="23">
        <f t="shared" si="32"/>
        <v>0.21626984126984128</v>
      </c>
      <c r="S331" s="146">
        <f t="shared" si="33"/>
        <v>-0.78485313444643534</v>
      </c>
    </row>
    <row r="332" spans="4:19" x14ac:dyDescent="0.35">
      <c r="D332" s="37">
        <v>56</v>
      </c>
      <c r="E332" s="7">
        <v>175.09165999999999</v>
      </c>
      <c r="F332" s="7">
        <f t="shared" si="30"/>
        <v>159.89189509561535</v>
      </c>
      <c r="G332" s="139">
        <f t="shared" si="31"/>
        <v>15.199764904384637</v>
      </c>
      <c r="O332" s="37">
        <v>-14.19278133698154</v>
      </c>
      <c r="P332" s="145">
        <f t="shared" si="34"/>
        <v>-0.83220878142839938</v>
      </c>
      <c r="Q332" s="23">
        <v>56</v>
      </c>
      <c r="R332" s="23">
        <f t="shared" si="32"/>
        <v>0.22023809523809523</v>
      </c>
      <c r="S332" s="146">
        <f t="shared" si="33"/>
        <v>-0.77138934208115728</v>
      </c>
    </row>
    <row r="333" spans="4:19" x14ac:dyDescent="0.35">
      <c r="D333" s="37">
        <v>57</v>
      </c>
      <c r="E333" s="7">
        <v>170.06492600000001</v>
      </c>
      <c r="F333" s="7">
        <f t="shared" si="30"/>
        <v>159.86050583832079</v>
      </c>
      <c r="G333" s="139">
        <f t="shared" si="31"/>
        <v>10.204420161679224</v>
      </c>
      <c r="O333" s="37">
        <v>-13.67125514335288</v>
      </c>
      <c r="P333" s="145">
        <f t="shared" si="34"/>
        <v>-0.80162854012278639</v>
      </c>
      <c r="Q333" s="23">
        <v>57</v>
      </c>
      <c r="R333" s="23">
        <f t="shared" si="32"/>
        <v>0.22420634920634921</v>
      </c>
      <c r="S333" s="146">
        <f t="shared" si="33"/>
        <v>-0.75806395233324275</v>
      </c>
    </row>
    <row r="334" spans="4:19" x14ac:dyDescent="0.35">
      <c r="D334" s="37">
        <v>58</v>
      </c>
      <c r="E334" s="7">
        <v>168.19955400000001</v>
      </c>
      <c r="F334" s="7">
        <f t="shared" si="30"/>
        <v>159.82911658102623</v>
      </c>
      <c r="G334" s="139">
        <f t="shared" si="31"/>
        <v>8.3704374189737791</v>
      </c>
      <c r="O334" s="37">
        <v>-13.661681021330509</v>
      </c>
      <c r="P334" s="145">
        <f t="shared" si="34"/>
        <v>-0.80106715132715101</v>
      </c>
      <c r="Q334" s="23">
        <v>58</v>
      </c>
      <c r="R334" s="23">
        <f t="shared" si="32"/>
        <v>0.22817460317460317</v>
      </c>
      <c r="S334" s="146">
        <f t="shared" si="33"/>
        <v>-0.74487182975869159</v>
      </c>
    </row>
    <row r="335" spans="4:19" x14ac:dyDescent="0.35">
      <c r="D335" s="37">
        <v>59</v>
      </c>
      <c r="E335" s="7">
        <v>172.01869199999999</v>
      </c>
      <c r="F335" s="7">
        <f t="shared" si="30"/>
        <v>159.79772732373166</v>
      </c>
      <c r="G335" s="139">
        <f t="shared" si="31"/>
        <v>12.220964676268324</v>
      </c>
      <c r="O335" s="37">
        <v>-13.27521516722166</v>
      </c>
      <c r="P335" s="145">
        <f t="shared" si="34"/>
        <v>-0.77840631622546619</v>
      </c>
      <c r="Q335" s="23">
        <v>59</v>
      </c>
      <c r="R335" s="23">
        <f t="shared" si="32"/>
        <v>0.23214285714285715</v>
      </c>
      <c r="S335" s="146">
        <f t="shared" si="33"/>
        <v>-0.73180808385961749</v>
      </c>
    </row>
    <row r="336" spans="4:19" x14ac:dyDescent="0.35">
      <c r="D336" s="37">
        <v>60</v>
      </c>
      <c r="E336" s="7">
        <v>173.677887</v>
      </c>
      <c r="F336" s="7">
        <f t="shared" si="30"/>
        <v>159.76633806643713</v>
      </c>
      <c r="G336" s="139">
        <f t="shared" si="31"/>
        <v>13.911548933562869</v>
      </c>
      <c r="O336" s="37">
        <v>-13.264905822392421</v>
      </c>
      <c r="P336" s="145">
        <f t="shared" si="34"/>
        <v>-0.77780181686103855</v>
      </c>
      <c r="Q336" s="23">
        <v>60</v>
      </c>
      <c r="R336" s="23">
        <f t="shared" si="32"/>
        <v>0.2361111111111111</v>
      </c>
      <c r="S336" s="146">
        <f t="shared" si="33"/>
        <v>-0.71886805282271549</v>
      </c>
    </row>
    <row r="337" spans="4:19" x14ac:dyDescent="0.35">
      <c r="D337" s="37">
        <v>61</v>
      </c>
      <c r="E337" s="7">
        <v>173.137924</v>
      </c>
      <c r="F337" s="7">
        <f t="shared" si="30"/>
        <v>159.73494880914257</v>
      </c>
      <c r="G337" s="139">
        <f t="shared" si="31"/>
        <v>13.402975190857433</v>
      </c>
      <c r="O337" s="37">
        <v>-13.255693512050868</v>
      </c>
      <c r="P337" s="145">
        <f t="shared" si="34"/>
        <v>-0.7772616432769146</v>
      </c>
      <c r="Q337" s="23">
        <v>61</v>
      </c>
      <c r="R337" s="23">
        <f t="shared" si="32"/>
        <v>0.24007936507936509</v>
      </c>
      <c r="S337" s="146">
        <f t="shared" si="33"/>
        <v>-0.70604728857604471</v>
      </c>
    </row>
    <row r="338" spans="4:19" x14ac:dyDescent="0.35">
      <c r="D338" s="37">
        <v>62</v>
      </c>
      <c r="E338" s="7">
        <v>172.08738700000001</v>
      </c>
      <c r="F338" s="7">
        <f t="shared" si="30"/>
        <v>159.703559551848</v>
      </c>
      <c r="G338" s="139">
        <f t="shared" si="31"/>
        <v>12.383827448152005</v>
      </c>
      <c r="O338" s="37">
        <v>-12.819000079686958</v>
      </c>
      <c r="P338" s="145">
        <f t="shared" si="34"/>
        <v>-0.75165566087102742</v>
      </c>
      <c r="Q338" s="23">
        <v>62</v>
      </c>
      <c r="R338" s="23">
        <f t="shared" si="32"/>
        <v>0.24404761904761904</v>
      </c>
      <c r="S338" s="146">
        <f t="shared" si="33"/>
        <v>-0.69334154303681728</v>
      </c>
    </row>
    <row r="339" spans="4:19" x14ac:dyDescent="0.35">
      <c r="D339" s="37">
        <v>63</v>
      </c>
      <c r="E339" s="7">
        <v>173.72699</v>
      </c>
      <c r="F339" s="7">
        <f t="shared" si="30"/>
        <v>159.67217029455344</v>
      </c>
      <c r="G339" s="139">
        <f t="shared" si="31"/>
        <v>14.054819705446562</v>
      </c>
      <c r="J339" t="s">
        <v>36</v>
      </c>
      <c r="O339" s="37">
        <v>-12.707452366159771</v>
      </c>
      <c r="P339" s="145">
        <f t="shared" si="34"/>
        <v>-0.74511494242117027</v>
      </c>
      <c r="Q339" s="23">
        <v>63</v>
      </c>
      <c r="R339" s="23">
        <f t="shared" si="32"/>
        <v>0.24801587301587302</v>
      </c>
      <c r="S339" s="146">
        <f t="shared" si="33"/>
        <v>-0.68074675543701968</v>
      </c>
    </row>
    <row r="340" spans="4:19" x14ac:dyDescent="0.35">
      <c r="D340" s="37">
        <v>64</v>
      </c>
      <c r="E340" s="7">
        <v>175.88691700000001</v>
      </c>
      <c r="F340" s="7">
        <f t="shared" si="30"/>
        <v>159.6407810372589</v>
      </c>
      <c r="G340" s="139">
        <f t="shared" si="31"/>
        <v>16.246135962741107</v>
      </c>
      <c r="O340" s="37">
        <v>-12.659297623454307</v>
      </c>
      <c r="P340" s="145">
        <f t="shared" si="34"/>
        <v>-0.74229133802711877</v>
      </c>
      <c r="Q340" s="23">
        <v>64</v>
      </c>
      <c r="R340" s="23">
        <f t="shared" si="32"/>
        <v>0.25198412698412698</v>
      </c>
      <c r="S340" s="146">
        <f t="shared" si="33"/>
        <v>-0.66825904062605401</v>
      </c>
    </row>
    <row r="341" spans="4:19" x14ac:dyDescent="0.35">
      <c r="D341" s="37">
        <v>65</v>
      </c>
      <c r="E341" s="7">
        <v>177.879929</v>
      </c>
      <c r="F341" s="7">
        <f t="shared" si="30"/>
        <v>159.60939177996434</v>
      </c>
      <c r="G341" s="139">
        <f t="shared" si="31"/>
        <v>18.270537220035663</v>
      </c>
      <c r="O341" s="37">
        <v>-12.32862456509784</v>
      </c>
      <c r="P341" s="145">
        <f t="shared" si="34"/>
        <v>-0.72290197265805001</v>
      </c>
      <c r="Q341" s="23">
        <v>65</v>
      </c>
      <c r="R341" s="23">
        <f t="shared" si="32"/>
        <v>0.25595238095238093</v>
      </c>
      <c r="S341" s="146">
        <f t="shared" si="33"/>
        <v>-0.6558746782604522</v>
      </c>
    </row>
    <row r="342" spans="4:19" x14ac:dyDescent="0.35">
      <c r="D342" s="37">
        <v>66</v>
      </c>
      <c r="E342" s="7">
        <v>176.839249</v>
      </c>
      <c r="F342" s="7">
        <f t="shared" ref="F342:F405" si="35">$B$279*D342+$B$280</f>
        <v>159.57800252266978</v>
      </c>
      <c r="G342" s="139">
        <f t="shared" ref="G342:G405" si="36">E342-F342</f>
        <v>17.261246477330218</v>
      </c>
      <c r="O342" s="37">
        <v>-12.315574050508758</v>
      </c>
      <c r="P342" s="145">
        <f t="shared" ref="P342:P405" si="37">STANDARDIZE(O342, AVERAGE($O$277:$O$528),_xlfn.STDEV.S($O$277:$O$528))</f>
        <v>-0.72213674189846</v>
      </c>
      <c r="Q342" s="23">
        <v>66</v>
      </c>
      <c r="R342" s="23">
        <f t="shared" ref="R342:R405" si="38">(Q342-0.5)/252</f>
        <v>0.25992063492063494</v>
      </c>
      <c r="S342" s="146">
        <f t="shared" ref="S342:S405" si="39">_xlfn.NORM.S.INV(R342)</f>
        <v>-0.64359010280021778</v>
      </c>
    </row>
    <row r="343" spans="4:19" x14ac:dyDescent="0.35">
      <c r="D343" s="37">
        <v>67</v>
      </c>
      <c r="E343" s="7">
        <v>177.516693</v>
      </c>
      <c r="F343" s="7">
        <f t="shared" si="35"/>
        <v>159.54661326537521</v>
      </c>
      <c r="G343" s="139">
        <f t="shared" si="36"/>
        <v>17.97007973462479</v>
      </c>
      <c r="O343" s="37">
        <v>-12.26310488074887</v>
      </c>
      <c r="P343" s="145">
        <f t="shared" si="37"/>
        <v>-0.7190601564997503</v>
      </c>
      <c r="Q343" s="23">
        <v>67</v>
      </c>
      <c r="R343" s="23">
        <f t="shared" si="38"/>
        <v>0.2638888888888889</v>
      </c>
      <c r="S343" s="146">
        <f t="shared" si="39"/>
        <v>-0.6314018942397609</v>
      </c>
    </row>
    <row r="344" spans="4:19" x14ac:dyDescent="0.35">
      <c r="D344" s="37">
        <v>68</v>
      </c>
      <c r="E344" s="7">
        <v>176.151993</v>
      </c>
      <c r="F344" s="7">
        <f t="shared" si="35"/>
        <v>159.51522400808068</v>
      </c>
      <c r="G344" s="139">
        <f t="shared" si="36"/>
        <v>16.636768991919325</v>
      </c>
      <c r="O344" s="37">
        <v>-12.256633740167189</v>
      </c>
      <c r="P344" s="145">
        <f t="shared" si="37"/>
        <v>-0.7186807143107905</v>
      </c>
      <c r="Q344" s="23">
        <v>68</v>
      </c>
      <c r="R344" s="23">
        <f t="shared" si="38"/>
        <v>0.26785714285714285</v>
      </c>
      <c r="S344" s="146">
        <f t="shared" si="39"/>
        <v>-0.61930676950877617</v>
      </c>
    </row>
    <row r="345" spans="4:19" x14ac:dyDescent="0.35">
      <c r="D345" s="37">
        <v>69</v>
      </c>
      <c r="E345" s="7">
        <v>177.565765</v>
      </c>
      <c r="F345" s="7">
        <f t="shared" si="35"/>
        <v>159.48383475078612</v>
      </c>
      <c r="G345" s="139">
        <f t="shared" si="36"/>
        <v>18.081930249213883</v>
      </c>
      <c r="O345" s="37">
        <v>-11.897104482872635</v>
      </c>
      <c r="P345" s="145">
        <f t="shared" si="37"/>
        <v>-0.69759933512253125</v>
      </c>
      <c r="Q345" s="23">
        <v>69</v>
      </c>
      <c r="R345" s="23">
        <f t="shared" si="38"/>
        <v>0.2718253968253968</v>
      </c>
      <c r="S345" s="146">
        <f t="shared" si="39"/>
        <v>-0.60730157448496325</v>
      </c>
    </row>
    <row r="346" spans="4:19" x14ac:dyDescent="0.35">
      <c r="D346" s="37">
        <v>70</v>
      </c>
      <c r="E346" s="7">
        <v>177.408691</v>
      </c>
      <c r="F346" s="7">
        <f t="shared" si="35"/>
        <v>159.45244549349155</v>
      </c>
      <c r="G346" s="139">
        <f t="shared" si="36"/>
        <v>17.956245506508452</v>
      </c>
      <c r="O346" s="37">
        <v>-11.667668793214176</v>
      </c>
      <c r="P346" s="145">
        <f t="shared" si="37"/>
        <v>-0.68414613020283521</v>
      </c>
      <c r="Q346" s="23">
        <v>70</v>
      </c>
      <c r="R346" s="23">
        <f t="shared" si="38"/>
        <v>0.27579365079365081</v>
      </c>
      <c r="S346" s="146">
        <f t="shared" si="39"/>
        <v>-0.59538327656628021</v>
      </c>
    </row>
    <row r="347" spans="4:19" x14ac:dyDescent="0.35">
      <c r="D347" s="37">
        <v>71</v>
      </c>
      <c r="E347" s="7">
        <v>176.603622</v>
      </c>
      <c r="F347" s="7">
        <f t="shared" si="35"/>
        <v>159.42105623619699</v>
      </c>
      <c r="G347" s="139">
        <f t="shared" si="36"/>
        <v>17.182565763803012</v>
      </c>
      <c r="O347" s="37">
        <v>-11.467643376778653</v>
      </c>
      <c r="P347" s="145">
        <f t="shared" si="37"/>
        <v>-0.67241742783547276</v>
      </c>
      <c r="Q347" s="23">
        <v>71</v>
      </c>
      <c r="R347" s="23">
        <f t="shared" si="38"/>
        <v>0.27976190476190477</v>
      </c>
      <c r="S347" s="146">
        <f t="shared" si="39"/>
        <v>-0.5835489577555576</v>
      </c>
    </row>
    <row r="348" spans="4:19" x14ac:dyDescent="0.35">
      <c r="D348" s="37">
        <v>72</v>
      </c>
      <c r="E348" s="7">
        <v>172.07759100000001</v>
      </c>
      <c r="F348" s="7">
        <f t="shared" si="35"/>
        <v>159.38966697890245</v>
      </c>
      <c r="G348" s="139">
        <f t="shared" si="36"/>
        <v>12.687924021097558</v>
      </c>
      <c r="O348" s="37">
        <v>-11.135731909927074</v>
      </c>
      <c r="P348" s="145">
        <f t="shared" si="37"/>
        <v>-0.6529554470712845</v>
      </c>
      <c r="Q348" s="23">
        <v>72</v>
      </c>
      <c r="R348" s="23">
        <f t="shared" si="38"/>
        <v>0.28373015873015872</v>
      </c>
      <c r="S348" s="146">
        <f t="shared" si="39"/>
        <v>-0.57179580821487397</v>
      </c>
    </row>
    <row r="349" spans="4:19" x14ac:dyDescent="0.35">
      <c r="D349" s="37">
        <v>73</v>
      </c>
      <c r="E349" s="7">
        <v>164.743652</v>
      </c>
      <c r="F349" s="7">
        <f t="shared" si="35"/>
        <v>159.35827772160789</v>
      </c>
      <c r="G349" s="139">
        <f t="shared" si="36"/>
        <v>5.3853742783921064</v>
      </c>
      <c r="O349" s="37">
        <v>-10.587644997461751</v>
      </c>
      <c r="P349" s="145">
        <f t="shared" si="37"/>
        <v>-0.62081778985598468</v>
      </c>
      <c r="Q349" s="23">
        <v>73</v>
      </c>
      <c r="R349" s="23">
        <f t="shared" si="38"/>
        <v>0.28769841269841268</v>
      </c>
      <c r="S349" s="146">
        <f t="shared" si="39"/>
        <v>-0.56012112025115535</v>
      </c>
    </row>
    <row r="350" spans="4:19" x14ac:dyDescent="0.35">
      <c r="D350" s="37">
        <v>74</v>
      </c>
      <c r="E350" s="7">
        <v>164.134918</v>
      </c>
      <c r="F350" s="7">
        <f t="shared" si="35"/>
        <v>159.32688846431333</v>
      </c>
      <c r="G350" s="139">
        <f t="shared" si="36"/>
        <v>4.8080295356866714</v>
      </c>
      <c r="O350" s="37">
        <v>-10.109613307803301</v>
      </c>
      <c r="P350" s="145">
        <f t="shared" si="37"/>
        <v>-0.59278789490521644</v>
      </c>
      <c r="Q350" s="23">
        <v>74</v>
      </c>
      <c r="R350" s="23">
        <f t="shared" si="38"/>
        <v>0.29166666666666669</v>
      </c>
      <c r="S350" s="146">
        <f t="shared" si="39"/>
        <v>-0.54852228269809788</v>
      </c>
    </row>
    <row r="351" spans="4:19" x14ac:dyDescent="0.35">
      <c r="D351" s="37">
        <v>75</v>
      </c>
      <c r="E351" s="7">
        <v>157.49176</v>
      </c>
      <c r="F351" s="7">
        <f t="shared" si="35"/>
        <v>159.29549920701876</v>
      </c>
      <c r="G351" s="139">
        <f t="shared" si="36"/>
        <v>-1.803739207018765</v>
      </c>
      <c r="O351" s="37">
        <v>-9.7079082255781088</v>
      </c>
      <c r="P351" s="145">
        <f t="shared" si="37"/>
        <v>-0.56923349150571201</v>
      </c>
      <c r="Q351" s="23">
        <v>75</v>
      </c>
      <c r="R351" s="23">
        <f t="shared" si="38"/>
        <v>0.29563492063492064</v>
      </c>
      <c r="S351" s="146">
        <f t="shared" si="39"/>
        <v>-0.53699677566274262</v>
      </c>
    </row>
    <row r="352" spans="4:19" x14ac:dyDescent="0.35">
      <c r="D352" s="37">
        <v>76</v>
      </c>
      <c r="E352" s="7">
        <v>160.077957</v>
      </c>
      <c r="F352" s="7">
        <f t="shared" si="35"/>
        <v>159.26410994972423</v>
      </c>
      <c r="G352" s="139">
        <f t="shared" si="36"/>
        <v>0.81384705027576842</v>
      </c>
      <c r="O352" s="37">
        <v>-9.5948332547563098</v>
      </c>
      <c r="P352" s="145">
        <f t="shared" si="37"/>
        <v>-0.56260322070512814</v>
      </c>
      <c r="Q352" s="23">
        <v>76</v>
      </c>
      <c r="R352" s="23">
        <f t="shared" si="38"/>
        <v>0.29960317460317459</v>
      </c>
      <c r="S352" s="146">
        <f t="shared" si="39"/>
        <v>-0.52554216560793954</v>
      </c>
    </row>
    <row r="353" spans="4:19" x14ac:dyDescent="0.35">
      <c r="D353" s="37">
        <v>77</v>
      </c>
      <c r="E353" s="7">
        <v>162.12127699999999</v>
      </c>
      <c r="F353" s="7">
        <f t="shared" si="35"/>
        <v>159.23272069242967</v>
      </c>
      <c r="G353" s="139">
        <f t="shared" si="36"/>
        <v>2.888556307570326</v>
      </c>
      <c r="O353" s="37">
        <v>-9.4505761380434308</v>
      </c>
      <c r="P353" s="145">
        <f t="shared" si="37"/>
        <v>-0.55414455171970634</v>
      </c>
      <c r="Q353" s="23">
        <v>77</v>
      </c>
      <c r="R353" s="23">
        <f t="shared" si="38"/>
        <v>0.30357142857142855</v>
      </c>
      <c r="S353" s="146">
        <f t="shared" si="39"/>
        <v>-0.51415610074453411</v>
      </c>
    </row>
    <row r="354" spans="4:19" x14ac:dyDescent="0.35">
      <c r="D354" s="37">
        <v>78</v>
      </c>
      <c r="E354" s="7">
        <v>159.80157500000001</v>
      </c>
      <c r="F354" s="7">
        <f t="shared" si="35"/>
        <v>159.2013314351351</v>
      </c>
      <c r="G354" s="139">
        <f t="shared" si="36"/>
        <v>0.60024356486491115</v>
      </c>
      <c r="O354" s="37">
        <v>-9.3725753953379751</v>
      </c>
      <c r="P354" s="145">
        <f t="shared" si="37"/>
        <v>-0.5495708954717744</v>
      </c>
      <c r="Q354" s="23">
        <v>78</v>
      </c>
      <c r="R354" s="23">
        <f t="shared" si="38"/>
        <v>0.30753968253968256</v>
      </c>
      <c r="S354" s="146">
        <f t="shared" si="39"/>
        <v>-0.50283630670944168</v>
      </c>
    </row>
    <row r="355" spans="4:19" x14ac:dyDescent="0.35">
      <c r="D355" s="37">
        <v>79</v>
      </c>
      <c r="E355" s="7">
        <v>168.98161300000001</v>
      </c>
      <c r="F355" s="7">
        <f t="shared" si="35"/>
        <v>159.16994217784057</v>
      </c>
      <c r="G355" s="139">
        <f t="shared" si="36"/>
        <v>9.8116708221594422</v>
      </c>
      <c r="O355" s="37">
        <v>-9.3410479046176249</v>
      </c>
      <c r="P355" s="145">
        <f t="shared" si="37"/>
        <v>-0.54772224762672439</v>
      </c>
      <c r="Q355" s="23">
        <v>79</v>
      </c>
      <c r="R355" s="23">
        <f t="shared" si="38"/>
        <v>0.31150793650793651</v>
      </c>
      <c r="S355" s="146">
        <f t="shared" si="39"/>
        <v>-0.49158058250786868</v>
      </c>
    </row>
    <row r="356" spans="4:19" x14ac:dyDescent="0.35">
      <c r="D356" s="37">
        <v>80</v>
      </c>
      <c r="E356" s="7">
        <v>162.79248000000001</v>
      </c>
      <c r="F356" s="7">
        <f t="shared" si="35"/>
        <v>159.138552920546</v>
      </c>
      <c r="G356" s="139">
        <f t="shared" si="36"/>
        <v>3.6539270794540073</v>
      </c>
      <c r="O356" s="37">
        <v>-9.046216764035961</v>
      </c>
      <c r="P356" s="145">
        <f t="shared" si="37"/>
        <v>-0.5304345111073655</v>
      </c>
      <c r="Q356" s="23">
        <v>80</v>
      </c>
      <c r="R356" s="23">
        <f t="shared" si="38"/>
        <v>0.31547619047619047</v>
      </c>
      <c r="S356" s="146">
        <f t="shared" si="39"/>
        <v>-0.48038679669982853</v>
      </c>
    </row>
    <row r="357" spans="4:19" x14ac:dyDescent="0.35">
      <c r="D357" s="37">
        <v>81</v>
      </c>
      <c r="E357" s="7">
        <v>161.913971</v>
      </c>
      <c r="F357" s="7">
        <f t="shared" si="35"/>
        <v>159.10716366325144</v>
      </c>
      <c r="G357" s="139">
        <f t="shared" si="36"/>
        <v>2.8068073367485624</v>
      </c>
      <c r="O357" s="37">
        <v>-8.6382936526325125</v>
      </c>
      <c r="P357" s="145">
        <f t="shared" si="37"/>
        <v>-0.50651550697439951</v>
      </c>
      <c r="Q357" s="23">
        <v>81</v>
      </c>
      <c r="R357" s="23">
        <f t="shared" si="38"/>
        <v>0.31944444444444442</v>
      </c>
      <c r="S357" s="146">
        <f t="shared" si="39"/>
        <v>-0.46925288381280222</v>
      </c>
    </row>
    <row r="358" spans="4:19" x14ac:dyDescent="0.35">
      <c r="D358" s="37">
        <v>82</v>
      </c>
      <c r="E358" s="7">
        <v>150.88806199999999</v>
      </c>
      <c r="F358" s="7">
        <f t="shared" si="35"/>
        <v>159.07577440595688</v>
      </c>
      <c r="G358" s="139">
        <f t="shared" si="36"/>
        <v>-8.1877124059568871</v>
      </c>
      <c r="O358" s="37">
        <v>-8.1877124059568871</v>
      </c>
      <c r="P358" s="145">
        <f t="shared" si="37"/>
        <v>-0.48009519785194826</v>
      </c>
      <c r="Q358" s="23">
        <v>82</v>
      </c>
      <c r="R358" s="23">
        <f t="shared" si="38"/>
        <v>0.32341269841269843</v>
      </c>
      <c r="S358" s="146">
        <f t="shared" si="39"/>
        <v>-0.45817684096392136</v>
      </c>
    </row>
    <row r="359" spans="4:19" x14ac:dyDescent="0.35">
      <c r="D359" s="37">
        <v>83</v>
      </c>
      <c r="E359" s="7">
        <v>159.60415599999999</v>
      </c>
      <c r="F359" s="7">
        <f t="shared" si="35"/>
        <v>159.04438514866234</v>
      </c>
      <c r="G359" s="139">
        <f t="shared" si="36"/>
        <v>0.55977085133764604</v>
      </c>
      <c r="O359" s="37">
        <v>-8.1791851619121871</v>
      </c>
      <c r="P359" s="145">
        <f t="shared" si="37"/>
        <v>-0.47959519385647409</v>
      </c>
      <c r="Q359" s="23">
        <v>83</v>
      </c>
      <c r="R359" s="23">
        <f t="shared" si="38"/>
        <v>0.32738095238095238</v>
      </c>
      <c r="S359" s="146">
        <f t="shared" si="39"/>
        <v>-0.44715672467644574</v>
      </c>
    </row>
    <row r="360" spans="4:19" x14ac:dyDescent="0.35">
      <c r="D360" s="37">
        <v>84</v>
      </c>
      <c r="E360" s="7">
        <v>151.411224</v>
      </c>
      <c r="F360" s="7">
        <f t="shared" si="35"/>
        <v>159.01299589136778</v>
      </c>
      <c r="G360" s="139">
        <f t="shared" si="36"/>
        <v>-7.6017718913677754</v>
      </c>
      <c r="O360" s="37">
        <v>-7.6155136765012799</v>
      </c>
      <c r="P360" s="145">
        <f t="shared" si="37"/>
        <v>-0.44654371868314419</v>
      </c>
      <c r="Q360" s="23">
        <v>84</v>
      </c>
      <c r="R360" s="23">
        <f t="shared" si="38"/>
        <v>0.33134920634920634</v>
      </c>
      <c r="S360" s="146">
        <f t="shared" si="39"/>
        <v>-0.43619064787655393</v>
      </c>
    </row>
    <row r="361" spans="4:19" x14ac:dyDescent="0.35">
      <c r="D361" s="37">
        <v>85</v>
      </c>
      <c r="E361" s="7">
        <v>133.11039700000001</v>
      </c>
      <c r="F361" s="7">
        <f t="shared" si="35"/>
        <v>158.98160663407322</v>
      </c>
      <c r="G361" s="139">
        <f t="shared" si="36"/>
        <v>-25.87120963407321</v>
      </c>
      <c r="O361" s="37">
        <v>-7.6017718913677754</v>
      </c>
      <c r="P361" s="145">
        <f t="shared" si="37"/>
        <v>-0.44573795454227022</v>
      </c>
      <c r="Q361" s="23">
        <v>85</v>
      </c>
      <c r="R361" s="23">
        <f t="shared" si="38"/>
        <v>0.33531746031746029</v>
      </c>
      <c r="S361" s="146">
        <f t="shared" si="39"/>
        <v>-0.42527677705760725</v>
      </c>
    </row>
    <row r="362" spans="4:19" x14ac:dyDescent="0.35">
      <c r="D362" s="37">
        <v>86</v>
      </c>
      <c r="E362" s="7">
        <v>147.482574</v>
      </c>
      <c r="F362" s="7">
        <f t="shared" si="35"/>
        <v>158.95021737677865</v>
      </c>
      <c r="G362" s="139">
        <f t="shared" si="36"/>
        <v>-11.467643376778653</v>
      </c>
      <c r="O362" s="37">
        <v>-7.4725927056795172</v>
      </c>
      <c r="P362" s="145">
        <f t="shared" si="37"/>
        <v>-0.43816339602868143</v>
      </c>
      <c r="Q362" s="23">
        <v>86</v>
      </c>
      <c r="R362" s="23">
        <f t="shared" si="38"/>
        <v>0.3392857142857143</v>
      </c>
      <c r="S362" s="146">
        <f t="shared" si="39"/>
        <v>-0.41441332960007643</v>
      </c>
    </row>
    <row r="363" spans="4:19" x14ac:dyDescent="0.35">
      <c r="D363" s="37">
        <v>87</v>
      </c>
      <c r="E363" s="7">
        <v>133.524979</v>
      </c>
      <c r="F363" s="7">
        <f t="shared" si="35"/>
        <v>158.91882811948412</v>
      </c>
      <c r="G363" s="139">
        <f t="shared" si="36"/>
        <v>-25.393849119484116</v>
      </c>
      <c r="O363" s="37">
        <v>-7.3753084192067604</v>
      </c>
      <c r="P363" s="145">
        <f t="shared" si="37"/>
        <v>-0.43245902874679654</v>
      </c>
      <c r="Q363" s="23">
        <v>87</v>
      </c>
      <c r="R363" s="23">
        <f t="shared" si="38"/>
        <v>0.34325396825396826</v>
      </c>
      <c r="S363" s="146">
        <f t="shared" si="39"/>
        <v>-0.40359857123625476</v>
      </c>
    </row>
    <row r="364" spans="4:19" x14ac:dyDescent="0.35">
      <c r="D364" s="37">
        <v>88</v>
      </c>
      <c r="E364" s="7">
        <v>130.09974700000001</v>
      </c>
      <c r="F364" s="7">
        <f t="shared" si="35"/>
        <v>158.88743886218955</v>
      </c>
      <c r="G364" s="139">
        <f t="shared" si="36"/>
        <v>-28.787691862189547</v>
      </c>
      <c r="O364" s="37">
        <v>-6.1186784483849408</v>
      </c>
      <c r="P364" s="145">
        <f t="shared" si="37"/>
        <v>-0.3587751980800698</v>
      </c>
      <c r="Q364" s="23">
        <v>88</v>
      </c>
      <c r="R364" s="23">
        <f t="shared" si="38"/>
        <v>0.34722222222222221</v>
      </c>
      <c r="S364" s="146">
        <f t="shared" si="39"/>
        <v>-0.39283081364972938</v>
      </c>
    </row>
    <row r="365" spans="4:19" x14ac:dyDescent="0.35">
      <c r="D365" s="37">
        <v>89</v>
      </c>
      <c r="E365" s="7">
        <v>118.067001</v>
      </c>
      <c r="F365" s="7">
        <f t="shared" si="35"/>
        <v>158.85604960489499</v>
      </c>
      <c r="G365" s="139">
        <f t="shared" si="36"/>
        <v>-40.789048604894987</v>
      </c>
      <c r="O365" s="37">
        <v>-5.8392766473230608</v>
      </c>
      <c r="P365" s="145">
        <f t="shared" si="37"/>
        <v>-0.3423921772422347</v>
      </c>
      <c r="Q365" s="23">
        <v>89</v>
      </c>
      <c r="R365" s="23">
        <f t="shared" si="38"/>
        <v>0.35119047619047616</v>
      </c>
      <c r="S365" s="146">
        <f t="shared" si="39"/>
        <v>-0.3821084122003639</v>
      </c>
    </row>
    <row r="366" spans="4:19" x14ac:dyDescent="0.35">
      <c r="D366" s="37">
        <v>90</v>
      </c>
      <c r="E366" s="7">
        <v>117.42538500000001</v>
      </c>
      <c r="F366" s="7">
        <f t="shared" si="35"/>
        <v>158.82466034760043</v>
      </c>
      <c r="G366" s="139">
        <f t="shared" si="36"/>
        <v>-41.399275347600422</v>
      </c>
      <c r="O366" s="37">
        <v>-5.2063705067413935</v>
      </c>
      <c r="P366" s="145">
        <f t="shared" si="37"/>
        <v>-0.30528105465771405</v>
      </c>
      <c r="Q366" s="23">
        <v>90</v>
      </c>
      <c r="R366" s="23">
        <f t="shared" si="38"/>
        <v>0.35515873015873017</v>
      </c>
      <c r="S366" s="146">
        <f t="shared" si="39"/>
        <v>-0.37142976376624032</v>
      </c>
    </row>
    <row r="367" spans="4:19" x14ac:dyDescent="0.35">
      <c r="D367" s="37">
        <v>91</v>
      </c>
      <c r="E367" s="7">
        <v>111.048721</v>
      </c>
      <c r="F367" s="7">
        <f t="shared" si="35"/>
        <v>158.79327109030589</v>
      </c>
      <c r="G367" s="139">
        <f t="shared" si="36"/>
        <v>-47.744550090305893</v>
      </c>
      <c r="O367" s="37">
        <v>-4.8443231910904103</v>
      </c>
      <c r="P367" s="145">
        <f t="shared" si="37"/>
        <v>-0.28405202644798294</v>
      </c>
      <c r="Q367" s="23">
        <v>91</v>
      </c>
      <c r="R367" s="23">
        <f t="shared" si="38"/>
        <v>0.35912698412698413</v>
      </c>
      <c r="S367" s="146">
        <f t="shared" si="39"/>
        <v>-0.36079330469465853</v>
      </c>
    </row>
    <row r="368" spans="4:19" x14ac:dyDescent="0.35">
      <c r="D368" s="37">
        <v>92</v>
      </c>
      <c r="E368" s="7">
        <v>102.520172</v>
      </c>
      <c r="F368" s="7">
        <f t="shared" si="35"/>
        <v>158.76188183301133</v>
      </c>
      <c r="G368" s="139">
        <f t="shared" si="36"/>
        <v>-56.241709833011328</v>
      </c>
      <c r="O368" s="37">
        <v>-4.7046259682835228</v>
      </c>
      <c r="P368" s="145">
        <f t="shared" si="37"/>
        <v>-0.27586073167631447</v>
      </c>
      <c r="Q368" s="23">
        <v>92</v>
      </c>
      <c r="R368" s="23">
        <f t="shared" si="38"/>
        <v>0.36309523809523808</v>
      </c>
      <c r="S368" s="146">
        <f t="shared" si="39"/>
        <v>-0.35019750885487144</v>
      </c>
    </row>
    <row r="369" spans="4:19" x14ac:dyDescent="0.35">
      <c r="D369" s="37">
        <v>93</v>
      </c>
      <c r="E369" s="7">
        <v>117.96828499999999</v>
      </c>
      <c r="F369" s="7">
        <f t="shared" si="35"/>
        <v>158.73049257571677</v>
      </c>
      <c r="G369" s="139">
        <f t="shared" si="36"/>
        <v>-40.762207575716772</v>
      </c>
      <c r="O369" s="37">
        <v>-4.0577953900285308</v>
      </c>
      <c r="P369" s="145">
        <f t="shared" si="37"/>
        <v>-0.23793313492559229</v>
      </c>
      <c r="Q369" s="23">
        <v>93</v>
      </c>
      <c r="R369" s="23">
        <f t="shared" si="38"/>
        <v>0.36706349206349204</v>
      </c>
      <c r="S369" s="146">
        <f t="shared" si="39"/>
        <v>-0.33964088578577573</v>
      </c>
    </row>
    <row r="370" spans="4:19" x14ac:dyDescent="0.35">
      <c r="D370" s="37">
        <v>94</v>
      </c>
      <c r="E370" s="7">
        <v>127.977478</v>
      </c>
      <c r="F370" s="7">
        <f t="shared" si="35"/>
        <v>158.6991033184222</v>
      </c>
      <c r="G370" s="139">
        <f t="shared" si="36"/>
        <v>-30.721625318422198</v>
      </c>
      <c r="O370" s="37">
        <v>-4.0314422494468545</v>
      </c>
      <c r="P370" s="145">
        <f t="shared" si="37"/>
        <v>-0.23638789058696905</v>
      </c>
      <c r="Q370" s="23">
        <v>94</v>
      </c>
      <c r="R370" s="23">
        <f t="shared" si="38"/>
        <v>0.37103174603174605</v>
      </c>
      <c r="S370" s="146">
        <f t="shared" si="39"/>
        <v>-0.32912197893226108</v>
      </c>
    </row>
    <row r="371" spans="4:19" x14ac:dyDescent="0.35">
      <c r="D371" s="37">
        <v>95</v>
      </c>
      <c r="E371" s="7">
        <v>135.627487</v>
      </c>
      <c r="F371" s="7">
        <f t="shared" si="35"/>
        <v>158.66771406112767</v>
      </c>
      <c r="G371" s="139">
        <f t="shared" si="36"/>
        <v>-23.040227061127666</v>
      </c>
      <c r="O371" s="37">
        <v>-3.7820246818107535</v>
      </c>
      <c r="P371" s="145">
        <f t="shared" si="37"/>
        <v>-0.22176302706649589</v>
      </c>
      <c r="Q371" s="23">
        <v>95</v>
      </c>
      <c r="R371" s="23">
        <f t="shared" si="38"/>
        <v>0.375</v>
      </c>
      <c r="S371" s="146">
        <f t="shared" si="39"/>
        <v>-0.3186393639643752</v>
      </c>
    </row>
    <row r="372" spans="4:19" x14ac:dyDescent="0.35">
      <c r="D372" s="37">
        <v>96</v>
      </c>
      <c r="E372" s="7">
        <v>129.57659899999999</v>
      </c>
      <c r="F372" s="7">
        <f t="shared" si="35"/>
        <v>158.63632480383311</v>
      </c>
      <c r="G372" s="139">
        <f t="shared" si="36"/>
        <v>-29.059725803833118</v>
      </c>
      <c r="O372" s="37">
        <v>-3.6604057348577328</v>
      </c>
      <c r="P372" s="145">
        <f t="shared" si="37"/>
        <v>-0.2146317711668046</v>
      </c>
      <c r="Q372" s="23">
        <v>96</v>
      </c>
      <c r="R372" s="23">
        <f t="shared" si="38"/>
        <v>0.37896825396825395</v>
      </c>
      <c r="S372" s="146">
        <f t="shared" si="39"/>
        <v>-0.30819164717386466</v>
      </c>
    </row>
    <row r="373" spans="4:19" x14ac:dyDescent="0.35">
      <c r="D373" s="37">
        <v>97</v>
      </c>
      <c r="E373" s="7">
        <v>130.05038500000001</v>
      </c>
      <c r="F373" s="7">
        <f t="shared" si="35"/>
        <v>158.60493554653854</v>
      </c>
      <c r="G373" s="139">
        <f t="shared" si="36"/>
        <v>-28.554550546538536</v>
      </c>
      <c r="O373" s="37">
        <v>-3.2281639629740653</v>
      </c>
      <c r="P373" s="145">
        <f t="shared" si="37"/>
        <v>-0.18928681659299867</v>
      </c>
      <c r="Q373" s="23">
        <v>97</v>
      </c>
      <c r="R373" s="23">
        <f t="shared" si="38"/>
        <v>0.38293650793650796</v>
      </c>
      <c r="S373" s="146">
        <f t="shared" si="39"/>
        <v>-0.29777746394303445</v>
      </c>
    </row>
    <row r="374" spans="4:19" x14ac:dyDescent="0.35">
      <c r="D374" s="37">
        <v>98</v>
      </c>
      <c r="E374" s="7">
        <v>132.06407200000001</v>
      </c>
      <c r="F374" s="7">
        <f t="shared" si="35"/>
        <v>158.57354628924398</v>
      </c>
      <c r="G374" s="139">
        <f t="shared" si="36"/>
        <v>-26.509474289243968</v>
      </c>
      <c r="O374" s="37">
        <v>-2.3844922202686405</v>
      </c>
      <c r="P374" s="145">
        <f t="shared" si="37"/>
        <v>-0.13981722946612657</v>
      </c>
      <c r="Q374" s="23">
        <v>98</v>
      </c>
      <c r="R374" s="23">
        <f t="shared" si="38"/>
        <v>0.38690476190476192</v>
      </c>
      <c r="S374" s="146">
        <f t="shared" si="39"/>
        <v>-0.28739547728120973</v>
      </c>
    </row>
    <row r="375" spans="4:19" x14ac:dyDescent="0.35">
      <c r="D375" s="37">
        <v>99</v>
      </c>
      <c r="E375" s="7">
        <v>128.03671299999999</v>
      </c>
      <c r="F375" s="7">
        <f t="shared" si="35"/>
        <v>158.54215703194944</v>
      </c>
      <c r="G375" s="139">
        <f t="shared" si="36"/>
        <v>-30.505444031949452</v>
      </c>
      <c r="O375" s="37">
        <v>-2.2667264775631679</v>
      </c>
      <c r="P375" s="145">
        <f t="shared" si="37"/>
        <v>-0.13291191028280611</v>
      </c>
      <c r="Q375" s="23">
        <v>99</v>
      </c>
      <c r="R375" s="23">
        <f t="shared" si="38"/>
        <v>0.39087301587301587</v>
      </c>
      <c r="S375" s="146">
        <f t="shared" si="39"/>
        <v>-0.27704437642439755</v>
      </c>
    </row>
    <row r="376" spans="4:19" x14ac:dyDescent="0.35">
      <c r="D376" s="37">
        <v>100</v>
      </c>
      <c r="E376" s="7">
        <v>131.09671</v>
      </c>
      <c r="F376" s="7">
        <f t="shared" si="35"/>
        <v>158.51076777465488</v>
      </c>
      <c r="G376" s="139">
        <f t="shared" si="36"/>
        <v>-27.414057774654879</v>
      </c>
      <c r="O376" s="37">
        <v>-2.2573769337958538</v>
      </c>
      <c r="P376" s="145">
        <f t="shared" si="37"/>
        <v>-0.13236368987126254</v>
      </c>
      <c r="Q376" s="23">
        <v>100</v>
      </c>
      <c r="R376" s="23">
        <f t="shared" si="38"/>
        <v>0.39484126984126983</v>
      </c>
      <c r="S376" s="146">
        <f t="shared" si="39"/>
        <v>-0.26672287549404339</v>
      </c>
    </row>
    <row r="377" spans="4:19" x14ac:dyDescent="0.35">
      <c r="D377" s="37">
        <v>101</v>
      </c>
      <c r="E377" s="7">
        <v>125.805862</v>
      </c>
      <c r="F377" s="7">
        <f t="shared" si="35"/>
        <v>158.47937851736032</v>
      </c>
      <c r="G377" s="139">
        <f t="shared" si="36"/>
        <v>-32.673516517360312</v>
      </c>
      <c r="O377" s="37">
        <v>-2.1276437109889628</v>
      </c>
      <c r="P377" s="145">
        <f t="shared" si="37"/>
        <v>-0.12475664480381116</v>
      </c>
      <c r="Q377" s="23">
        <v>101</v>
      </c>
      <c r="R377" s="23">
        <f t="shared" si="38"/>
        <v>0.39880952380952384</v>
      </c>
      <c r="S377" s="146">
        <f t="shared" si="39"/>
        <v>-0.256429712211035</v>
      </c>
    </row>
    <row r="378" spans="4:19" x14ac:dyDescent="0.35">
      <c r="D378" s="37">
        <v>102</v>
      </c>
      <c r="E378" s="7">
        <v>132.27136200000001</v>
      </c>
      <c r="F378" s="7">
        <f t="shared" si="35"/>
        <v>158.44798926006575</v>
      </c>
      <c r="G378" s="139">
        <f t="shared" si="36"/>
        <v>-26.176627260065743</v>
      </c>
      <c r="O378" s="37">
        <v>-2.0908419921522921</v>
      </c>
      <c r="P378" s="145">
        <f t="shared" si="37"/>
        <v>-0.12259873700122045</v>
      </c>
      <c r="Q378" s="23">
        <v>102</v>
      </c>
      <c r="R378" s="23">
        <f t="shared" si="38"/>
        <v>0.40277777777777779</v>
      </c>
      <c r="S378" s="146">
        <f t="shared" si="39"/>
        <v>-0.24616364666135951</v>
      </c>
    </row>
    <row r="379" spans="4:19" x14ac:dyDescent="0.35">
      <c r="D379" s="37">
        <v>103</v>
      </c>
      <c r="E379" s="7">
        <v>133.495361</v>
      </c>
      <c r="F379" s="7">
        <f t="shared" si="35"/>
        <v>158.41660000277122</v>
      </c>
      <c r="G379" s="139">
        <f t="shared" si="36"/>
        <v>-24.921239002771216</v>
      </c>
      <c r="O379" s="37">
        <v>-1.803739207018765</v>
      </c>
      <c r="P379" s="145">
        <f t="shared" si="37"/>
        <v>-0.10576416079746379</v>
      </c>
      <c r="Q379" s="23">
        <v>103</v>
      </c>
      <c r="R379" s="23">
        <f t="shared" si="38"/>
        <v>0.40674603174603174</v>
      </c>
      <c r="S379" s="146">
        <f t="shared" si="39"/>
        <v>-0.23592346011003523</v>
      </c>
    </row>
    <row r="380" spans="4:19" x14ac:dyDescent="0.35">
      <c r="D380" s="37">
        <v>104</v>
      </c>
      <c r="E380" s="7">
        <v>137.453644</v>
      </c>
      <c r="F380" s="7">
        <f t="shared" si="35"/>
        <v>158.38521074547666</v>
      </c>
      <c r="G380" s="139">
        <f t="shared" si="36"/>
        <v>-20.931566745476658</v>
      </c>
      <c r="O380" s="37">
        <v>-1.5106281327339559</v>
      </c>
      <c r="P380" s="145">
        <f t="shared" si="37"/>
        <v>-8.8577282189101672E-2</v>
      </c>
      <c r="Q380" s="23">
        <v>104</v>
      </c>
      <c r="R380" s="23">
        <f t="shared" si="38"/>
        <v>0.4107142857142857</v>
      </c>
      <c r="S380" s="146">
        <f t="shared" si="39"/>
        <v>-0.2257079538601594</v>
      </c>
    </row>
    <row r="381" spans="4:19" x14ac:dyDescent="0.35">
      <c r="D381" s="37">
        <v>105</v>
      </c>
      <c r="E381" s="7">
        <v>141.579712</v>
      </c>
      <c r="F381" s="7">
        <f t="shared" si="35"/>
        <v>158.35382148818209</v>
      </c>
      <c r="G381" s="139">
        <f t="shared" si="36"/>
        <v>-16.774109488182091</v>
      </c>
      <c r="O381" s="37">
        <v>0.14421306089468544</v>
      </c>
      <c r="P381" s="145">
        <f t="shared" si="37"/>
        <v>8.456085725808719E-3</v>
      </c>
      <c r="Q381" s="23">
        <v>105</v>
      </c>
      <c r="R381" s="23">
        <f t="shared" si="38"/>
        <v>0.41468253968253971</v>
      </c>
      <c r="S381" s="146">
        <f t="shared" si="39"/>
        <v>-0.21551594815408856</v>
      </c>
    </row>
    <row r="382" spans="4:19" x14ac:dyDescent="0.35">
      <c r="D382" s="37">
        <v>106</v>
      </c>
      <c r="E382" s="7">
        <v>136.160538</v>
      </c>
      <c r="F382" s="7">
        <f t="shared" si="35"/>
        <v>158.32243223088756</v>
      </c>
      <c r="G382" s="139">
        <f t="shared" si="36"/>
        <v>-22.161894230887555</v>
      </c>
      <c r="O382" s="37">
        <v>0.55977085133764604</v>
      </c>
      <c r="P382" s="145">
        <f t="shared" si="37"/>
        <v>3.2822757358837822E-2</v>
      </c>
      <c r="Q382" s="23">
        <v>106</v>
      </c>
      <c r="R382" s="23">
        <f t="shared" si="38"/>
        <v>0.41865079365079366</v>
      </c>
      <c r="S382" s="146">
        <f t="shared" si="39"/>
        <v>-0.20534628111395689</v>
      </c>
    </row>
    <row r="383" spans="4:19" x14ac:dyDescent="0.35">
      <c r="D383" s="37">
        <v>107</v>
      </c>
      <c r="E383" s="7">
        <v>138.77633700000001</v>
      </c>
      <c r="F383" s="7">
        <f t="shared" si="35"/>
        <v>158.29104297359299</v>
      </c>
      <c r="G383" s="139">
        <f t="shared" si="36"/>
        <v>-19.514705973592982</v>
      </c>
      <c r="O383" s="37">
        <v>0.60024356486491115</v>
      </c>
      <c r="P383" s="145">
        <f t="shared" si="37"/>
        <v>3.5195917827241761E-2</v>
      </c>
      <c r="Q383" s="23">
        <v>107</v>
      </c>
      <c r="R383" s="23">
        <f t="shared" si="38"/>
        <v>0.42261904761904762</v>
      </c>
      <c r="S383" s="146">
        <f t="shared" si="39"/>
        <v>-0.19519780771888826</v>
      </c>
    </row>
    <row r="384" spans="4:19" x14ac:dyDescent="0.35">
      <c r="D384" s="37">
        <v>108</v>
      </c>
      <c r="E384" s="7">
        <v>133.100525</v>
      </c>
      <c r="F384" s="7">
        <f t="shared" si="35"/>
        <v>158.25965371629843</v>
      </c>
      <c r="G384" s="139">
        <f t="shared" si="36"/>
        <v>-25.159128716298426</v>
      </c>
      <c r="O384" s="37">
        <v>0.70398818291704401</v>
      </c>
      <c r="P384" s="145">
        <f t="shared" si="37"/>
        <v>4.1279093500776215E-2</v>
      </c>
      <c r="Q384" s="23">
        <v>108</v>
      </c>
      <c r="R384" s="23">
        <f t="shared" si="38"/>
        <v>0.42658730158730157</v>
      </c>
      <c r="S384" s="146">
        <f t="shared" si="39"/>
        <v>-0.18506939881641302</v>
      </c>
    </row>
    <row r="385" spans="4:19" x14ac:dyDescent="0.35">
      <c r="D385" s="37">
        <v>109</v>
      </c>
      <c r="E385" s="7">
        <v>130.62290999999999</v>
      </c>
      <c r="F385" s="7">
        <f t="shared" si="35"/>
        <v>158.22826445900387</v>
      </c>
      <c r="G385" s="139">
        <f t="shared" si="36"/>
        <v>-27.605354459003877</v>
      </c>
      <c r="O385" s="37">
        <v>0.81384705027576842</v>
      </c>
      <c r="P385" s="145">
        <f t="shared" si="37"/>
        <v>4.7720784664965724E-2</v>
      </c>
      <c r="Q385" s="23">
        <v>109</v>
      </c>
      <c r="R385" s="23">
        <f t="shared" si="38"/>
        <v>0.43055555555555558</v>
      </c>
      <c r="S385" s="146">
        <f t="shared" si="39"/>
        <v>-0.17495994016573252</v>
      </c>
    </row>
    <row r="386" spans="4:19" x14ac:dyDescent="0.35">
      <c r="D386" s="37">
        <v>110</v>
      </c>
      <c r="E386" s="7">
        <v>136.53564499999999</v>
      </c>
      <c r="F386" s="7">
        <f t="shared" si="35"/>
        <v>158.19687520170933</v>
      </c>
      <c r="G386" s="139">
        <f t="shared" si="36"/>
        <v>-21.661230201709344</v>
      </c>
      <c r="O386" s="37">
        <v>1.3526069256224957</v>
      </c>
      <c r="P386" s="145">
        <f t="shared" si="37"/>
        <v>7.9311541169932054E-2</v>
      </c>
      <c r="Q386" s="23">
        <v>110</v>
      </c>
      <c r="R386" s="23">
        <f t="shared" si="38"/>
        <v>0.43452380952380953</v>
      </c>
      <c r="S386" s="146">
        <f t="shared" si="39"/>
        <v>-0.16486833151060187</v>
      </c>
    </row>
    <row r="387" spans="4:19" x14ac:dyDescent="0.35">
      <c r="D387" s="37">
        <v>111</v>
      </c>
      <c r="E387" s="7">
        <v>133.949432</v>
      </c>
      <c r="F387" s="7">
        <f t="shared" si="35"/>
        <v>158.16548594441477</v>
      </c>
      <c r="G387" s="139">
        <f t="shared" si="36"/>
        <v>-24.216053944414767</v>
      </c>
      <c r="O387" s="37">
        <v>1.8512166683279361</v>
      </c>
      <c r="P387" s="145">
        <f t="shared" si="37"/>
        <v>0.10854805207875648</v>
      </c>
      <c r="Q387" s="23">
        <v>111</v>
      </c>
      <c r="R387" s="23">
        <f t="shared" si="38"/>
        <v>0.43849206349206349</v>
      </c>
      <c r="S387" s="146">
        <f t="shared" si="39"/>
        <v>-0.15479348567971193</v>
      </c>
    </row>
    <row r="388" spans="4:19" x14ac:dyDescent="0.35">
      <c r="D388" s="37">
        <v>112</v>
      </c>
      <c r="E388" s="7">
        <v>130.29716500000001</v>
      </c>
      <c r="F388" s="7">
        <f t="shared" si="35"/>
        <v>158.13409668712021</v>
      </c>
      <c r="G388" s="139">
        <f t="shared" si="36"/>
        <v>-27.836931687120199</v>
      </c>
      <c r="O388" s="37">
        <v>2.0653794402116148</v>
      </c>
      <c r="P388" s="145">
        <f t="shared" si="37"/>
        <v>0.12110571327179141</v>
      </c>
      <c r="Q388" s="23">
        <v>112</v>
      </c>
      <c r="R388" s="23">
        <f t="shared" si="38"/>
        <v>0.44246031746031744</v>
      </c>
      <c r="S388" s="146">
        <f t="shared" si="39"/>
        <v>-0.14473432771256409</v>
      </c>
    </row>
    <row r="389" spans="4:19" x14ac:dyDescent="0.35">
      <c r="D389" s="37">
        <v>113</v>
      </c>
      <c r="E389" s="7">
        <v>131.313873</v>
      </c>
      <c r="F389" s="7">
        <f t="shared" si="35"/>
        <v>158.10270742982564</v>
      </c>
      <c r="G389" s="139">
        <f t="shared" si="36"/>
        <v>-26.788834429825641</v>
      </c>
      <c r="O389" s="37">
        <v>2.8068073367485624</v>
      </c>
      <c r="P389" s="145">
        <f t="shared" si="37"/>
        <v>0.16458012407570349</v>
      </c>
      <c r="Q389" s="23">
        <v>113</v>
      </c>
      <c r="R389" s="23">
        <f t="shared" si="38"/>
        <v>0.44642857142857145</v>
      </c>
      <c r="S389" s="146">
        <f t="shared" si="39"/>
        <v>-0.13468979400891959</v>
      </c>
    </row>
    <row r="390" spans="4:19" x14ac:dyDescent="0.35">
      <c r="D390" s="37">
        <v>114</v>
      </c>
      <c r="E390" s="7">
        <v>132.94258099999999</v>
      </c>
      <c r="F390" s="7">
        <f t="shared" si="35"/>
        <v>158.07131817253111</v>
      </c>
      <c r="G390" s="139">
        <f t="shared" si="36"/>
        <v>-25.128737172531117</v>
      </c>
      <c r="O390" s="37">
        <v>2.8164611245605897</v>
      </c>
      <c r="P390" s="145">
        <f t="shared" si="37"/>
        <v>0.16514618415938009</v>
      </c>
      <c r="Q390" s="23">
        <v>114</v>
      </c>
      <c r="R390" s="23">
        <f t="shared" si="38"/>
        <v>0.45039682539682541</v>
      </c>
      <c r="S390" s="146">
        <f t="shared" si="39"/>
        <v>-0.1246588315</v>
      </c>
    </row>
    <row r="391" spans="4:19" x14ac:dyDescent="0.35">
      <c r="D391" s="37">
        <v>115</v>
      </c>
      <c r="E391" s="7">
        <v>133.771759</v>
      </c>
      <c r="F391" s="7">
        <f t="shared" si="35"/>
        <v>158.03992891523654</v>
      </c>
      <c r="G391" s="139">
        <f t="shared" si="36"/>
        <v>-24.268169915236541</v>
      </c>
      <c r="O391" s="37">
        <v>2.888556307570326</v>
      </c>
      <c r="P391" s="145">
        <f t="shared" si="37"/>
        <v>0.16937356165325121</v>
      </c>
      <c r="Q391" s="23">
        <v>115</v>
      </c>
      <c r="R391" s="23">
        <f t="shared" si="38"/>
        <v>0.45436507936507936</v>
      </c>
      <c r="S391" s="146">
        <f t="shared" si="39"/>
        <v>-0.11464039683969043</v>
      </c>
    </row>
    <row r="392" spans="4:19" x14ac:dyDescent="0.35">
      <c r="D392" s="37">
        <v>116</v>
      </c>
      <c r="E392" s="7">
        <v>138.07551599999999</v>
      </c>
      <c r="F392" s="7">
        <f t="shared" si="35"/>
        <v>158.00853965794198</v>
      </c>
      <c r="G392" s="139">
        <f t="shared" si="36"/>
        <v>-19.933023657941987</v>
      </c>
      <c r="O392" s="37">
        <v>3.1998174110333935</v>
      </c>
      <c r="P392" s="145">
        <f t="shared" si="37"/>
        <v>0.18762468646584185</v>
      </c>
      <c r="Q392" s="23">
        <v>116</v>
      </c>
      <c r="R392" s="23">
        <f t="shared" si="38"/>
        <v>0.45833333333333331</v>
      </c>
      <c r="S392" s="146">
        <f t="shared" si="39"/>
        <v>-0.10463345561407539</v>
      </c>
    </row>
    <row r="393" spans="4:19" x14ac:dyDescent="0.35">
      <c r="D393" s="37">
        <v>117</v>
      </c>
      <c r="E393" s="7">
        <v>140.91835</v>
      </c>
      <c r="F393" s="7">
        <f t="shared" si="35"/>
        <v>157.97715040064742</v>
      </c>
      <c r="G393" s="139">
        <f t="shared" si="36"/>
        <v>-17.058800400647414</v>
      </c>
      <c r="O393" s="37">
        <v>3.3330365463056069</v>
      </c>
      <c r="P393" s="145">
        <f t="shared" si="37"/>
        <v>0.19543613170659632</v>
      </c>
      <c r="Q393" s="23">
        <v>117</v>
      </c>
      <c r="R393" s="23">
        <f t="shared" si="38"/>
        <v>0.46230158730158732</v>
      </c>
      <c r="S393" s="146">
        <f t="shared" si="39"/>
        <v>-9.4636981567699813E-2</v>
      </c>
    </row>
    <row r="394" spans="4:19" x14ac:dyDescent="0.35">
      <c r="D394" s="37">
        <v>118</v>
      </c>
      <c r="E394" s="7">
        <v>144.274506</v>
      </c>
      <c r="F394" s="7">
        <f t="shared" si="35"/>
        <v>157.94576114335288</v>
      </c>
      <c r="G394" s="139">
        <f t="shared" si="36"/>
        <v>-13.67125514335288</v>
      </c>
      <c r="O394" s="37">
        <v>3.3570398964442631</v>
      </c>
      <c r="P394" s="145">
        <f t="shared" si="37"/>
        <v>0.19684359359125456</v>
      </c>
      <c r="Q394" s="23">
        <v>118</v>
      </c>
      <c r="R394" s="23">
        <f t="shared" si="38"/>
        <v>0.46626984126984128</v>
      </c>
      <c r="S394" s="146">
        <f t="shared" si="39"/>
        <v>-8.4649955845010449E-2</v>
      </c>
    </row>
    <row r="395" spans="4:19" x14ac:dyDescent="0.35">
      <c r="D395" s="37">
        <v>119</v>
      </c>
      <c r="E395" s="7">
        <v>140.06944300000001</v>
      </c>
      <c r="F395" s="7">
        <f t="shared" si="35"/>
        <v>157.91437188605832</v>
      </c>
      <c r="G395" s="139">
        <f t="shared" si="36"/>
        <v>-17.844928886058312</v>
      </c>
      <c r="O395" s="37">
        <v>3.5156526391496925</v>
      </c>
      <c r="P395" s="145">
        <f t="shared" si="37"/>
        <v>0.20614401992713821</v>
      </c>
      <c r="Q395" s="23">
        <v>119</v>
      </c>
      <c r="R395" s="23">
        <f t="shared" si="38"/>
        <v>0.47023809523809523</v>
      </c>
      <c r="S395" s="146">
        <f t="shared" si="39"/>
        <v>-7.4671366245484247E-2</v>
      </c>
    </row>
    <row r="396" spans="4:19" x14ac:dyDescent="0.35">
      <c r="D396" s="37">
        <v>120</v>
      </c>
      <c r="E396" s="7">
        <v>135.47943100000001</v>
      </c>
      <c r="F396" s="7">
        <f t="shared" si="35"/>
        <v>157.88298262876376</v>
      </c>
      <c r="G396" s="139">
        <f t="shared" si="36"/>
        <v>-22.403551628763751</v>
      </c>
      <c r="O396" s="37">
        <v>3.6539270794540073</v>
      </c>
      <c r="P396" s="145">
        <f t="shared" si="37"/>
        <v>0.21425188833827943</v>
      </c>
      <c r="Q396" s="23">
        <v>120</v>
      </c>
      <c r="R396" s="23">
        <f t="shared" si="38"/>
        <v>0.47420634920634919</v>
      </c>
      <c r="S396" s="146">
        <f t="shared" si="39"/>
        <v>-6.4700206491002693E-2</v>
      </c>
    </row>
    <row r="397" spans="4:19" x14ac:dyDescent="0.35">
      <c r="D397" s="37">
        <v>121</v>
      </c>
      <c r="E397" s="7">
        <v>133.45588699999999</v>
      </c>
      <c r="F397" s="7">
        <f t="shared" si="35"/>
        <v>157.85159337146919</v>
      </c>
      <c r="G397" s="139">
        <f t="shared" si="36"/>
        <v>-24.395706371469203</v>
      </c>
      <c r="O397" s="37">
        <v>3.6930803818551681</v>
      </c>
      <c r="P397" s="145">
        <f t="shared" si="37"/>
        <v>0.21654768373641364</v>
      </c>
      <c r="Q397" s="23">
        <v>121</v>
      </c>
      <c r="R397" s="23">
        <f t="shared" si="38"/>
        <v>0.4781746031746032</v>
      </c>
      <c r="S397" s="146">
        <f t="shared" si="39"/>
        <v>-5.4735475504070312E-2</v>
      </c>
    </row>
    <row r="398" spans="4:19" x14ac:dyDescent="0.35">
      <c r="D398" s="37">
        <v>122</v>
      </c>
      <c r="E398" s="7">
        <v>133.13014200000001</v>
      </c>
      <c r="F398" s="7">
        <f t="shared" si="35"/>
        <v>157.82020411417466</v>
      </c>
      <c r="G398" s="139">
        <f t="shared" si="36"/>
        <v>-24.690062114174651</v>
      </c>
      <c r="O398" s="37">
        <v>3.9667636975061384</v>
      </c>
      <c r="P398" s="145">
        <f t="shared" si="37"/>
        <v>0.2325953951192212</v>
      </c>
      <c r="Q398" s="23">
        <v>122</v>
      </c>
      <c r="R398" s="23">
        <f t="shared" si="38"/>
        <v>0.48214285714285715</v>
      </c>
      <c r="S398" s="146">
        <f t="shared" si="39"/>
        <v>-4.477617669551625E-2</v>
      </c>
    </row>
    <row r="399" spans="4:19" x14ac:dyDescent="0.35">
      <c r="D399" s="37">
        <v>123</v>
      </c>
      <c r="E399" s="7">
        <v>131.323746</v>
      </c>
      <c r="F399" s="7">
        <f t="shared" si="35"/>
        <v>157.78881485688009</v>
      </c>
      <c r="G399" s="139">
        <f t="shared" si="36"/>
        <v>-26.465068856880094</v>
      </c>
      <c r="O399" s="37">
        <v>4.0459361006918471</v>
      </c>
      <c r="P399" s="145">
        <f t="shared" si="37"/>
        <v>0.23723775292165242</v>
      </c>
      <c r="Q399" s="23">
        <v>123</v>
      </c>
      <c r="R399" s="23">
        <f t="shared" si="38"/>
        <v>0.4861111111111111</v>
      </c>
      <c r="S399" s="146">
        <f t="shared" si="39"/>
        <v>-3.4821317260347699E-2</v>
      </c>
    </row>
    <row r="400" spans="4:19" x14ac:dyDescent="0.35">
      <c r="D400" s="37">
        <v>124</v>
      </c>
      <c r="E400" s="7">
        <v>131.076965</v>
      </c>
      <c r="F400" s="7">
        <f t="shared" si="35"/>
        <v>157.75742559958553</v>
      </c>
      <c r="G400" s="139">
        <f t="shared" si="36"/>
        <v>-26.68046059958553</v>
      </c>
      <c r="O400" s="37">
        <v>4.0473273579864042</v>
      </c>
      <c r="P400" s="145">
        <f t="shared" si="37"/>
        <v>0.23731933076818346</v>
      </c>
      <c r="Q400" s="23">
        <v>124</v>
      </c>
      <c r="R400" s="23">
        <f t="shared" si="38"/>
        <v>0.49007936507936506</v>
      </c>
      <c r="S400" s="146">
        <f t="shared" si="39"/>
        <v>-2.4869907480456668E-2</v>
      </c>
    </row>
    <row r="401" spans="4:19" x14ac:dyDescent="0.35">
      <c r="D401" s="37">
        <v>125</v>
      </c>
      <c r="E401" s="7">
        <v>135.14382900000001</v>
      </c>
      <c r="F401" s="7">
        <f t="shared" si="35"/>
        <v>157.72603634229097</v>
      </c>
      <c r="G401" s="139">
        <f t="shared" si="36"/>
        <v>-22.582207342290957</v>
      </c>
      <c r="O401" s="37">
        <v>4.6884321537388303</v>
      </c>
      <c r="P401" s="145">
        <f t="shared" si="37"/>
        <v>0.27491119019117211</v>
      </c>
      <c r="Q401" s="23">
        <v>125</v>
      </c>
      <c r="R401" s="23">
        <f t="shared" si="38"/>
        <v>0.49404761904761907</v>
      </c>
      <c r="S401" s="146">
        <f t="shared" si="39"/>
        <v>-1.4920960032900372E-2</v>
      </c>
    </row>
    <row r="402" spans="4:19" x14ac:dyDescent="0.35">
      <c r="D402" s="37">
        <v>126</v>
      </c>
      <c r="E402" s="7">
        <v>132.54776000000001</v>
      </c>
      <c r="F402" s="7">
        <f t="shared" si="35"/>
        <v>157.69464708499643</v>
      </c>
      <c r="G402" s="139">
        <f t="shared" si="36"/>
        <v>-25.146887084996422</v>
      </c>
      <c r="O402" s="37">
        <v>4.8080295356866714</v>
      </c>
      <c r="P402" s="145">
        <f t="shared" si="37"/>
        <v>0.28192390948344348</v>
      </c>
      <c r="Q402" s="23">
        <v>126</v>
      </c>
      <c r="R402" s="23">
        <f t="shared" si="38"/>
        <v>0.49801587301587302</v>
      </c>
      <c r="S402" s="146">
        <f t="shared" si="39"/>
        <v>-4.9734893024984917E-3</v>
      </c>
    </row>
    <row r="403" spans="4:19" x14ac:dyDescent="0.35">
      <c r="D403" s="37">
        <v>127</v>
      </c>
      <c r="E403" s="7">
        <v>125.944046</v>
      </c>
      <c r="F403" s="7">
        <f t="shared" si="35"/>
        <v>157.66325782770187</v>
      </c>
      <c r="G403" s="139">
        <f t="shared" si="36"/>
        <v>-31.719211827701869</v>
      </c>
      <c r="O403" s="37">
        <v>4.9057158036001169</v>
      </c>
      <c r="P403" s="145">
        <f t="shared" si="37"/>
        <v>0.28765184737329935</v>
      </c>
      <c r="Q403" s="23">
        <v>127</v>
      </c>
      <c r="R403" s="23">
        <f t="shared" si="38"/>
        <v>0.50198412698412698</v>
      </c>
      <c r="S403" s="146">
        <f t="shared" si="39"/>
        <v>4.9734893024984917E-3</v>
      </c>
    </row>
    <row r="404" spans="4:19" x14ac:dyDescent="0.35">
      <c r="D404" s="37">
        <v>128</v>
      </c>
      <c r="E404" s="7">
        <v>121.383652</v>
      </c>
      <c r="F404" s="7">
        <f t="shared" si="35"/>
        <v>157.63186857040731</v>
      </c>
      <c r="G404" s="139">
        <f t="shared" si="36"/>
        <v>-36.248216570407308</v>
      </c>
      <c r="O404" s="37">
        <v>5.3853742783921064</v>
      </c>
      <c r="P404" s="145">
        <f t="shared" si="37"/>
        <v>0.315777130595153</v>
      </c>
      <c r="Q404" s="23">
        <v>128</v>
      </c>
      <c r="R404" s="23">
        <f t="shared" si="38"/>
        <v>0.50595238095238093</v>
      </c>
      <c r="S404" s="146">
        <f t="shared" si="39"/>
        <v>1.4920960032900372E-2</v>
      </c>
    </row>
    <row r="405" spans="4:19" x14ac:dyDescent="0.35">
      <c r="D405" s="37">
        <v>129</v>
      </c>
      <c r="E405" s="7">
        <v>126.335655</v>
      </c>
      <c r="F405" s="7">
        <f t="shared" si="35"/>
        <v>157.60047931311277</v>
      </c>
      <c r="G405" s="139">
        <f t="shared" si="36"/>
        <v>-31.264824313112769</v>
      </c>
      <c r="O405" s="37">
        <v>6.5631595861026994</v>
      </c>
      <c r="P405" s="145">
        <f t="shared" si="37"/>
        <v>0.38483782084619844</v>
      </c>
      <c r="Q405" s="23">
        <v>129</v>
      </c>
      <c r="R405" s="23">
        <f t="shared" si="38"/>
        <v>0.50992063492063489</v>
      </c>
      <c r="S405" s="146">
        <f t="shared" si="39"/>
        <v>2.4869907480456525E-2</v>
      </c>
    </row>
    <row r="406" spans="4:19" x14ac:dyDescent="0.35">
      <c r="D406" s="37">
        <v>130</v>
      </c>
      <c r="E406" s="7">
        <v>124.70488</v>
      </c>
      <c r="F406" s="7">
        <f t="shared" ref="F406:F469" si="40">$B$279*D406+$B$280</f>
        <v>157.56909005581821</v>
      </c>
      <c r="G406" s="139">
        <f t="shared" ref="G406:G469" si="41">E406-F406</f>
        <v>-32.864210055818205</v>
      </c>
      <c r="O406" s="37">
        <v>6.808726615280932</v>
      </c>
      <c r="P406" s="145">
        <f t="shared" ref="P406:P469" si="42">STANDARDIZE(O406, AVERAGE($O$277:$O$528),_xlfn.STDEV.S($O$277:$O$528))</f>
        <v>0.39923690396170508</v>
      </c>
      <c r="Q406" s="23">
        <v>130</v>
      </c>
      <c r="R406" s="23">
        <f t="shared" ref="R406:R469" si="43">(Q406-0.5)/252</f>
        <v>0.51388888888888884</v>
      </c>
      <c r="S406" s="146">
        <f t="shared" ref="S406:S469" si="44">_xlfn.NORM.S.INV(R406)</f>
        <v>3.482131726034756E-2</v>
      </c>
    </row>
    <row r="407" spans="4:19" x14ac:dyDescent="0.35">
      <c r="D407" s="37">
        <v>131</v>
      </c>
      <c r="E407" s="7">
        <v>135.27510100000001</v>
      </c>
      <c r="F407" s="7">
        <f t="shared" si="40"/>
        <v>157.53770079852364</v>
      </c>
      <c r="G407" s="139">
        <f t="shared" si="41"/>
        <v>-22.262599798523638</v>
      </c>
      <c r="O407" s="37">
        <v>7.2006785330557079</v>
      </c>
      <c r="P407" s="145">
        <f t="shared" si="42"/>
        <v>0.42221942022297798</v>
      </c>
      <c r="Q407" s="23">
        <v>131</v>
      </c>
      <c r="R407" s="23">
        <f t="shared" si="43"/>
        <v>0.5178571428571429</v>
      </c>
      <c r="S407" s="146">
        <f t="shared" si="44"/>
        <v>4.4776176695516381E-2</v>
      </c>
    </row>
    <row r="408" spans="4:19" x14ac:dyDescent="0.35">
      <c r="D408" s="37">
        <v>132</v>
      </c>
      <c r="E408" s="7">
        <v>131.208099</v>
      </c>
      <c r="F408" s="7">
        <f t="shared" si="40"/>
        <v>157.50631154122908</v>
      </c>
      <c r="G408" s="139">
        <f t="shared" si="41"/>
        <v>-26.298212541229077</v>
      </c>
      <c r="O408" s="37">
        <v>7.9045468433972701</v>
      </c>
      <c r="P408" s="145">
        <f t="shared" si="42"/>
        <v>0.46349148486820091</v>
      </c>
      <c r="Q408" s="23">
        <v>132</v>
      </c>
      <c r="R408" s="23">
        <f t="shared" si="43"/>
        <v>0.52182539682539686</v>
      </c>
      <c r="S408" s="146">
        <f t="shared" si="44"/>
        <v>5.4735475504070437E-2</v>
      </c>
    </row>
    <row r="409" spans="4:19" x14ac:dyDescent="0.35">
      <c r="D409" s="37">
        <v>133</v>
      </c>
      <c r="E409" s="7">
        <v>135.26516699999999</v>
      </c>
      <c r="F409" s="7">
        <f t="shared" si="40"/>
        <v>157.47492228393455</v>
      </c>
      <c r="G409" s="139">
        <f t="shared" si="41"/>
        <v>-22.209755283934555</v>
      </c>
      <c r="O409" s="37">
        <v>8.2910588698970002</v>
      </c>
      <c r="P409" s="145">
        <f t="shared" si="42"/>
        <v>0.4861550273369788</v>
      </c>
      <c r="Q409" s="23">
        <v>133</v>
      </c>
      <c r="R409" s="23">
        <f t="shared" si="43"/>
        <v>0.52579365079365081</v>
      </c>
      <c r="S409" s="146">
        <f t="shared" si="44"/>
        <v>6.4700206491002693E-2</v>
      </c>
    </row>
    <row r="410" spans="4:19" x14ac:dyDescent="0.35">
      <c r="D410" s="37">
        <v>134</v>
      </c>
      <c r="E410" s="7">
        <v>136.91583299999999</v>
      </c>
      <c r="F410" s="7">
        <f t="shared" si="40"/>
        <v>157.44353302663998</v>
      </c>
      <c r="G410" s="139">
        <f t="shared" si="41"/>
        <v>-20.527700026639991</v>
      </c>
      <c r="O410" s="37">
        <v>8.3704374189737791</v>
      </c>
      <c r="P410" s="145">
        <f t="shared" si="42"/>
        <v>0.49080947272229675</v>
      </c>
      <c r="Q410" s="23">
        <v>134</v>
      </c>
      <c r="R410" s="23">
        <f t="shared" si="43"/>
        <v>0.52976190476190477</v>
      </c>
      <c r="S410" s="146">
        <f t="shared" si="44"/>
        <v>7.4671366245484247E-2</v>
      </c>
    </row>
    <row r="411" spans="4:19" x14ac:dyDescent="0.35">
      <c r="D411" s="37">
        <v>135</v>
      </c>
      <c r="E411" s="7">
        <v>138.397446</v>
      </c>
      <c r="F411" s="7">
        <f t="shared" si="40"/>
        <v>157.41214376934542</v>
      </c>
      <c r="G411" s="139">
        <f t="shared" si="41"/>
        <v>-19.014697769345418</v>
      </c>
      <c r="O411" s="37">
        <v>8.9704281271915249</v>
      </c>
      <c r="P411" s="145">
        <f t="shared" si="42"/>
        <v>0.52599056403194722</v>
      </c>
      <c r="Q411" s="23">
        <v>135</v>
      </c>
      <c r="R411" s="23">
        <f t="shared" si="43"/>
        <v>0.53373015873015872</v>
      </c>
      <c r="S411" s="146">
        <f t="shared" si="44"/>
        <v>8.4649955845010449E-2</v>
      </c>
    </row>
    <row r="412" spans="4:19" x14ac:dyDescent="0.35">
      <c r="D412" s="37">
        <v>136</v>
      </c>
      <c r="E412" s="7">
        <v>144.12506099999999</v>
      </c>
      <c r="F412" s="7">
        <f t="shared" si="40"/>
        <v>157.38075451205086</v>
      </c>
      <c r="G412" s="139">
        <f t="shared" si="41"/>
        <v>-13.255693512050868</v>
      </c>
      <c r="O412" s="37">
        <v>9.1242716444591565</v>
      </c>
      <c r="P412" s="145">
        <f t="shared" si="42"/>
        <v>0.53501134177776877</v>
      </c>
      <c r="Q412" s="23">
        <v>136</v>
      </c>
      <c r="R412" s="23">
        <f t="shared" si="43"/>
        <v>0.53769841269841268</v>
      </c>
      <c r="S412" s="146">
        <f t="shared" si="44"/>
        <v>9.4636981567699813E-2</v>
      </c>
    </row>
    <row r="413" spans="4:19" x14ac:dyDescent="0.35">
      <c r="D413" s="37">
        <v>137</v>
      </c>
      <c r="E413" s="7">
        <v>147.75453200000001</v>
      </c>
      <c r="F413" s="7">
        <f t="shared" si="40"/>
        <v>157.34936525475632</v>
      </c>
      <c r="G413" s="139">
        <f t="shared" si="41"/>
        <v>-9.5948332547563098</v>
      </c>
      <c r="O413" s="37">
        <v>9.1581569548007167</v>
      </c>
      <c r="P413" s="145">
        <f t="shared" si="42"/>
        <v>0.53699824287615983</v>
      </c>
      <c r="Q413" s="23">
        <v>137</v>
      </c>
      <c r="R413" s="23">
        <f t="shared" si="43"/>
        <v>0.54166666666666663</v>
      </c>
      <c r="S413" s="146">
        <f t="shared" si="44"/>
        <v>0.10463345561407525</v>
      </c>
    </row>
    <row r="414" spans="4:19" x14ac:dyDescent="0.35">
      <c r="D414" s="37">
        <v>138</v>
      </c>
      <c r="E414" s="7">
        <v>146.73033100000001</v>
      </c>
      <c r="F414" s="7">
        <f t="shared" si="40"/>
        <v>157.31797599746176</v>
      </c>
      <c r="G414" s="139">
        <f t="shared" si="41"/>
        <v>-10.587644997461751</v>
      </c>
      <c r="O414" s="37">
        <v>9.1806652704517262</v>
      </c>
      <c r="P414" s="145">
        <f t="shared" si="42"/>
        <v>0.53831804182854159</v>
      </c>
      <c r="Q414" s="23">
        <v>138</v>
      </c>
      <c r="R414" s="23">
        <f t="shared" si="43"/>
        <v>0.54563492063492058</v>
      </c>
      <c r="S414" s="146">
        <f t="shared" si="44"/>
        <v>0.1146403968396903</v>
      </c>
    </row>
    <row r="415" spans="4:19" x14ac:dyDescent="0.35">
      <c r="D415" s="37">
        <v>139</v>
      </c>
      <c r="E415" s="7">
        <v>145.02995300000001</v>
      </c>
      <c r="F415" s="7">
        <f t="shared" si="40"/>
        <v>157.28658674016719</v>
      </c>
      <c r="G415" s="139">
        <f t="shared" si="41"/>
        <v>-12.256633740167189</v>
      </c>
      <c r="O415" s="37">
        <v>9.2434437850408244</v>
      </c>
      <c r="P415" s="145">
        <f t="shared" si="42"/>
        <v>0.54199912659167715</v>
      </c>
      <c r="Q415" s="23">
        <v>139</v>
      </c>
      <c r="R415" s="23">
        <f t="shared" si="43"/>
        <v>0.54960317460317465</v>
      </c>
      <c r="S415" s="146">
        <f t="shared" si="44"/>
        <v>0.12465883150000014</v>
      </c>
    </row>
    <row r="416" spans="4:19" x14ac:dyDescent="0.35">
      <c r="D416" s="37">
        <v>140</v>
      </c>
      <c r="E416" s="7">
        <v>145.358093</v>
      </c>
      <c r="F416" s="7">
        <f t="shared" si="40"/>
        <v>157.25519748287263</v>
      </c>
      <c r="G416" s="139">
        <f t="shared" si="41"/>
        <v>-11.897104482872635</v>
      </c>
      <c r="O416" s="37">
        <v>9.7872323844860887</v>
      </c>
      <c r="P416" s="145">
        <f t="shared" si="42"/>
        <v>0.57388474766580855</v>
      </c>
      <c r="Q416" s="23">
        <v>140</v>
      </c>
      <c r="R416" s="23">
        <f t="shared" si="43"/>
        <v>0.5535714285714286</v>
      </c>
      <c r="S416" s="146">
        <f t="shared" si="44"/>
        <v>0.13468979400891973</v>
      </c>
    </row>
    <row r="417" spans="4:19" x14ac:dyDescent="0.35">
      <c r="D417" s="37">
        <v>141</v>
      </c>
      <c r="E417" s="7">
        <v>147.51589999999999</v>
      </c>
      <c r="F417" s="7">
        <f t="shared" si="40"/>
        <v>157.2238082255781</v>
      </c>
      <c r="G417" s="139">
        <f t="shared" si="41"/>
        <v>-9.7079082255781088</v>
      </c>
      <c r="O417" s="37">
        <v>9.8116708221594422</v>
      </c>
      <c r="P417" s="145">
        <f t="shared" si="42"/>
        <v>0.57531772136936044</v>
      </c>
      <c r="Q417" s="23">
        <v>141</v>
      </c>
      <c r="R417" s="23">
        <f t="shared" si="43"/>
        <v>0.55753968253968256</v>
      </c>
      <c r="S417" s="146">
        <f t="shared" si="44"/>
        <v>0.14473432771256409</v>
      </c>
    </row>
    <row r="418" spans="4:19" x14ac:dyDescent="0.35">
      <c r="D418" s="37">
        <v>142</v>
      </c>
      <c r="E418" s="7">
        <v>152.48779300000001</v>
      </c>
      <c r="F418" s="7">
        <f t="shared" si="40"/>
        <v>157.19241896828353</v>
      </c>
      <c r="G418" s="139">
        <f t="shared" si="41"/>
        <v>-4.7046259682835228</v>
      </c>
      <c r="O418" s="37">
        <v>9.8914951298700657</v>
      </c>
      <c r="P418" s="145">
        <f t="shared" si="42"/>
        <v>0.57999830428478427</v>
      </c>
      <c r="Q418" s="23">
        <v>142</v>
      </c>
      <c r="R418" s="23">
        <f t="shared" si="43"/>
        <v>0.56150793650793651</v>
      </c>
      <c r="S418" s="146">
        <f t="shared" si="44"/>
        <v>0.15479348567971193</v>
      </c>
    </row>
    <row r="419" spans="4:19" x14ac:dyDescent="0.35">
      <c r="D419" s="37">
        <v>143</v>
      </c>
      <c r="E419" s="7">
        <v>155.03338600000001</v>
      </c>
      <c r="F419" s="7">
        <f t="shared" si="40"/>
        <v>157.16102971098897</v>
      </c>
      <c r="G419" s="139">
        <f t="shared" si="41"/>
        <v>-2.1276437109889628</v>
      </c>
      <c r="O419" s="37">
        <v>9.9108501563697473</v>
      </c>
      <c r="P419" s="145">
        <f t="shared" si="42"/>
        <v>0.58113320678453917</v>
      </c>
      <c r="Q419" s="23">
        <v>143</v>
      </c>
      <c r="R419" s="23">
        <f t="shared" si="43"/>
        <v>0.56547619047619047</v>
      </c>
      <c r="S419" s="146">
        <f t="shared" si="44"/>
        <v>0.16486833151060187</v>
      </c>
    </row>
    <row r="420" spans="4:19" x14ac:dyDescent="0.35">
      <c r="D420" s="37">
        <v>144</v>
      </c>
      <c r="E420" s="7">
        <v>160.46267700000001</v>
      </c>
      <c r="F420" s="7">
        <f t="shared" si="40"/>
        <v>157.12964045369441</v>
      </c>
      <c r="G420" s="139">
        <f t="shared" si="41"/>
        <v>3.3330365463056069</v>
      </c>
      <c r="O420" s="37">
        <v>9.9695452120952837</v>
      </c>
      <c r="P420" s="145">
        <f t="shared" si="42"/>
        <v>0.58457485360776917</v>
      </c>
      <c r="Q420" s="23">
        <v>144</v>
      </c>
      <c r="R420" s="23">
        <f t="shared" si="43"/>
        <v>0.56944444444444442</v>
      </c>
      <c r="S420" s="146">
        <f t="shared" si="44"/>
        <v>0.17495994016573252</v>
      </c>
    </row>
    <row r="421" spans="4:19" x14ac:dyDescent="0.35">
      <c r="D421" s="37">
        <v>145</v>
      </c>
      <c r="E421" s="7">
        <v>162.00396699999999</v>
      </c>
      <c r="F421" s="7">
        <f t="shared" si="40"/>
        <v>157.09825119639987</v>
      </c>
      <c r="G421" s="139">
        <f t="shared" si="41"/>
        <v>4.9057158036001169</v>
      </c>
      <c r="O421" s="37">
        <v>9.9901098725754878</v>
      </c>
      <c r="P421" s="145">
        <f t="shared" si="42"/>
        <v>0.58578068427847263</v>
      </c>
      <c r="Q421" s="23">
        <v>145</v>
      </c>
      <c r="R421" s="23">
        <f t="shared" si="43"/>
        <v>0.57341269841269837</v>
      </c>
      <c r="S421" s="146">
        <f t="shared" si="44"/>
        <v>0.18506939881641285</v>
      </c>
    </row>
    <row r="422" spans="4:19" x14ac:dyDescent="0.35">
      <c r="D422" s="37">
        <v>146</v>
      </c>
      <c r="E422" s="7">
        <v>157.21107499999999</v>
      </c>
      <c r="F422" s="7">
        <f t="shared" si="40"/>
        <v>157.06686193910531</v>
      </c>
      <c r="G422" s="139">
        <f t="shared" si="41"/>
        <v>0.14421306089468544</v>
      </c>
      <c r="O422" s="37">
        <v>9.9974476126024285</v>
      </c>
      <c r="P422" s="145">
        <f t="shared" si="42"/>
        <v>0.58621094044470734</v>
      </c>
      <c r="Q422" s="23">
        <v>146</v>
      </c>
      <c r="R422" s="23">
        <f t="shared" si="43"/>
        <v>0.57738095238095233</v>
      </c>
      <c r="S422" s="146">
        <f t="shared" si="44"/>
        <v>0.19519780771888809</v>
      </c>
    </row>
    <row r="423" spans="4:19" x14ac:dyDescent="0.35">
      <c r="D423" s="37">
        <v>147</v>
      </c>
      <c r="E423" s="7">
        <v>153.25344799999999</v>
      </c>
      <c r="F423" s="7">
        <f t="shared" si="40"/>
        <v>157.03547268181075</v>
      </c>
      <c r="G423" s="139">
        <f t="shared" si="41"/>
        <v>-3.7820246818107535</v>
      </c>
      <c r="O423" s="37">
        <v>10.022890387164637</v>
      </c>
      <c r="P423" s="145">
        <f t="shared" si="42"/>
        <v>0.58770280450657386</v>
      </c>
      <c r="Q423" s="23">
        <v>147</v>
      </c>
      <c r="R423" s="23">
        <f t="shared" si="43"/>
        <v>0.58134920634920639</v>
      </c>
      <c r="S423" s="146">
        <f t="shared" si="44"/>
        <v>0.20534628111395706</v>
      </c>
    </row>
    <row r="424" spans="4:19" x14ac:dyDescent="0.35">
      <c r="D424" s="37">
        <v>148</v>
      </c>
      <c r="E424" s="7">
        <v>142.633499</v>
      </c>
      <c r="F424" s="7">
        <f t="shared" si="40"/>
        <v>157.00408342451618</v>
      </c>
      <c r="G424" s="139">
        <f t="shared" si="41"/>
        <v>-14.370584424516181</v>
      </c>
      <c r="O424" s="37">
        <v>10.204420161679224</v>
      </c>
      <c r="P424" s="145">
        <f t="shared" si="42"/>
        <v>0.59834699530010904</v>
      </c>
      <c r="Q424" s="23">
        <v>148</v>
      </c>
      <c r="R424" s="23">
        <f t="shared" si="43"/>
        <v>0.58531746031746035</v>
      </c>
      <c r="S424" s="146">
        <f t="shared" si="44"/>
        <v>0.21551594815408867</v>
      </c>
    </row>
    <row r="425" spans="4:19" x14ac:dyDescent="0.35">
      <c r="D425" s="37">
        <v>149</v>
      </c>
      <c r="E425" s="7">
        <v>143.69747899999999</v>
      </c>
      <c r="F425" s="7">
        <f t="shared" si="40"/>
        <v>156.97269416722165</v>
      </c>
      <c r="G425" s="139">
        <f t="shared" si="41"/>
        <v>-13.27521516722166</v>
      </c>
      <c r="O425" s="37">
        <v>10.303717983978942</v>
      </c>
      <c r="P425" s="145">
        <f t="shared" si="42"/>
        <v>0.60416942839003618</v>
      </c>
      <c r="Q425" s="23">
        <v>149</v>
      </c>
      <c r="R425" s="23">
        <f t="shared" si="43"/>
        <v>0.5892857142857143</v>
      </c>
      <c r="S425" s="146">
        <f t="shared" si="44"/>
        <v>0.2257079538601594</v>
      </c>
    </row>
    <row r="426" spans="4:19" x14ac:dyDescent="0.35">
      <c r="D426" s="37">
        <v>150</v>
      </c>
      <c r="E426" s="7">
        <v>145.80557300000001</v>
      </c>
      <c r="F426" s="7">
        <f t="shared" si="40"/>
        <v>156.94130490992708</v>
      </c>
      <c r="G426" s="139">
        <f t="shared" si="41"/>
        <v>-11.135731909927074</v>
      </c>
      <c r="O426" s="37">
        <v>10.321278899075224</v>
      </c>
      <c r="P426" s="145">
        <f t="shared" si="42"/>
        <v>0.60519913126546654</v>
      </c>
      <c r="Q426" s="23">
        <v>150</v>
      </c>
      <c r="R426" s="23">
        <f t="shared" si="43"/>
        <v>0.59325396825396826</v>
      </c>
      <c r="S426" s="146">
        <f t="shared" si="44"/>
        <v>0.23592346011003523</v>
      </c>
    </row>
    <row r="427" spans="4:19" x14ac:dyDescent="0.35">
      <c r="D427" s="37">
        <v>151</v>
      </c>
      <c r="E427" s="7">
        <v>148.27162200000001</v>
      </c>
      <c r="F427" s="7">
        <f t="shared" si="40"/>
        <v>156.90991565263252</v>
      </c>
      <c r="G427" s="139">
        <f t="shared" si="41"/>
        <v>-8.6382936526325125</v>
      </c>
      <c r="O427" s="37">
        <v>10.393026132500978</v>
      </c>
      <c r="P427" s="145">
        <f t="shared" si="42"/>
        <v>0.60940610636657133</v>
      </c>
      <c r="Q427" s="23">
        <v>151</v>
      </c>
      <c r="R427" s="23">
        <f t="shared" si="43"/>
        <v>0.59722222222222221</v>
      </c>
      <c r="S427" s="146">
        <f t="shared" si="44"/>
        <v>0.24616364666135951</v>
      </c>
    </row>
    <row r="428" spans="4:19" x14ac:dyDescent="0.35">
      <c r="D428" s="37">
        <v>152</v>
      </c>
      <c r="E428" s="7">
        <v>147.50595100000001</v>
      </c>
      <c r="F428" s="7">
        <f t="shared" si="40"/>
        <v>156.87852639533799</v>
      </c>
      <c r="G428" s="139">
        <f t="shared" si="41"/>
        <v>-9.3725753953379751</v>
      </c>
      <c r="O428" s="37">
        <v>10.672069790350292</v>
      </c>
      <c r="P428" s="145">
        <f t="shared" si="42"/>
        <v>0.62576812709742036</v>
      </c>
      <c r="Q428" s="23">
        <v>152</v>
      </c>
      <c r="R428" s="23">
        <f t="shared" si="43"/>
        <v>0.60119047619047616</v>
      </c>
      <c r="S428" s="146">
        <f t="shared" si="44"/>
        <v>0.256429712211035</v>
      </c>
    </row>
    <row r="429" spans="4:19" x14ac:dyDescent="0.35">
      <c r="D429" s="37">
        <v>153</v>
      </c>
      <c r="E429" s="7">
        <v>147.39656099999999</v>
      </c>
      <c r="F429" s="7">
        <f t="shared" si="40"/>
        <v>156.84713713804342</v>
      </c>
      <c r="G429" s="139">
        <f t="shared" si="41"/>
        <v>-9.4505761380434308</v>
      </c>
      <c r="O429" s="37">
        <v>10.680941469389836</v>
      </c>
      <c r="P429" s="145">
        <f t="shared" si="42"/>
        <v>0.62628832740400053</v>
      </c>
      <c r="Q429" s="23">
        <v>153</v>
      </c>
      <c r="R429" s="23">
        <f t="shared" si="43"/>
        <v>0.60515873015873012</v>
      </c>
      <c r="S429" s="146">
        <f t="shared" si="44"/>
        <v>0.26672287549404317</v>
      </c>
    </row>
    <row r="430" spans="4:19" x14ac:dyDescent="0.35">
      <c r="D430" s="37">
        <v>154</v>
      </c>
      <c r="E430" s="7">
        <v>144.55264299999999</v>
      </c>
      <c r="F430" s="7">
        <f t="shared" si="40"/>
        <v>156.81574788074886</v>
      </c>
      <c r="G430" s="139">
        <f t="shared" si="41"/>
        <v>-12.26310488074887</v>
      </c>
      <c r="O430" s="37">
        <v>10.688266700137092</v>
      </c>
      <c r="P430" s="145">
        <f t="shared" si="42"/>
        <v>0.62671785007535818</v>
      </c>
      <c r="Q430" s="23">
        <v>154</v>
      </c>
      <c r="R430" s="23">
        <f t="shared" si="43"/>
        <v>0.60912698412698407</v>
      </c>
      <c r="S430" s="146">
        <f t="shared" si="44"/>
        <v>0.27704437642439733</v>
      </c>
    </row>
    <row r="431" spans="4:19" x14ac:dyDescent="0.35">
      <c r="D431" s="37">
        <v>155</v>
      </c>
      <c r="E431" s="7">
        <v>144.12506099999999</v>
      </c>
      <c r="F431" s="7">
        <f t="shared" si="40"/>
        <v>156.7843586234543</v>
      </c>
      <c r="G431" s="139">
        <f t="shared" si="41"/>
        <v>-12.659297623454307</v>
      </c>
      <c r="O431" s="37">
        <v>10.692050527746261</v>
      </c>
      <c r="P431" s="145">
        <f t="shared" si="42"/>
        <v>0.62693971881898192</v>
      </c>
      <c r="Q431" s="23">
        <v>155</v>
      </c>
      <c r="R431" s="23">
        <f t="shared" si="43"/>
        <v>0.61309523809523814</v>
      </c>
      <c r="S431" s="146">
        <f t="shared" si="44"/>
        <v>0.28739547728120984</v>
      </c>
    </row>
    <row r="432" spans="4:19" x14ac:dyDescent="0.35">
      <c r="D432" s="37">
        <v>156</v>
      </c>
      <c r="E432" s="7">
        <v>144.04551699999999</v>
      </c>
      <c r="F432" s="7">
        <f t="shared" si="40"/>
        <v>156.75296936615976</v>
      </c>
      <c r="G432" s="139">
        <f t="shared" si="41"/>
        <v>-12.707452366159771</v>
      </c>
      <c r="O432" s="37">
        <v>11.053450047644844</v>
      </c>
      <c r="P432" s="145">
        <f t="shared" si="42"/>
        <v>0.64813076283795301</v>
      </c>
      <c r="Q432" s="23">
        <v>156</v>
      </c>
      <c r="R432" s="23">
        <f t="shared" si="43"/>
        <v>0.61706349206349209</v>
      </c>
      <c r="S432" s="146">
        <f t="shared" si="44"/>
        <v>0.29777746394303461</v>
      </c>
    </row>
    <row r="433" spans="4:19" x14ac:dyDescent="0.35">
      <c r="D433" s="37">
        <v>157</v>
      </c>
      <c r="E433" s="7">
        <v>137.57212799999999</v>
      </c>
      <c r="F433" s="7">
        <f t="shared" si="40"/>
        <v>156.7215801088652</v>
      </c>
      <c r="G433" s="139">
        <f t="shared" si="41"/>
        <v>-19.149452108865205</v>
      </c>
      <c r="O433" s="37">
        <v>11.085668901753735</v>
      </c>
      <c r="P433" s="145">
        <f t="shared" si="42"/>
        <v>0.65001994950830022</v>
      </c>
      <c r="Q433" s="23">
        <v>157</v>
      </c>
      <c r="R433" s="23">
        <f t="shared" si="43"/>
        <v>0.62103174603174605</v>
      </c>
      <c r="S433" s="146">
        <f t="shared" si="44"/>
        <v>0.30819164717386466</v>
      </c>
    </row>
    <row r="434" spans="4:19" x14ac:dyDescent="0.35">
      <c r="D434" s="37">
        <v>158</v>
      </c>
      <c r="E434" s="7">
        <v>141.65901199999999</v>
      </c>
      <c r="F434" s="7">
        <f t="shared" si="40"/>
        <v>156.69019085157063</v>
      </c>
      <c r="G434" s="139">
        <f t="shared" si="41"/>
        <v>-15.031178851570644</v>
      </c>
      <c r="O434" s="37">
        <v>11.147885755862603</v>
      </c>
      <c r="P434" s="145">
        <f t="shared" si="42"/>
        <v>0.65366810071368342</v>
      </c>
      <c r="Q434" s="23">
        <v>158</v>
      </c>
      <c r="R434" s="23">
        <f t="shared" si="43"/>
        <v>0.625</v>
      </c>
      <c r="S434" s="146">
        <f t="shared" si="44"/>
        <v>0.3186393639643752</v>
      </c>
    </row>
    <row r="435" spans="4:19" x14ac:dyDescent="0.35">
      <c r="D435" s="37">
        <v>159</v>
      </c>
      <c r="E435" s="7">
        <v>137.432907</v>
      </c>
      <c r="F435" s="7">
        <f t="shared" si="40"/>
        <v>156.65880159427607</v>
      </c>
      <c r="G435" s="139">
        <f t="shared" si="41"/>
        <v>-19.22589459427607</v>
      </c>
      <c r="O435" s="37">
        <v>11.242236641780664</v>
      </c>
      <c r="P435" s="145">
        <f t="shared" si="42"/>
        <v>0.65920046494393925</v>
      </c>
      <c r="Q435" s="23">
        <v>159</v>
      </c>
      <c r="R435" s="23">
        <f t="shared" si="43"/>
        <v>0.62896825396825395</v>
      </c>
      <c r="S435" s="146">
        <f t="shared" si="44"/>
        <v>0.32912197893226108</v>
      </c>
    </row>
    <row r="436" spans="4:19" x14ac:dyDescent="0.35">
      <c r="D436" s="37">
        <v>160</v>
      </c>
      <c r="E436" s="7">
        <v>142.434631</v>
      </c>
      <c r="F436" s="7">
        <f t="shared" si="40"/>
        <v>156.62741233698154</v>
      </c>
      <c r="G436" s="139">
        <f t="shared" si="41"/>
        <v>-14.19278133698154</v>
      </c>
      <c r="O436" s="37">
        <v>11.454826042335384</v>
      </c>
      <c r="P436" s="145">
        <f t="shared" si="42"/>
        <v>0.67166586984095167</v>
      </c>
      <c r="Q436" s="23">
        <v>160</v>
      </c>
      <c r="R436" s="23">
        <f t="shared" si="43"/>
        <v>0.63293650793650791</v>
      </c>
      <c r="S436" s="146">
        <f t="shared" si="44"/>
        <v>0.3396408857857755</v>
      </c>
    </row>
    <row r="437" spans="4:19" x14ac:dyDescent="0.35">
      <c r="D437" s="37">
        <v>161</v>
      </c>
      <c r="E437" s="7">
        <v>143.77702300000001</v>
      </c>
      <c r="F437" s="7">
        <f t="shared" si="40"/>
        <v>156.59602307968697</v>
      </c>
      <c r="G437" s="139">
        <f t="shared" si="41"/>
        <v>-12.819000079686958</v>
      </c>
      <c r="O437" s="37">
        <v>11.569274013157155</v>
      </c>
      <c r="P437" s="145">
        <f t="shared" si="42"/>
        <v>0.67837664795224162</v>
      </c>
      <c r="Q437" s="23">
        <v>161</v>
      </c>
      <c r="R437" s="23">
        <f t="shared" si="43"/>
        <v>0.63690476190476186</v>
      </c>
      <c r="S437" s="146">
        <f t="shared" si="44"/>
        <v>0.35019750885487133</v>
      </c>
    </row>
    <row r="438" spans="4:19" x14ac:dyDescent="0.35">
      <c r="D438" s="37">
        <v>162</v>
      </c>
      <c r="E438" s="7">
        <v>143.29972799999999</v>
      </c>
      <c r="F438" s="7">
        <f t="shared" si="40"/>
        <v>156.56463382239241</v>
      </c>
      <c r="G438" s="139">
        <f t="shared" si="41"/>
        <v>-13.264905822392421</v>
      </c>
      <c r="O438" s="37">
        <v>11.87635141366431</v>
      </c>
      <c r="P438" s="145">
        <f t="shared" si="42"/>
        <v>0.69638245690628897</v>
      </c>
      <c r="Q438" s="23">
        <v>162</v>
      </c>
      <c r="R438" s="23">
        <f t="shared" si="43"/>
        <v>0.64087301587301593</v>
      </c>
      <c r="S438" s="146">
        <f t="shared" si="44"/>
        <v>0.3607933046946587</v>
      </c>
    </row>
    <row r="439" spans="4:19" x14ac:dyDescent="0.35">
      <c r="D439" s="37">
        <v>163</v>
      </c>
      <c r="E439" s="7">
        <v>144.20462000000001</v>
      </c>
      <c r="F439" s="7">
        <f t="shared" si="40"/>
        <v>156.53324456509785</v>
      </c>
      <c r="G439" s="139">
        <f t="shared" si="41"/>
        <v>-12.32862456509784</v>
      </c>
      <c r="O439" s="37">
        <v>11.978835068835082</v>
      </c>
      <c r="P439" s="145">
        <f t="shared" si="42"/>
        <v>0.70239169468435325</v>
      </c>
      <c r="Q439" s="23">
        <v>163</v>
      </c>
      <c r="R439" s="23">
        <f t="shared" si="43"/>
        <v>0.64484126984126988</v>
      </c>
      <c r="S439" s="146">
        <f t="shared" si="44"/>
        <v>0.37142976376624048</v>
      </c>
    </row>
    <row r="440" spans="4:19" x14ac:dyDescent="0.35">
      <c r="D440" s="37">
        <v>164</v>
      </c>
      <c r="E440" s="7">
        <v>146.39224200000001</v>
      </c>
      <c r="F440" s="7">
        <f t="shared" si="40"/>
        <v>156.50185530780331</v>
      </c>
      <c r="G440" s="139">
        <f t="shared" si="41"/>
        <v>-10.109613307803301</v>
      </c>
      <c r="O440" s="37">
        <v>12.021975583424194</v>
      </c>
      <c r="P440" s="145">
        <f t="shared" si="42"/>
        <v>0.70492128449652425</v>
      </c>
      <c r="Q440" s="23">
        <v>164</v>
      </c>
      <c r="R440" s="23">
        <f t="shared" si="43"/>
        <v>0.64880952380952384</v>
      </c>
      <c r="S440" s="146">
        <f t="shared" si="44"/>
        <v>0.3821084122003639</v>
      </c>
    </row>
    <row r="441" spans="4:19" x14ac:dyDescent="0.35">
      <c r="D441" s="37">
        <v>165</v>
      </c>
      <c r="E441" s="7">
        <v>144.15489199999999</v>
      </c>
      <c r="F441" s="7">
        <f t="shared" si="40"/>
        <v>156.47046605050875</v>
      </c>
      <c r="G441" s="139">
        <f t="shared" si="41"/>
        <v>-12.315574050508758</v>
      </c>
      <c r="O441" s="37">
        <v>12.220964676268324</v>
      </c>
      <c r="P441" s="145">
        <f t="shared" si="42"/>
        <v>0.71658922093135513</v>
      </c>
      <c r="Q441" s="23">
        <v>165</v>
      </c>
      <c r="R441" s="23">
        <f t="shared" si="43"/>
        <v>0.65277777777777779</v>
      </c>
      <c r="S441" s="146">
        <f t="shared" si="44"/>
        <v>0.39283081364972938</v>
      </c>
    </row>
    <row r="442" spans="4:19" x14ac:dyDescent="0.35">
      <c r="D442" s="37">
        <v>166</v>
      </c>
      <c r="E442" s="7">
        <v>144.77140800000001</v>
      </c>
      <c r="F442" s="7">
        <f t="shared" si="40"/>
        <v>156.43907679321418</v>
      </c>
      <c r="G442" s="139">
        <f t="shared" si="41"/>
        <v>-11.667668793214176</v>
      </c>
      <c r="O442" s="37">
        <v>12.265489326129625</v>
      </c>
      <c r="P442" s="145">
        <f t="shared" si="42"/>
        <v>0.71919997098272459</v>
      </c>
      <c r="Q442" s="23">
        <v>166</v>
      </c>
      <c r="R442" s="23">
        <f t="shared" si="43"/>
        <v>0.65674603174603174</v>
      </c>
      <c r="S442" s="146">
        <f t="shared" si="44"/>
        <v>0.40359857123625476</v>
      </c>
    </row>
    <row r="443" spans="4:19" x14ac:dyDescent="0.35">
      <c r="D443" s="37">
        <v>167</v>
      </c>
      <c r="E443" s="7">
        <v>140.57513399999999</v>
      </c>
      <c r="F443" s="7">
        <f t="shared" si="40"/>
        <v>156.40768753591962</v>
      </c>
      <c r="G443" s="139">
        <f t="shared" si="41"/>
        <v>-15.832553535919629</v>
      </c>
      <c r="O443" s="37">
        <v>12.309471389795561</v>
      </c>
      <c r="P443" s="145">
        <f t="shared" si="42"/>
        <v>0.72177890591725802</v>
      </c>
      <c r="Q443" s="23">
        <v>167</v>
      </c>
      <c r="R443" s="23">
        <f t="shared" si="43"/>
        <v>0.6607142857142857</v>
      </c>
      <c r="S443" s="146">
        <f t="shared" si="44"/>
        <v>0.41441332960007643</v>
      </c>
    </row>
    <row r="444" spans="4:19" x14ac:dyDescent="0.35">
      <c r="D444" s="37">
        <v>168</v>
      </c>
      <c r="E444" s="7">
        <v>141.64906300000001</v>
      </c>
      <c r="F444" s="7">
        <f t="shared" si="40"/>
        <v>156.37629827862509</v>
      </c>
      <c r="G444" s="139">
        <f t="shared" si="41"/>
        <v>-14.727235278625074</v>
      </c>
      <c r="O444" s="37">
        <v>12.353423185547967</v>
      </c>
      <c r="P444" s="145">
        <f t="shared" si="42"/>
        <v>0.72435606606059033</v>
      </c>
      <c r="Q444" s="23">
        <v>168</v>
      </c>
      <c r="R444" s="23">
        <f t="shared" si="43"/>
        <v>0.66468253968253965</v>
      </c>
      <c r="S444" s="146">
        <f t="shared" si="44"/>
        <v>0.42527677705760714</v>
      </c>
    </row>
    <row r="445" spans="4:19" x14ac:dyDescent="0.35">
      <c r="D445" s="37">
        <v>169</v>
      </c>
      <c r="E445" s="7">
        <v>142.68322800000001</v>
      </c>
      <c r="F445" s="7">
        <f t="shared" si="40"/>
        <v>156.34490902133052</v>
      </c>
      <c r="G445" s="139">
        <f t="shared" si="41"/>
        <v>-13.661681021330509</v>
      </c>
      <c r="O445" s="37">
        <v>12.383827448152005</v>
      </c>
      <c r="P445" s="145">
        <f t="shared" si="42"/>
        <v>0.72613885223415053</v>
      </c>
      <c r="Q445" s="23">
        <v>169</v>
      </c>
      <c r="R445" s="23">
        <f t="shared" si="43"/>
        <v>0.66865079365079361</v>
      </c>
      <c r="S445" s="146">
        <f t="shared" si="44"/>
        <v>0.43619064787655376</v>
      </c>
    </row>
    <row r="446" spans="4:19" x14ac:dyDescent="0.35">
      <c r="D446" s="37">
        <v>170</v>
      </c>
      <c r="E446" s="7">
        <v>147.267303</v>
      </c>
      <c r="F446" s="7">
        <f t="shared" si="40"/>
        <v>156.31351976403596</v>
      </c>
      <c r="G446" s="139">
        <f t="shared" si="41"/>
        <v>-9.046216764035961</v>
      </c>
      <c r="O446" s="37">
        <v>12.428445416342811</v>
      </c>
      <c r="P446" s="145">
        <f t="shared" si="42"/>
        <v>0.72875507410471019</v>
      </c>
      <c r="Q446" s="23">
        <v>170</v>
      </c>
      <c r="R446" s="23">
        <f t="shared" si="43"/>
        <v>0.67261904761904767</v>
      </c>
      <c r="S446" s="146">
        <f t="shared" si="44"/>
        <v>0.44715672467644596</v>
      </c>
    </row>
    <row r="447" spans="4:19" x14ac:dyDescent="0.35">
      <c r="D447" s="37">
        <v>171</v>
      </c>
      <c r="E447" s="7">
        <v>151.07576</v>
      </c>
      <c r="F447" s="7">
        <f t="shared" si="40"/>
        <v>156.2821305067414</v>
      </c>
      <c r="G447" s="139">
        <f t="shared" si="41"/>
        <v>-5.2063705067413935</v>
      </c>
      <c r="O447" s="37">
        <v>12.453410729315323</v>
      </c>
      <c r="P447" s="145">
        <f t="shared" si="42"/>
        <v>0.73021894170004165</v>
      </c>
      <c r="Q447" s="23">
        <v>171</v>
      </c>
      <c r="R447" s="23">
        <f t="shared" si="43"/>
        <v>0.67658730158730163</v>
      </c>
      <c r="S447" s="146">
        <f t="shared" si="44"/>
        <v>0.45817684096392136</v>
      </c>
    </row>
    <row r="448" spans="4:19" x14ac:dyDescent="0.35">
      <c r="D448" s="37">
        <v>172</v>
      </c>
      <c r="E448" s="7">
        <v>152.21929900000001</v>
      </c>
      <c r="F448" s="7">
        <f t="shared" si="40"/>
        <v>156.25074124944686</v>
      </c>
      <c r="G448" s="139">
        <f t="shared" si="41"/>
        <v>-4.0314422494468545</v>
      </c>
      <c r="O448" s="37">
        <v>12.488807214726194</v>
      </c>
      <c r="P448" s="145">
        <f t="shared" si="42"/>
        <v>0.73229445215082789</v>
      </c>
      <c r="Q448" s="23">
        <v>172</v>
      </c>
      <c r="R448" s="23">
        <f t="shared" si="43"/>
        <v>0.68055555555555558</v>
      </c>
      <c r="S448" s="146">
        <f t="shared" si="44"/>
        <v>0.46925288381280222</v>
      </c>
    </row>
    <row r="449" spans="4:19" x14ac:dyDescent="0.35">
      <c r="D449" s="37">
        <v>173</v>
      </c>
      <c r="E449" s="7">
        <v>154.12851000000001</v>
      </c>
      <c r="F449" s="7">
        <f t="shared" si="40"/>
        <v>156.2193519921523</v>
      </c>
      <c r="G449" s="139">
        <f t="shared" si="41"/>
        <v>-2.0908419921522921</v>
      </c>
      <c r="O449" s="37">
        <v>12.539834472020772</v>
      </c>
      <c r="P449" s="145">
        <f t="shared" si="42"/>
        <v>0.73528648948336284</v>
      </c>
      <c r="Q449" s="23">
        <v>173</v>
      </c>
      <c r="R449" s="23">
        <f t="shared" si="43"/>
        <v>0.68452380952380953</v>
      </c>
      <c r="S449" s="146">
        <f t="shared" si="44"/>
        <v>0.48038679669982853</v>
      </c>
    </row>
    <row r="450" spans="4:19" x14ac:dyDescent="0.35">
      <c r="D450" s="37">
        <v>174</v>
      </c>
      <c r="E450" s="7">
        <v>152.527557</v>
      </c>
      <c r="F450" s="7">
        <f t="shared" si="40"/>
        <v>156.18796273485773</v>
      </c>
      <c r="G450" s="139">
        <f t="shared" si="41"/>
        <v>-3.6604057348577328</v>
      </c>
      <c r="O450" s="37">
        <v>12.545781957431643</v>
      </c>
      <c r="P450" s="145">
        <f t="shared" si="42"/>
        <v>0.73563522659618286</v>
      </c>
      <c r="Q450" s="23">
        <v>174</v>
      </c>
      <c r="R450" s="23">
        <f t="shared" si="43"/>
        <v>0.68849206349206349</v>
      </c>
      <c r="S450" s="146">
        <f t="shared" si="44"/>
        <v>0.49158058250786868</v>
      </c>
    </row>
    <row r="451" spans="4:19" x14ac:dyDescent="0.35">
      <c r="D451" s="37">
        <v>175</v>
      </c>
      <c r="E451" s="7">
        <v>153.889847</v>
      </c>
      <c r="F451" s="7">
        <f t="shared" si="40"/>
        <v>156.15657347756317</v>
      </c>
      <c r="G451" s="139">
        <f t="shared" si="41"/>
        <v>-2.2667264775631679</v>
      </c>
      <c r="O451" s="37">
        <v>12.547021647090105</v>
      </c>
      <c r="P451" s="145">
        <f t="shared" si="42"/>
        <v>0.73570791711367356</v>
      </c>
      <c r="Q451" s="23">
        <v>175</v>
      </c>
      <c r="R451" s="23">
        <f t="shared" si="43"/>
        <v>0.69246031746031744</v>
      </c>
      <c r="S451" s="146">
        <f t="shared" si="44"/>
        <v>0.50283630670944168</v>
      </c>
    </row>
    <row r="452" spans="4:19" x14ac:dyDescent="0.35">
      <c r="D452" s="37">
        <v>176</v>
      </c>
      <c r="E452" s="7">
        <v>153.740692</v>
      </c>
      <c r="F452" s="7">
        <f t="shared" si="40"/>
        <v>156.12518422026864</v>
      </c>
      <c r="G452" s="139">
        <f t="shared" si="41"/>
        <v>-2.3844922202686405</v>
      </c>
      <c r="O452" s="37">
        <v>12.624890811540553</v>
      </c>
      <c r="P452" s="145">
        <f t="shared" si="42"/>
        <v>0.74027385813111879</v>
      </c>
      <c r="Q452" s="23">
        <v>176</v>
      </c>
      <c r="R452" s="23">
        <f t="shared" si="43"/>
        <v>0.6964285714285714</v>
      </c>
      <c r="S452" s="146">
        <f t="shared" si="44"/>
        <v>0.51415610074453411</v>
      </c>
    </row>
    <row r="453" spans="4:19" x14ac:dyDescent="0.35">
      <c r="D453" s="37">
        <v>177</v>
      </c>
      <c r="E453" s="7">
        <v>152.86563100000001</v>
      </c>
      <c r="F453" s="7">
        <f t="shared" si="40"/>
        <v>156.09379496297407</v>
      </c>
      <c r="G453" s="139">
        <f t="shared" si="41"/>
        <v>-3.2281639629740653</v>
      </c>
      <c r="O453" s="37">
        <v>12.655549501198976</v>
      </c>
      <c r="P453" s="145">
        <f t="shared" si="42"/>
        <v>0.74207156290476639</v>
      </c>
      <c r="Q453" s="23">
        <v>177</v>
      </c>
      <c r="R453" s="23">
        <f t="shared" si="43"/>
        <v>0.70039682539682535</v>
      </c>
      <c r="S453" s="146">
        <f t="shared" si="44"/>
        <v>0.52554216560793932</v>
      </c>
    </row>
    <row r="454" spans="4:19" x14ac:dyDescent="0.35">
      <c r="D454" s="37">
        <v>178</v>
      </c>
      <c r="E454" s="7">
        <v>148.58981299999999</v>
      </c>
      <c r="F454" s="7">
        <f t="shared" si="40"/>
        <v>156.06240570567951</v>
      </c>
      <c r="G454" s="139">
        <f t="shared" si="41"/>
        <v>-7.4725927056795172</v>
      </c>
      <c r="O454" s="37">
        <v>12.67935344284254</v>
      </c>
      <c r="P454" s="145">
        <f t="shared" si="42"/>
        <v>0.74346733226089423</v>
      </c>
      <c r="Q454" s="23">
        <v>178</v>
      </c>
      <c r="R454" s="23">
        <f t="shared" si="43"/>
        <v>0.70436507936507942</v>
      </c>
      <c r="S454" s="146">
        <f t="shared" si="44"/>
        <v>0.53699677566274295</v>
      </c>
    </row>
    <row r="455" spans="4:19" x14ac:dyDescent="0.35">
      <c r="D455" s="37">
        <v>179</v>
      </c>
      <c r="E455" s="7">
        <v>149.91233800000001</v>
      </c>
      <c r="F455" s="7">
        <f t="shared" si="40"/>
        <v>156.03101644838495</v>
      </c>
      <c r="G455" s="139">
        <f t="shared" si="41"/>
        <v>-6.1186784483849408</v>
      </c>
      <c r="O455" s="37">
        <v>12.683105243904436</v>
      </c>
      <c r="P455" s="145">
        <f t="shared" si="42"/>
        <v>0.74368732309396279</v>
      </c>
      <c r="Q455" s="23">
        <v>179</v>
      </c>
      <c r="R455" s="23">
        <f t="shared" si="43"/>
        <v>0.70833333333333337</v>
      </c>
      <c r="S455" s="146">
        <f t="shared" si="44"/>
        <v>0.54852228269809822</v>
      </c>
    </row>
    <row r="456" spans="4:19" x14ac:dyDescent="0.35">
      <c r="D456" s="37">
        <v>180</v>
      </c>
      <c r="E456" s="7">
        <v>151.155304</v>
      </c>
      <c r="F456" s="7">
        <f t="shared" si="40"/>
        <v>155.99962719109041</v>
      </c>
      <c r="G456" s="139">
        <f t="shared" si="41"/>
        <v>-4.8443231910904103</v>
      </c>
      <c r="O456" s="37">
        <v>12.687924021097558</v>
      </c>
      <c r="P456" s="145">
        <f t="shared" si="42"/>
        <v>0.74396987720373509</v>
      </c>
      <c r="Q456" s="23">
        <v>180</v>
      </c>
      <c r="R456" s="23">
        <f t="shared" si="43"/>
        <v>0.71230158730158732</v>
      </c>
      <c r="S456" s="146">
        <f t="shared" si="44"/>
        <v>0.56012112025115535</v>
      </c>
    </row>
    <row r="457" spans="4:19" x14ac:dyDescent="0.35">
      <c r="D457" s="37">
        <v>181</v>
      </c>
      <c r="E457" s="7">
        <v>153.71086099999999</v>
      </c>
      <c r="F457" s="7">
        <f t="shared" si="40"/>
        <v>155.96823793379585</v>
      </c>
      <c r="G457" s="139">
        <f t="shared" si="41"/>
        <v>-2.2573769337958538</v>
      </c>
      <c r="O457" s="37">
        <v>12.755105241273498</v>
      </c>
      <c r="P457" s="145">
        <f t="shared" si="42"/>
        <v>0.74790911927687342</v>
      </c>
      <c r="Q457" s="23">
        <v>181</v>
      </c>
      <c r="R457" s="23">
        <f t="shared" si="43"/>
        <v>0.71626984126984128</v>
      </c>
      <c r="S457" s="146">
        <f t="shared" si="44"/>
        <v>0.57179580821487397</v>
      </c>
    </row>
    <row r="458" spans="4:19" x14ac:dyDescent="0.35">
      <c r="D458" s="37">
        <v>182</v>
      </c>
      <c r="E458" s="7">
        <v>148.321335</v>
      </c>
      <c r="F458" s="7">
        <f t="shared" si="40"/>
        <v>155.93684867650128</v>
      </c>
      <c r="G458" s="139">
        <f t="shared" si="41"/>
        <v>-7.6155136765012799</v>
      </c>
      <c r="O458" s="37">
        <v>12.759285275761187</v>
      </c>
      <c r="P458" s="145">
        <f t="shared" si="42"/>
        <v>0.74815422003089294</v>
      </c>
      <c r="Q458" s="23">
        <v>182</v>
      </c>
      <c r="R458" s="23">
        <f t="shared" si="43"/>
        <v>0.72023809523809523</v>
      </c>
      <c r="S458" s="146">
        <f t="shared" si="44"/>
        <v>0.5835489577555576</v>
      </c>
    </row>
    <row r="459" spans="4:19" x14ac:dyDescent="0.35">
      <c r="D459" s="37">
        <v>183</v>
      </c>
      <c r="E459" s="7">
        <v>148.53015099999999</v>
      </c>
      <c r="F459" s="7">
        <f t="shared" si="40"/>
        <v>155.90545941920675</v>
      </c>
      <c r="G459" s="139">
        <f t="shared" si="41"/>
        <v>-7.3753084192067604</v>
      </c>
      <c r="O459" s="37">
        <v>12.891476928253439</v>
      </c>
      <c r="P459" s="145">
        <f t="shared" si="42"/>
        <v>0.75590541772946751</v>
      </c>
      <c r="Q459" s="23">
        <v>183</v>
      </c>
      <c r="R459" s="23">
        <f t="shared" si="43"/>
        <v>0.72420634920634919</v>
      </c>
      <c r="S459" s="146">
        <f t="shared" si="44"/>
        <v>0.59538327656628021</v>
      </c>
    </row>
    <row r="460" spans="4:19" x14ac:dyDescent="0.35">
      <c r="D460" s="37">
        <v>184</v>
      </c>
      <c r="E460" s="7">
        <v>147.694885</v>
      </c>
      <c r="F460" s="7">
        <f t="shared" si="40"/>
        <v>155.87407016191219</v>
      </c>
      <c r="G460" s="139">
        <f t="shared" si="41"/>
        <v>-8.1791851619121871</v>
      </c>
      <c r="O460" s="37">
        <v>13.044415986609863</v>
      </c>
      <c r="P460" s="145">
        <f t="shared" si="42"/>
        <v>0.76487316156808816</v>
      </c>
      <c r="Q460" s="23">
        <v>184</v>
      </c>
      <c r="R460" s="23">
        <f t="shared" si="43"/>
        <v>0.72817460317460314</v>
      </c>
      <c r="S460" s="146">
        <f t="shared" si="44"/>
        <v>0.60730157448496336</v>
      </c>
    </row>
    <row r="461" spans="4:19" x14ac:dyDescent="0.35">
      <c r="D461" s="37">
        <v>185</v>
      </c>
      <c r="E461" s="7">
        <v>146.501633</v>
      </c>
      <c r="F461" s="7">
        <f t="shared" si="40"/>
        <v>155.84268090461762</v>
      </c>
      <c r="G461" s="139">
        <f t="shared" si="41"/>
        <v>-9.3410479046176249</v>
      </c>
      <c r="O461" s="37">
        <v>13.102330726684386</v>
      </c>
      <c r="P461" s="145">
        <f t="shared" si="42"/>
        <v>0.76826905375580024</v>
      </c>
      <c r="Q461" s="23">
        <v>185</v>
      </c>
      <c r="R461" s="23">
        <f t="shared" si="43"/>
        <v>0.7321428571428571</v>
      </c>
      <c r="S461" s="146">
        <f t="shared" si="44"/>
        <v>0.61930676950877606</v>
      </c>
    </row>
    <row r="462" spans="4:19" x14ac:dyDescent="0.35">
      <c r="D462" s="37">
        <v>186</v>
      </c>
      <c r="E462" s="7">
        <v>149.972015</v>
      </c>
      <c r="F462" s="7">
        <f t="shared" si="40"/>
        <v>155.81129164732306</v>
      </c>
      <c r="G462" s="139">
        <f t="shared" si="41"/>
        <v>-5.8392766473230608</v>
      </c>
      <c r="O462" s="37">
        <v>13.256381758493546</v>
      </c>
      <c r="P462" s="145">
        <f t="shared" si="42"/>
        <v>0.77730199933677924</v>
      </c>
      <c r="Q462" s="23">
        <v>186</v>
      </c>
      <c r="R462" s="23">
        <f t="shared" si="43"/>
        <v>0.73611111111111116</v>
      </c>
      <c r="S462" s="146">
        <f t="shared" si="44"/>
        <v>0.63140189423976112</v>
      </c>
    </row>
    <row r="463" spans="4:19" x14ac:dyDescent="0.35">
      <c r="D463" s="37">
        <v>187</v>
      </c>
      <c r="E463" s="7">
        <v>151.72210699999999</v>
      </c>
      <c r="F463" s="7">
        <f t="shared" si="40"/>
        <v>155.77990239002852</v>
      </c>
      <c r="G463" s="139">
        <f t="shared" si="41"/>
        <v>-4.0577953900285308</v>
      </c>
      <c r="O463" s="37">
        <v>13.262629670958887</v>
      </c>
      <c r="P463" s="145">
        <f t="shared" si="42"/>
        <v>0.77766835230846232</v>
      </c>
      <c r="Q463" s="23">
        <v>187</v>
      </c>
      <c r="R463" s="23">
        <f t="shared" si="43"/>
        <v>0.74007936507936511</v>
      </c>
      <c r="S463" s="146">
        <f t="shared" si="44"/>
        <v>0.64359010280021778</v>
      </c>
    </row>
    <row r="464" spans="4:19" x14ac:dyDescent="0.35">
      <c r="D464" s="37">
        <v>188</v>
      </c>
      <c r="E464" s="7">
        <v>154.23788500000001</v>
      </c>
      <c r="F464" s="7">
        <f t="shared" si="40"/>
        <v>155.74851313273396</v>
      </c>
      <c r="G464" s="139">
        <f t="shared" si="41"/>
        <v>-1.5106281327339559</v>
      </c>
      <c r="O464" s="37">
        <v>13.36761055692449</v>
      </c>
      <c r="P464" s="145">
        <f t="shared" si="42"/>
        <v>0.78382401786184208</v>
      </c>
      <c r="Q464" s="23">
        <v>188</v>
      </c>
      <c r="R464" s="23">
        <f t="shared" si="43"/>
        <v>0.74404761904761907</v>
      </c>
      <c r="S464" s="146">
        <f t="shared" si="44"/>
        <v>0.6558746782604522</v>
      </c>
    </row>
    <row r="465" spans="4:19" x14ac:dyDescent="0.35">
      <c r="D465" s="37">
        <v>189</v>
      </c>
      <c r="E465" s="7">
        <v>158.53358499999999</v>
      </c>
      <c r="F465" s="7">
        <f t="shared" si="40"/>
        <v>155.7171238754394</v>
      </c>
      <c r="G465" s="139">
        <f t="shared" si="41"/>
        <v>2.8164611245605897</v>
      </c>
      <c r="O465" s="37">
        <v>13.402975190857433</v>
      </c>
      <c r="P465" s="145">
        <f t="shared" si="42"/>
        <v>0.78589766066744982</v>
      </c>
      <c r="Q465" s="23">
        <v>189</v>
      </c>
      <c r="R465" s="23">
        <f t="shared" si="43"/>
        <v>0.74801587301587302</v>
      </c>
      <c r="S465" s="146">
        <f t="shared" si="44"/>
        <v>0.66825904062605401</v>
      </c>
    </row>
    <row r="466" spans="4:19" x14ac:dyDescent="0.35">
      <c r="D466" s="37">
        <v>190</v>
      </c>
      <c r="E466" s="7">
        <v>159.378815</v>
      </c>
      <c r="F466" s="7">
        <f t="shared" si="40"/>
        <v>155.68573461814483</v>
      </c>
      <c r="G466" s="139">
        <f t="shared" si="41"/>
        <v>3.6930803818551681</v>
      </c>
      <c r="O466" s="37">
        <v>13.506219299629947</v>
      </c>
      <c r="P466" s="145">
        <f t="shared" si="42"/>
        <v>0.79195148844871455</v>
      </c>
      <c r="Q466" s="23">
        <v>190</v>
      </c>
      <c r="R466" s="23">
        <f t="shared" si="43"/>
        <v>0.75198412698412698</v>
      </c>
      <c r="S466" s="146">
        <f t="shared" si="44"/>
        <v>0.68074675543701968</v>
      </c>
    </row>
    <row r="467" spans="4:19" x14ac:dyDescent="0.35">
      <c r="D467" s="37">
        <v>191</v>
      </c>
      <c r="E467" s="7">
        <v>159.16999799999999</v>
      </c>
      <c r="F467" s="7">
        <f t="shared" si="40"/>
        <v>155.6543453608503</v>
      </c>
      <c r="G467" s="139">
        <f t="shared" si="41"/>
        <v>3.5156526391496925</v>
      </c>
      <c r="O467" s="37">
        <v>13.851281530377207</v>
      </c>
      <c r="P467" s="145">
        <f t="shared" si="42"/>
        <v>0.8121845781968734</v>
      </c>
      <c r="Q467" s="23">
        <v>191</v>
      </c>
      <c r="R467" s="23">
        <f t="shared" si="43"/>
        <v>0.75595238095238093</v>
      </c>
      <c r="S467" s="146">
        <f t="shared" si="44"/>
        <v>0.69334154303681728</v>
      </c>
    </row>
    <row r="468" spans="4:19" x14ac:dyDescent="0.35">
      <c r="D468" s="37">
        <v>192</v>
      </c>
      <c r="E468" s="7">
        <v>158.979996</v>
      </c>
      <c r="F468" s="7">
        <f t="shared" si="40"/>
        <v>155.62295610355574</v>
      </c>
      <c r="G468" s="139">
        <f t="shared" si="41"/>
        <v>3.3570398964442631</v>
      </c>
      <c r="O468" s="37">
        <v>13.861772328808172</v>
      </c>
      <c r="P468" s="145">
        <f t="shared" si="42"/>
        <v>0.81279971728562239</v>
      </c>
      <c r="Q468" s="23">
        <v>192</v>
      </c>
      <c r="R468" s="23">
        <f t="shared" si="43"/>
        <v>0.75992063492063489</v>
      </c>
      <c r="S468" s="146">
        <f t="shared" si="44"/>
        <v>0.70604728857604471</v>
      </c>
    </row>
    <row r="469" spans="4:19" x14ac:dyDescent="0.35">
      <c r="D469" s="37">
        <v>193</v>
      </c>
      <c r="E469" s="7">
        <v>160.279999</v>
      </c>
      <c r="F469" s="7">
        <f t="shared" si="40"/>
        <v>155.59156684626117</v>
      </c>
      <c r="G469" s="139">
        <f t="shared" si="41"/>
        <v>4.6884321537388303</v>
      </c>
      <c r="O469" s="37">
        <v>13.886264875206422</v>
      </c>
      <c r="P469" s="145">
        <f t="shared" si="42"/>
        <v>0.8142358637116266</v>
      </c>
      <c r="Q469" s="23">
        <v>193</v>
      </c>
      <c r="R469" s="23">
        <f t="shared" si="43"/>
        <v>0.76388888888888884</v>
      </c>
      <c r="S469" s="146">
        <f t="shared" si="44"/>
        <v>0.71886805282271604</v>
      </c>
    </row>
    <row r="470" spans="4:19" x14ac:dyDescent="0.35">
      <c r="D470" s="37">
        <v>194</v>
      </c>
      <c r="E470" s="7">
        <v>158.759995</v>
      </c>
      <c r="F470" s="7">
        <f t="shared" ref="F470:F533" si="45">$B$279*D470+$B$280</f>
        <v>155.56017758896661</v>
      </c>
      <c r="G470" s="139">
        <f t="shared" ref="G470:G528" si="46">E470-F470</f>
        <v>3.1998174110333935</v>
      </c>
      <c r="O470" s="37">
        <v>13.911548933562869</v>
      </c>
      <c r="P470" s="145">
        <f t="shared" ref="P470:P528" si="47">STANDARDIZE(O470, AVERAGE($O$277:$O$528),_xlfn.STDEV.S($O$277:$O$528))</f>
        <v>0.81571842128049132</v>
      </c>
      <c r="Q470" s="23">
        <v>194</v>
      </c>
      <c r="R470" s="23">
        <f t="shared" ref="R470:R528" si="48">(Q470-0.5)/252</f>
        <v>0.7678571428571429</v>
      </c>
      <c r="S470" s="146">
        <f t="shared" ref="S470:S528" si="49">_xlfn.NORM.S.INV(R470)</f>
        <v>0.73180808385961771</v>
      </c>
    </row>
    <row r="471" spans="4:19" x14ac:dyDescent="0.35">
      <c r="D471" s="37">
        <v>195</v>
      </c>
      <c r="E471" s="7">
        <v>157.38000500000001</v>
      </c>
      <c r="F471" s="7">
        <f t="shared" si="45"/>
        <v>155.52878833167208</v>
      </c>
      <c r="G471" s="139">
        <f t="shared" si="46"/>
        <v>1.8512166683279361</v>
      </c>
      <c r="O471" s="37">
        <v>13.980845787671768</v>
      </c>
      <c r="P471" s="145">
        <f t="shared" si="47"/>
        <v>0.81978171579236558</v>
      </c>
      <c r="Q471" s="23">
        <v>195</v>
      </c>
      <c r="R471" s="23">
        <f t="shared" si="48"/>
        <v>0.77182539682539686</v>
      </c>
      <c r="S471" s="146">
        <f t="shared" si="49"/>
        <v>0.74487182975869159</v>
      </c>
    </row>
    <row r="472" spans="4:19" x14ac:dyDescent="0.35">
      <c r="D472" s="37">
        <v>196</v>
      </c>
      <c r="E472" s="7">
        <v>156.85000600000001</v>
      </c>
      <c r="F472" s="7">
        <f t="shared" si="45"/>
        <v>155.49739907437751</v>
      </c>
      <c r="G472" s="139">
        <f t="shared" si="46"/>
        <v>1.3526069256224957</v>
      </c>
      <c r="O472" s="37">
        <v>14.026753840718754</v>
      </c>
      <c r="P472" s="145">
        <f t="shared" si="47"/>
        <v>0.82247358315626506</v>
      </c>
      <c r="Q472" s="23">
        <v>196</v>
      </c>
      <c r="R472" s="23">
        <f t="shared" si="48"/>
        <v>0.77579365079365081</v>
      </c>
      <c r="S472" s="146">
        <f t="shared" si="49"/>
        <v>0.75806395233324275</v>
      </c>
    </row>
    <row r="473" spans="4:19" x14ac:dyDescent="0.35">
      <c r="D473" s="37">
        <v>197</v>
      </c>
      <c r="E473" s="7">
        <v>156.16999799999999</v>
      </c>
      <c r="F473" s="7">
        <f t="shared" si="45"/>
        <v>155.46600981708295</v>
      </c>
      <c r="G473" s="139">
        <f t="shared" si="46"/>
        <v>0.70398818291704401</v>
      </c>
      <c r="O473" s="37">
        <v>14.054819705446562</v>
      </c>
      <c r="P473" s="145">
        <f t="shared" si="47"/>
        <v>0.82411925489109294</v>
      </c>
      <c r="Q473" s="23">
        <v>197</v>
      </c>
      <c r="R473" s="23">
        <f t="shared" si="48"/>
        <v>0.77976190476190477</v>
      </c>
      <c r="S473" s="146">
        <f t="shared" si="49"/>
        <v>0.77138934208115728</v>
      </c>
    </row>
    <row r="474" spans="4:19" x14ac:dyDescent="0.35">
      <c r="D474" s="37">
        <v>198</v>
      </c>
      <c r="E474" s="7">
        <v>157.5</v>
      </c>
      <c r="F474" s="7">
        <f t="shared" si="45"/>
        <v>155.43462055978839</v>
      </c>
      <c r="G474" s="139">
        <f t="shared" si="46"/>
        <v>2.0653794402116148</v>
      </c>
      <c r="O474" s="37">
        <v>14.118997355307869</v>
      </c>
      <c r="P474" s="145">
        <f t="shared" si="47"/>
        <v>0.82788237943433174</v>
      </c>
      <c r="Q474" s="23">
        <v>198</v>
      </c>
      <c r="R474" s="23">
        <f t="shared" si="48"/>
        <v>0.78373015873015872</v>
      </c>
      <c r="S474" s="146">
        <f t="shared" si="49"/>
        <v>0.78485313444643534</v>
      </c>
    </row>
    <row r="475" spans="4:19" x14ac:dyDescent="0.35">
      <c r="D475" s="37">
        <v>199</v>
      </c>
      <c r="E475" s="7">
        <v>159.36999499999999</v>
      </c>
      <c r="F475" s="7">
        <f t="shared" si="45"/>
        <v>155.40323130249385</v>
      </c>
      <c r="G475" s="139">
        <f t="shared" si="46"/>
        <v>3.9667636975061384</v>
      </c>
      <c r="O475" s="37">
        <v>14.159498044966313</v>
      </c>
      <c r="P475" s="145">
        <f t="shared" si="47"/>
        <v>0.83025718031284867</v>
      </c>
      <c r="Q475" s="23">
        <v>199</v>
      </c>
      <c r="R475" s="23">
        <f t="shared" si="48"/>
        <v>0.78769841269841268</v>
      </c>
      <c r="S475" s="146">
        <f t="shared" si="49"/>
        <v>0.7984607275425748</v>
      </c>
    </row>
    <row r="476" spans="4:19" x14ac:dyDescent="0.35">
      <c r="D476" s="37">
        <v>200</v>
      </c>
      <c r="E476" s="7">
        <v>164.529999</v>
      </c>
      <c r="F476" s="7">
        <f t="shared" si="45"/>
        <v>155.37184204519929</v>
      </c>
      <c r="G476" s="139">
        <f t="shared" si="46"/>
        <v>9.1581569548007167</v>
      </c>
      <c r="O476" s="37">
        <v>14.227058159048283</v>
      </c>
      <c r="P476" s="145">
        <f t="shared" si="47"/>
        <v>0.83421863923188522</v>
      </c>
      <c r="Q476" s="23">
        <v>200</v>
      </c>
      <c r="R476" s="23">
        <f t="shared" si="48"/>
        <v>0.79166666666666663</v>
      </c>
      <c r="S476" s="146">
        <f t="shared" si="49"/>
        <v>0.81221780149991241</v>
      </c>
    </row>
    <row r="477" spans="4:19" x14ac:dyDescent="0.35">
      <c r="D477" s="37">
        <v>201</v>
      </c>
      <c r="E477" s="7">
        <v>165.30999800000001</v>
      </c>
      <c r="F477" s="7">
        <f t="shared" si="45"/>
        <v>155.34045278790472</v>
      </c>
      <c r="G477" s="139">
        <f t="shared" si="46"/>
        <v>9.9695452120952837</v>
      </c>
      <c r="O477" s="37">
        <v>14.885060782362302</v>
      </c>
      <c r="P477" s="145">
        <f t="shared" si="47"/>
        <v>0.87280132068967675</v>
      </c>
      <c r="Q477" s="23">
        <v>201</v>
      </c>
      <c r="R477" s="23">
        <f t="shared" si="48"/>
        <v>0.79563492063492058</v>
      </c>
      <c r="S477" s="146">
        <f t="shared" si="49"/>
        <v>0.82613033962053162</v>
      </c>
    </row>
    <row r="478" spans="4:19" x14ac:dyDescent="0.35">
      <c r="D478" s="37">
        <v>202</v>
      </c>
      <c r="E478" s="7">
        <v>165.990005</v>
      </c>
      <c r="F478" s="7">
        <f t="shared" si="45"/>
        <v>155.30906353061016</v>
      </c>
      <c r="G478" s="139">
        <f t="shared" si="46"/>
        <v>10.680941469389836</v>
      </c>
      <c r="O478" s="37">
        <v>14.941749098013304</v>
      </c>
      <c r="P478" s="145">
        <f t="shared" si="47"/>
        <v>0.87612530018101309</v>
      </c>
      <c r="Q478" s="23">
        <v>202</v>
      </c>
      <c r="R478" s="23">
        <f t="shared" si="48"/>
        <v>0.79960317460317465</v>
      </c>
      <c r="S478" s="146">
        <f t="shared" si="49"/>
        <v>0.84020465154900847</v>
      </c>
    </row>
    <row r="479" spans="4:19" x14ac:dyDescent="0.35">
      <c r="D479" s="37">
        <v>203</v>
      </c>
      <c r="E479" s="7">
        <v>168.38000500000001</v>
      </c>
      <c r="F479" s="7">
        <f t="shared" si="45"/>
        <v>155.27767427331563</v>
      </c>
      <c r="G479" s="139">
        <f t="shared" si="46"/>
        <v>13.102330726684386</v>
      </c>
      <c r="O479" s="37">
        <v>15.071227010478623</v>
      </c>
      <c r="P479" s="145">
        <f t="shared" si="47"/>
        <v>0.88371737485589652</v>
      </c>
      <c r="Q479" s="23">
        <v>203</v>
      </c>
      <c r="R479" s="23">
        <f t="shared" si="48"/>
        <v>0.8035714285714286</v>
      </c>
      <c r="S479" s="146">
        <f t="shared" si="49"/>
        <v>0.85444739869598973</v>
      </c>
    </row>
    <row r="480" spans="4:19" x14ac:dyDescent="0.35">
      <c r="D480" s="37">
        <v>204</v>
      </c>
      <c r="E480" s="7">
        <v>165.550003</v>
      </c>
      <c r="F480" s="7">
        <f t="shared" si="45"/>
        <v>155.24628501602106</v>
      </c>
      <c r="G480" s="139">
        <f t="shared" si="46"/>
        <v>10.303717983978942</v>
      </c>
      <c r="O480" s="37">
        <v>15.095101296951412</v>
      </c>
      <c r="P480" s="145">
        <f t="shared" si="47"/>
        <v>0.88511726895566833</v>
      </c>
      <c r="Q480" s="23">
        <v>204</v>
      </c>
      <c r="R480" s="23">
        <f t="shared" si="48"/>
        <v>0.80753968253968256</v>
      </c>
      <c r="S480" s="146">
        <f t="shared" si="49"/>
        <v>0.8688656221847797</v>
      </c>
    </row>
    <row r="481" spans="4:19" x14ac:dyDescent="0.35">
      <c r="D481" s="37">
        <v>205</v>
      </c>
      <c r="E481" s="7">
        <v>167.970001</v>
      </c>
      <c r="F481" s="7">
        <f t="shared" si="45"/>
        <v>155.2148957587265</v>
      </c>
      <c r="G481" s="139">
        <f t="shared" si="46"/>
        <v>12.755105241273498</v>
      </c>
      <c r="O481" s="37">
        <v>15.098996814219049</v>
      </c>
      <c r="P481" s="145">
        <f t="shared" si="47"/>
        <v>0.88534568674083403</v>
      </c>
      <c r="Q481" s="23">
        <v>205</v>
      </c>
      <c r="R481" s="23">
        <f t="shared" si="48"/>
        <v>0.81150793650793651</v>
      </c>
      <c r="S481" s="146">
        <f t="shared" si="49"/>
        <v>0.88346677362987858</v>
      </c>
    </row>
    <row r="482" spans="4:19" x14ac:dyDescent="0.35">
      <c r="D482" s="37">
        <v>206</v>
      </c>
      <c r="E482" s="7">
        <v>172.470001</v>
      </c>
      <c r="F482" s="7">
        <f t="shared" si="45"/>
        <v>155.18350650143196</v>
      </c>
      <c r="G482" s="139">
        <f t="shared" si="46"/>
        <v>17.286494498568032</v>
      </c>
      <c r="O482" s="37">
        <v>15.12550555955545</v>
      </c>
      <c r="P482" s="145">
        <f t="shared" si="47"/>
        <v>0.88690005512922865</v>
      </c>
      <c r="Q482" s="23">
        <v>206</v>
      </c>
      <c r="R482" s="23">
        <f t="shared" si="48"/>
        <v>0.81547619047619047</v>
      </c>
      <c r="S482" s="146">
        <f t="shared" si="49"/>
        <v>0.89825874910156867</v>
      </c>
    </row>
    <row r="483" spans="4:19" x14ac:dyDescent="0.35">
      <c r="D483" s="37">
        <v>207</v>
      </c>
      <c r="E483" s="7">
        <v>166.300003</v>
      </c>
      <c r="F483" s="7">
        <f t="shared" si="45"/>
        <v>155.1521172441374</v>
      </c>
      <c r="G483" s="139">
        <f t="shared" si="46"/>
        <v>11.147885755862603</v>
      </c>
      <c r="O483" s="37">
        <v>15.145301273082652</v>
      </c>
      <c r="P483" s="145">
        <f t="shared" si="47"/>
        <v>0.88806079778007552</v>
      </c>
      <c r="Q483" s="23">
        <v>207</v>
      </c>
      <c r="R483" s="23">
        <f t="shared" si="48"/>
        <v>0.81944444444444442</v>
      </c>
      <c r="S483" s="146">
        <f t="shared" si="49"/>
        <v>0.91324992668360727</v>
      </c>
    </row>
    <row r="484" spans="4:19" x14ac:dyDescent="0.35">
      <c r="D484" s="37">
        <v>208</v>
      </c>
      <c r="E484" s="7">
        <v>166.69000199999999</v>
      </c>
      <c r="F484" s="7">
        <f t="shared" si="45"/>
        <v>155.12072798684284</v>
      </c>
      <c r="G484" s="139">
        <f t="shared" si="46"/>
        <v>11.569274013157155</v>
      </c>
      <c r="O484" s="37">
        <v>15.199764904384637</v>
      </c>
      <c r="P484" s="145">
        <f t="shared" si="47"/>
        <v>0.89125433054591108</v>
      </c>
      <c r="Q484" s="23">
        <v>208</v>
      </c>
      <c r="R484" s="23">
        <f t="shared" si="48"/>
        <v>0.82341269841269837</v>
      </c>
      <c r="S484" s="146">
        <f t="shared" si="49"/>
        <v>0.92844920809329989</v>
      </c>
    </row>
    <row r="485" spans="4:19" x14ac:dyDescent="0.35">
      <c r="D485" s="37">
        <v>209</v>
      </c>
      <c r="E485" s="7">
        <v>164.270004</v>
      </c>
      <c r="F485" s="7">
        <f t="shared" si="45"/>
        <v>155.08933872954827</v>
      </c>
      <c r="G485" s="139">
        <f t="shared" si="46"/>
        <v>9.1806652704517262</v>
      </c>
      <c r="O485" s="37">
        <v>15.411068753184082</v>
      </c>
      <c r="P485" s="145">
        <f t="shared" si="47"/>
        <v>0.90364435575276147</v>
      </c>
      <c r="Q485" s="23">
        <v>209</v>
      </c>
      <c r="R485" s="23">
        <f t="shared" si="48"/>
        <v>0.82738095238095233</v>
      </c>
      <c r="S485" s="146">
        <f t="shared" si="49"/>
        <v>0.94386606490653491</v>
      </c>
    </row>
    <row r="486" spans="4:19" x14ac:dyDescent="0.35">
      <c r="D486" s="37">
        <v>210</v>
      </c>
      <c r="E486" s="7">
        <v>165.75</v>
      </c>
      <c r="F486" s="7">
        <f t="shared" si="45"/>
        <v>155.05794947225374</v>
      </c>
      <c r="G486" s="139">
        <f t="shared" si="46"/>
        <v>10.692050527746261</v>
      </c>
      <c r="O486" s="37">
        <v>15.440669554245972</v>
      </c>
      <c r="P486" s="145">
        <f t="shared" si="47"/>
        <v>0.90538003010693691</v>
      </c>
      <c r="Q486" s="23">
        <v>210</v>
      </c>
      <c r="R486" s="23">
        <f t="shared" si="48"/>
        <v>0.83134920634920639</v>
      </c>
      <c r="S486" s="146">
        <f t="shared" si="49"/>
        <v>0.95951059001724914</v>
      </c>
    </row>
    <row r="487" spans="4:19" x14ac:dyDescent="0.35">
      <c r="D487" s="37">
        <v>211</v>
      </c>
      <c r="E487" s="7">
        <v>164.270004</v>
      </c>
      <c r="F487" s="7">
        <f t="shared" si="45"/>
        <v>155.02656021495918</v>
      </c>
      <c r="G487" s="139">
        <f t="shared" si="46"/>
        <v>9.2434437850408244</v>
      </c>
      <c r="O487" s="37">
        <v>15.470382071513626</v>
      </c>
      <c r="P487" s="145">
        <f t="shared" si="47"/>
        <v>0.90712225505928334</v>
      </c>
      <c r="Q487" s="23">
        <v>211</v>
      </c>
      <c r="R487" s="23">
        <f t="shared" si="48"/>
        <v>0.83531746031746035</v>
      </c>
      <c r="S487" s="146">
        <f t="shared" si="49"/>
        <v>0.97539355506375336</v>
      </c>
    </row>
    <row r="488" spans="4:19" x14ac:dyDescent="0.35">
      <c r="D488" s="37">
        <v>212</v>
      </c>
      <c r="E488" s="7">
        <v>166.449997</v>
      </c>
      <c r="F488" s="7">
        <f t="shared" si="45"/>
        <v>154.99517095766461</v>
      </c>
      <c r="G488" s="139">
        <f t="shared" si="46"/>
        <v>11.454826042335384</v>
      </c>
      <c r="O488" s="37">
        <v>15.477035302260873</v>
      </c>
      <c r="P488" s="145">
        <f t="shared" si="47"/>
        <v>0.90751237429816012</v>
      </c>
      <c r="Q488" s="23">
        <v>212</v>
      </c>
      <c r="R488" s="23">
        <f t="shared" si="48"/>
        <v>0.8392857142857143</v>
      </c>
      <c r="S488" s="146">
        <f t="shared" si="49"/>
        <v>0.99152647467733057</v>
      </c>
    </row>
    <row r="489" spans="4:19" x14ac:dyDescent="0.35">
      <c r="D489" s="37">
        <v>213</v>
      </c>
      <c r="E489" s="7">
        <v>168.470001</v>
      </c>
      <c r="F489" s="7">
        <f t="shared" si="45"/>
        <v>154.96378170037005</v>
      </c>
      <c r="G489" s="139">
        <f t="shared" si="46"/>
        <v>13.506219299629947</v>
      </c>
      <c r="O489" s="37">
        <v>16.147894018466616</v>
      </c>
      <c r="P489" s="145">
        <f t="shared" si="47"/>
        <v>0.94684888639318376</v>
      </c>
      <c r="Q489" s="23">
        <v>213</v>
      </c>
      <c r="R489" s="23">
        <f t="shared" si="48"/>
        <v>0.84325396825396826</v>
      </c>
      <c r="S489" s="146">
        <f t="shared" si="49"/>
        <v>1.0079216785556244</v>
      </c>
    </row>
    <row r="490" spans="4:19" x14ac:dyDescent="0.35">
      <c r="D490" s="37">
        <v>214</v>
      </c>
      <c r="E490" s="7">
        <v>168.300003</v>
      </c>
      <c r="F490" s="7">
        <f t="shared" si="45"/>
        <v>154.93239244307551</v>
      </c>
      <c r="G490" s="139">
        <f t="shared" si="46"/>
        <v>13.36761055692449</v>
      </c>
      <c r="O490" s="37">
        <v>16.228182525067751</v>
      </c>
      <c r="P490" s="145">
        <f t="shared" si="47"/>
        <v>0.95155668810271443</v>
      </c>
      <c r="Q490" s="23">
        <v>214</v>
      </c>
      <c r="R490" s="23">
        <f t="shared" si="48"/>
        <v>0.84722222222222221</v>
      </c>
      <c r="S490" s="146">
        <f t="shared" si="49"/>
        <v>1.024592392540099</v>
      </c>
    </row>
    <row r="491" spans="4:19" x14ac:dyDescent="0.35">
      <c r="D491" s="37">
        <v>215</v>
      </c>
      <c r="E491" s="7">
        <v>170</v>
      </c>
      <c r="F491" s="7">
        <f t="shared" si="45"/>
        <v>154.90100318578095</v>
      </c>
      <c r="G491" s="139">
        <f t="shared" si="46"/>
        <v>15.098996814219049</v>
      </c>
      <c r="O491" s="37">
        <v>16.246135962741107</v>
      </c>
      <c r="P491" s="145">
        <f t="shared" si="47"/>
        <v>0.95260940695561913</v>
      </c>
      <c r="Q491" s="23">
        <v>215</v>
      </c>
      <c r="R491" s="23">
        <f t="shared" si="48"/>
        <v>0.85119047619047616</v>
      </c>
      <c r="S491" s="146">
        <f t="shared" si="49"/>
        <v>1.0415528300904833</v>
      </c>
    </row>
    <row r="492" spans="4:19" x14ac:dyDescent="0.35">
      <c r="D492" s="37">
        <v>216</v>
      </c>
      <c r="E492" s="7">
        <v>170.33999600000001</v>
      </c>
      <c r="F492" s="7">
        <f t="shared" si="45"/>
        <v>154.86961392848639</v>
      </c>
      <c r="G492" s="139">
        <f t="shared" si="46"/>
        <v>15.470382071513626</v>
      </c>
      <c r="O492" s="37">
        <v>16.255387267773187</v>
      </c>
      <c r="P492" s="145">
        <f t="shared" si="47"/>
        <v>0.95315186703476584</v>
      </c>
      <c r="Q492" s="23">
        <v>216</v>
      </c>
      <c r="R492" s="23">
        <f t="shared" si="48"/>
        <v>0.85515873015873012</v>
      </c>
      <c r="S492" s="146">
        <f t="shared" si="49"/>
        <v>1.0588182958080339</v>
      </c>
    </row>
    <row r="493" spans="4:19" x14ac:dyDescent="0.35">
      <c r="D493" s="37">
        <v>217</v>
      </c>
      <c r="E493" s="7">
        <v>168.699997</v>
      </c>
      <c r="F493" s="7">
        <f t="shared" si="45"/>
        <v>154.83822467119182</v>
      </c>
      <c r="G493" s="139">
        <f t="shared" si="46"/>
        <v>13.861772328808172</v>
      </c>
      <c r="O493" s="37">
        <v>16.260255617911895</v>
      </c>
      <c r="P493" s="145">
        <f t="shared" si="47"/>
        <v>0.95343732790676161</v>
      </c>
      <c r="Q493" s="23">
        <v>217</v>
      </c>
      <c r="R493" s="23">
        <f t="shared" si="48"/>
        <v>0.85912698412698407</v>
      </c>
      <c r="S493" s="146">
        <f t="shared" si="49"/>
        <v>1.0764053029751868</v>
      </c>
    </row>
    <row r="494" spans="4:19" x14ac:dyDescent="0.35">
      <c r="D494" s="37">
        <v>218</v>
      </c>
      <c r="E494" s="7">
        <v>161.36999499999999</v>
      </c>
      <c r="F494" s="7">
        <f t="shared" si="45"/>
        <v>154.80683541389729</v>
      </c>
      <c r="G494" s="139">
        <f t="shared" si="46"/>
        <v>6.5631595861026994</v>
      </c>
      <c r="O494" s="37">
        <v>16.636768991919325</v>
      </c>
      <c r="P494" s="145">
        <f t="shared" si="47"/>
        <v>0.9755145887856963</v>
      </c>
      <c r="Q494" s="23">
        <v>218</v>
      </c>
      <c r="R494" s="23">
        <f t="shared" si="48"/>
        <v>0.86309523809523814</v>
      </c>
      <c r="S494" s="146">
        <f t="shared" si="49"/>
        <v>1.0943317074660934</v>
      </c>
    </row>
    <row r="495" spans="4:19" x14ac:dyDescent="0.35">
      <c r="D495" s="37">
        <v>219</v>
      </c>
      <c r="E495" s="7">
        <v>162.679993</v>
      </c>
      <c r="F495" s="7">
        <f t="shared" si="45"/>
        <v>154.77544615660273</v>
      </c>
      <c r="G495" s="139">
        <f t="shared" si="46"/>
        <v>7.9045468433972701</v>
      </c>
      <c r="O495" s="37">
        <v>16.69029236061732</v>
      </c>
      <c r="P495" s="145">
        <f t="shared" si="47"/>
        <v>0.97865298825684421</v>
      </c>
      <c r="Q495" s="23">
        <v>219</v>
      </c>
      <c r="R495" s="23">
        <f t="shared" si="48"/>
        <v>0.86706349206349209</v>
      </c>
      <c r="S495" s="146">
        <f t="shared" si="49"/>
        <v>1.1126168608589178</v>
      </c>
    </row>
    <row r="496" spans="4:19" x14ac:dyDescent="0.35">
      <c r="D496" s="37">
        <v>220</v>
      </c>
      <c r="E496" s="7">
        <v>158.78999300000001</v>
      </c>
      <c r="F496" s="7">
        <f t="shared" si="45"/>
        <v>154.74405689930816</v>
      </c>
      <c r="G496" s="139">
        <f t="shared" si="46"/>
        <v>4.0459361006918471</v>
      </c>
      <c r="O496" s="37">
        <v>16.926046074144523</v>
      </c>
      <c r="P496" s="145">
        <f t="shared" si="47"/>
        <v>0.9924766572046968</v>
      </c>
      <c r="Q496" s="23">
        <v>220</v>
      </c>
      <c r="R496" s="23">
        <f t="shared" si="48"/>
        <v>0.87103174603174605</v>
      </c>
      <c r="S496" s="146">
        <f t="shared" si="49"/>
        <v>1.1312817861712798</v>
      </c>
    </row>
    <row r="497" spans="4:19" x14ac:dyDescent="0.35">
      <c r="D497" s="37">
        <v>221</v>
      </c>
      <c r="E497" s="7">
        <v>158.759995</v>
      </c>
      <c r="F497" s="7">
        <f t="shared" si="45"/>
        <v>154.7126676420136</v>
      </c>
      <c r="G497" s="139">
        <f t="shared" si="46"/>
        <v>4.0473273579864042</v>
      </c>
      <c r="O497" s="37">
        <v>16.97820203965685</v>
      </c>
      <c r="P497" s="145">
        <f t="shared" si="47"/>
        <v>0.99553487754027947</v>
      </c>
      <c r="Q497" s="23">
        <v>221</v>
      </c>
      <c r="R497" s="23">
        <f t="shared" si="48"/>
        <v>0.875</v>
      </c>
      <c r="S497" s="146">
        <f t="shared" si="49"/>
        <v>1.1503493803760083</v>
      </c>
    </row>
    <row r="498" spans="4:19" x14ac:dyDescent="0.35">
      <c r="D498" s="37">
        <v>222</v>
      </c>
      <c r="E498" s="7">
        <v>161.490005</v>
      </c>
      <c r="F498" s="7">
        <f t="shared" si="45"/>
        <v>154.68127838471906</v>
      </c>
      <c r="G498" s="139">
        <f t="shared" si="46"/>
        <v>6.808726615280932</v>
      </c>
      <c r="O498" s="37">
        <v>17.008749015788084</v>
      </c>
      <c r="P498" s="145">
        <f t="shared" si="47"/>
        <v>0.99732603187281721</v>
      </c>
      <c r="Q498" s="23">
        <v>222</v>
      </c>
      <c r="R498" s="23">
        <f t="shared" si="48"/>
        <v>0.87896825396825395</v>
      </c>
      <c r="S498" s="146">
        <f t="shared" si="49"/>
        <v>1.1698446487773884</v>
      </c>
    </row>
    <row r="499" spans="4:19" x14ac:dyDescent="0.35">
      <c r="D499" s="37">
        <v>223</v>
      </c>
      <c r="E499" s="7">
        <v>164.63999899999999</v>
      </c>
      <c r="F499" s="7">
        <f t="shared" si="45"/>
        <v>154.6498891274245</v>
      </c>
      <c r="G499" s="139">
        <f t="shared" si="46"/>
        <v>9.9901098725754878</v>
      </c>
      <c r="O499" s="37">
        <v>17.119838673637389</v>
      </c>
      <c r="P499" s="145">
        <f t="shared" si="47"/>
        <v>1.0038398917423537</v>
      </c>
      <c r="Q499" s="23">
        <v>223</v>
      </c>
      <c r="R499" s="23">
        <f t="shared" si="48"/>
        <v>0.88293650793650791</v>
      </c>
      <c r="S499" s="146">
        <f t="shared" si="49"/>
        <v>1.189794977493698</v>
      </c>
    </row>
    <row r="500" spans="4:19" x14ac:dyDescent="0.35">
      <c r="D500" s="37">
        <v>224</v>
      </c>
      <c r="E500" s="7">
        <v>164.509995</v>
      </c>
      <c r="F500" s="7">
        <f t="shared" si="45"/>
        <v>154.61849987012994</v>
      </c>
      <c r="G500" s="139">
        <f t="shared" si="46"/>
        <v>9.8914951298700657</v>
      </c>
      <c r="O500" s="37">
        <v>17.182565763803012</v>
      </c>
      <c r="P500" s="145">
        <f t="shared" si="47"/>
        <v>1.0075179611798966</v>
      </c>
      <c r="Q500" s="23">
        <v>224</v>
      </c>
      <c r="R500" s="23">
        <f t="shared" si="48"/>
        <v>0.88690476190476186</v>
      </c>
      <c r="S500" s="146">
        <f t="shared" si="49"/>
        <v>1.2102304517744078</v>
      </c>
    </row>
    <row r="501" spans="4:19" x14ac:dyDescent="0.35">
      <c r="D501" s="37">
        <v>225</v>
      </c>
      <c r="E501" s="7">
        <v>164.61000100000001</v>
      </c>
      <c r="F501" s="7">
        <f t="shared" si="45"/>
        <v>154.58711061283537</v>
      </c>
      <c r="G501" s="139">
        <f t="shared" si="46"/>
        <v>10.022890387164637</v>
      </c>
      <c r="O501" s="37">
        <v>17.232338331439109</v>
      </c>
      <c r="P501" s="145">
        <f t="shared" si="47"/>
        <v>1.0104364284540361</v>
      </c>
      <c r="Q501" s="23">
        <v>225</v>
      </c>
      <c r="R501" s="23">
        <f t="shared" si="48"/>
        <v>0.89087301587301593</v>
      </c>
      <c r="S501" s="146">
        <f t="shared" si="49"/>
        <v>1.2311842297805575</v>
      </c>
    </row>
    <row r="502" spans="4:19" x14ac:dyDescent="0.35">
      <c r="D502" s="37">
        <v>226</v>
      </c>
      <c r="E502" s="7">
        <v>163.679993</v>
      </c>
      <c r="F502" s="7">
        <f t="shared" si="45"/>
        <v>154.55572135554084</v>
      </c>
      <c r="G502" s="139">
        <f t="shared" si="46"/>
        <v>9.1242716444591565</v>
      </c>
      <c r="O502" s="37">
        <v>17.245395702815614</v>
      </c>
      <c r="P502" s="145">
        <f t="shared" si="47"/>
        <v>1.0112020612686266</v>
      </c>
      <c r="Q502" s="23">
        <v>226</v>
      </c>
      <c r="R502" s="23">
        <f t="shared" si="48"/>
        <v>0.89484126984126988</v>
      </c>
      <c r="S502" s="146">
        <f t="shared" si="49"/>
        <v>1.2526929839120398</v>
      </c>
    </row>
    <row r="503" spans="4:19" x14ac:dyDescent="0.35">
      <c r="D503" s="37">
        <v>227</v>
      </c>
      <c r="E503" s="7">
        <v>165.61000100000001</v>
      </c>
      <c r="F503" s="7">
        <f t="shared" si="45"/>
        <v>154.52433209824628</v>
      </c>
      <c r="G503" s="139">
        <f t="shared" si="46"/>
        <v>11.085668901753735</v>
      </c>
      <c r="O503" s="37">
        <v>17.261246477330218</v>
      </c>
      <c r="P503" s="145">
        <f t="shared" si="47"/>
        <v>1.0121314882378931</v>
      </c>
      <c r="Q503" s="23">
        <v>227</v>
      </c>
      <c r="R503" s="23">
        <f t="shared" si="48"/>
        <v>0.89880952380952384</v>
      </c>
      <c r="S503" s="146">
        <f t="shared" si="49"/>
        <v>1.2747974249655289</v>
      </c>
    </row>
    <row r="504" spans="4:19" x14ac:dyDescent="0.35">
      <c r="D504" s="37">
        <v>228</v>
      </c>
      <c r="E504" s="7">
        <v>168.720001</v>
      </c>
      <c r="F504" s="7">
        <f t="shared" si="45"/>
        <v>154.49294284095171</v>
      </c>
      <c r="G504" s="139">
        <f t="shared" si="46"/>
        <v>14.227058159048283</v>
      </c>
      <c r="O504" s="37">
        <v>17.286494498568032</v>
      </c>
      <c r="P504" s="145">
        <f t="shared" si="47"/>
        <v>1.0136119327320987</v>
      </c>
      <c r="Q504" s="23">
        <v>228</v>
      </c>
      <c r="R504" s="23">
        <f t="shared" si="48"/>
        <v>0.90277777777777779</v>
      </c>
      <c r="S504" s="146">
        <f t="shared" si="49"/>
        <v>1.2975429286165541</v>
      </c>
    </row>
    <row r="505" spans="4:19" x14ac:dyDescent="0.35">
      <c r="D505" s="37">
        <v>229</v>
      </c>
      <c r="E505" s="7">
        <v>166.88999899999999</v>
      </c>
      <c r="F505" s="7">
        <f t="shared" si="45"/>
        <v>154.46155358365718</v>
      </c>
      <c r="G505" s="139">
        <f t="shared" si="46"/>
        <v>12.428445416342811</v>
      </c>
      <c r="O505" s="37">
        <v>17.410945731993849</v>
      </c>
      <c r="P505" s="145">
        <f t="shared" si="47"/>
        <v>1.0209092627520218</v>
      </c>
      <c r="Q505" s="23">
        <v>229</v>
      </c>
      <c r="R505" s="23">
        <f t="shared" si="48"/>
        <v>0.90674603174603174</v>
      </c>
      <c r="S505" s="146">
        <f t="shared" si="49"/>
        <v>1.3209802893126328</v>
      </c>
    </row>
    <row r="506" spans="4:19" x14ac:dyDescent="0.35">
      <c r="D506" s="37">
        <v>230</v>
      </c>
      <c r="E506" s="7">
        <v>171.550003</v>
      </c>
      <c r="F506" s="7">
        <f t="shared" si="45"/>
        <v>154.43016432636261</v>
      </c>
      <c r="G506" s="139">
        <f t="shared" si="46"/>
        <v>17.119838673637389</v>
      </c>
      <c r="O506" s="37">
        <v>17.522871103322757</v>
      </c>
      <c r="P506" s="145">
        <f t="shared" si="47"/>
        <v>1.0274721255674903</v>
      </c>
      <c r="Q506" s="23">
        <v>230</v>
      </c>
      <c r="R506" s="23">
        <f t="shared" si="48"/>
        <v>0.9107142857142857</v>
      </c>
      <c r="S506" s="146">
        <f t="shared" si="49"/>
        <v>1.3451666341766386</v>
      </c>
    </row>
    <row r="507" spans="4:19" x14ac:dyDescent="0.35">
      <c r="D507" s="37">
        <v>231</v>
      </c>
      <c r="E507" s="7">
        <v>173.779999</v>
      </c>
      <c r="F507" s="7">
        <f t="shared" si="45"/>
        <v>154.39877506906805</v>
      </c>
      <c r="G507" s="139">
        <f t="shared" si="46"/>
        <v>19.381223930931952</v>
      </c>
      <c r="O507" s="37">
        <v>17.699725816849991</v>
      </c>
      <c r="P507" s="145">
        <f t="shared" si="47"/>
        <v>1.037842189203352</v>
      </c>
      <c r="Q507" s="23">
        <v>231</v>
      </c>
      <c r="R507" s="23">
        <f t="shared" si="48"/>
        <v>0.91468253968253965</v>
      </c>
      <c r="S507" s="146">
        <f t="shared" si="49"/>
        <v>1.3701665397259748</v>
      </c>
    </row>
    <row r="508" spans="4:19" x14ac:dyDescent="0.35">
      <c r="D508" s="37">
        <v>232</v>
      </c>
      <c r="E508" s="7">
        <v>174.38000500000001</v>
      </c>
      <c r="F508" s="7">
        <f t="shared" si="45"/>
        <v>154.36738581177349</v>
      </c>
      <c r="G508" s="139">
        <f t="shared" si="46"/>
        <v>20.012619188226523</v>
      </c>
      <c r="O508" s="37">
        <v>17.956245506508452</v>
      </c>
      <c r="P508" s="145">
        <f t="shared" si="47"/>
        <v>1.05288349317855</v>
      </c>
      <c r="Q508" s="23">
        <v>232</v>
      </c>
      <c r="R508" s="23">
        <f t="shared" si="48"/>
        <v>0.91865079365079361</v>
      </c>
      <c r="S508" s="146">
        <f t="shared" si="49"/>
        <v>1.3960534082549898</v>
      </c>
    </row>
    <row r="509" spans="4:19" x14ac:dyDescent="0.35">
      <c r="D509" s="37">
        <v>233</v>
      </c>
      <c r="E509" s="7">
        <v>175.36000100000001</v>
      </c>
      <c r="F509" s="7">
        <f t="shared" si="45"/>
        <v>154.33599655447895</v>
      </c>
      <c r="G509" s="139">
        <f t="shared" si="46"/>
        <v>21.024004445521058</v>
      </c>
      <c r="O509" s="37">
        <v>17.97007973462479</v>
      </c>
      <c r="P509" s="145">
        <f t="shared" si="47"/>
        <v>1.053694677811734</v>
      </c>
      <c r="Q509" s="23">
        <v>233</v>
      </c>
      <c r="R509" s="23">
        <f t="shared" si="48"/>
        <v>0.92261904761904767</v>
      </c>
      <c r="S509" s="146">
        <f t="shared" si="49"/>
        <v>1.4229111803109853</v>
      </c>
    </row>
    <row r="510" spans="4:19" x14ac:dyDescent="0.35">
      <c r="D510" s="37">
        <v>234</v>
      </c>
      <c r="E510" s="7">
        <v>171.550003</v>
      </c>
      <c r="F510" s="7">
        <f t="shared" si="45"/>
        <v>154.30460729718439</v>
      </c>
      <c r="G510" s="139">
        <f t="shared" si="46"/>
        <v>17.245395702815614</v>
      </c>
      <c r="O510" s="37">
        <v>18.081930249213883</v>
      </c>
      <c r="P510" s="145">
        <f t="shared" si="47"/>
        <v>1.0602531513228974</v>
      </c>
      <c r="Q510" s="23">
        <v>234</v>
      </c>
      <c r="R510" s="23">
        <f t="shared" si="48"/>
        <v>0.92658730158730163</v>
      </c>
      <c r="S510" s="146">
        <f t="shared" si="49"/>
        <v>1.4508364874126363</v>
      </c>
    </row>
    <row r="511" spans="4:19" x14ac:dyDescent="0.35">
      <c r="D511" s="37">
        <v>235</v>
      </c>
      <c r="E511" s="7">
        <v>173.470001</v>
      </c>
      <c r="F511" s="7">
        <f t="shared" si="45"/>
        <v>154.27321803988983</v>
      </c>
      <c r="G511" s="139">
        <f t="shared" si="46"/>
        <v>19.19678296011017</v>
      </c>
      <c r="O511" s="37">
        <v>18.270537220035663</v>
      </c>
      <c r="P511" s="145">
        <f t="shared" si="47"/>
        <v>1.0713123210254216</v>
      </c>
      <c r="Q511" s="23">
        <v>235</v>
      </c>
      <c r="R511" s="23">
        <f t="shared" si="48"/>
        <v>0.93055555555555558</v>
      </c>
      <c r="S511" s="146">
        <f t="shared" si="49"/>
        <v>1.4799413890351927</v>
      </c>
    </row>
    <row r="512" spans="4:19" x14ac:dyDescent="0.35">
      <c r="D512" s="37">
        <v>236</v>
      </c>
      <c r="E512" s="7">
        <v>172.61000100000001</v>
      </c>
      <c r="F512" s="7">
        <f t="shared" si="45"/>
        <v>154.24182878259526</v>
      </c>
      <c r="G512" s="139">
        <f t="shared" si="46"/>
        <v>18.368172217404748</v>
      </c>
      <c r="O512" s="37">
        <v>18.368172217404748</v>
      </c>
      <c r="P512" s="145">
        <f t="shared" si="47"/>
        <v>1.0770372526125498</v>
      </c>
      <c r="Q512" s="23">
        <v>236</v>
      </c>
      <c r="R512" s="23">
        <f t="shared" si="48"/>
        <v>0.93452380952380953</v>
      </c>
      <c r="S512" s="146">
        <f t="shared" si="49"/>
        <v>1.5103568962835032</v>
      </c>
    </row>
    <row r="513" spans="4:19" x14ac:dyDescent="0.35">
      <c r="D513" s="37">
        <v>237</v>
      </c>
      <c r="E513" s="7">
        <v>174.86000100000001</v>
      </c>
      <c r="F513" s="7">
        <f t="shared" si="45"/>
        <v>154.21043952530073</v>
      </c>
      <c r="G513" s="139">
        <f t="shared" si="46"/>
        <v>20.649561474699283</v>
      </c>
      <c r="O513" s="37">
        <v>18.75372324658295</v>
      </c>
      <c r="P513" s="145">
        <f t="shared" si="47"/>
        <v>1.0996444459844936</v>
      </c>
      <c r="Q513" s="23">
        <v>237</v>
      </c>
      <c r="R513" s="23">
        <f t="shared" si="48"/>
        <v>0.93849206349206349</v>
      </c>
      <c r="S513" s="146">
        <f t="shared" si="49"/>
        <v>1.5422375718953325</v>
      </c>
    </row>
    <row r="514" spans="4:19" x14ac:dyDescent="0.35">
      <c r="D514" s="37">
        <v>238</v>
      </c>
      <c r="E514" s="7">
        <v>171.58999600000001</v>
      </c>
      <c r="F514" s="7">
        <f t="shared" si="45"/>
        <v>154.17905026800616</v>
      </c>
      <c r="G514" s="139">
        <f t="shared" si="46"/>
        <v>17.410945731993849</v>
      </c>
      <c r="O514" s="37">
        <v>18.765863588733652</v>
      </c>
      <c r="P514" s="145">
        <f t="shared" si="47"/>
        <v>1.1003563078181593</v>
      </c>
      <c r="Q514" s="23">
        <v>238</v>
      </c>
      <c r="R514" s="23">
        <f t="shared" si="48"/>
        <v>0.94246031746031744</v>
      </c>
      <c r="S514" s="146">
        <f t="shared" si="49"/>
        <v>1.5757676293730736</v>
      </c>
    </row>
    <row r="515" spans="4:19" x14ac:dyDescent="0.35">
      <c r="D515" s="37">
        <v>239</v>
      </c>
      <c r="E515" s="7">
        <v>173.259995</v>
      </c>
      <c r="F515" s="7">
        <f t="shared" si="45"/>
        <v>154.1476610107116</v>
      </c>
      <c r="G515" s="139">
        <f t="shared" si="46"/>
        <v>19.112333989288402</v>
      </c>
      <c r="O515" s="37">
        <v>19.112333989288402</v>
      </c>
      <c r="P515" s="145">
        <f t="shared" si="47"/>
        <v>1.1206719670959762</v>
      </c>
      <c r="Q515" s="23">
        <v>239</v>
      </c>
      <c r="R515" s="23">
        <f t="shared" si="48"/>
        <v>0.9464285714285714</v>
      </c>
      <c r="S515" s="146">
        <f t="shared" si="49"/>
        <v>1.6111691623526765</v>
      </c>
    </row>
    <row r="516" spans="4:19" x14ac:dyDescent="0.35">
      <c r="D516" s="37">
        <v>240</v>
      </c>
      <c r="E516" s="7">
        <v>172.86999499999999</v>
      </c>
      <c r="F516" s="7">
        <f t="shared" si="45"/>
        <v>154.11627175341704</v>
      </c>
      <c r="G516" s="139">
        <f t="shared" si="46"/>
        <v>18.75372324658295</v>
      </c>
      <c r="O516" s="37">
        <v>19.19678296011017</v>
      </c>
      <c r="P516" s="145">
        <f t="shared" si="47"/>
        <v>1.1256237220361685</v>
      </c>
      <c r="Q516" s="23">
        <v>240</v>
      </c>
      <c r="R516" s="23">
        <f t="shared" si="48"/>
        <v>0.95039682539682535</v>
      </c>
      <c r="S516" s="146">
        <f t="shared" si="49"/>
        <v>1.6487134702908506</v>
      </c>
    </row>
    <row r="517" spans="4:19" x14ac:dyDescent="0.35">
      <c r="D517" s="37">
        <v>241</v>
      </c>
      <c r="E517" s="7">
        <v>176.85000600000001</v>
      </c>
      <c r="F517" s="7">
        <f t="shared" si="45"/>
        <v>154.0848824961225</v>
      </c>
      <c r="G517" s="139">
        <f t="shared" si="46"/>
        <v>22.765123503877504</v>
      </c>
      <c r="O517" s="37">
        <v>19.381223930931952</v>
      </c>
      <c r="P517" s="145">
        <f t="shared" si="47"/>
        <v>1.1364386139117386</v>
      </c>
      <c r="Q517" s="23">
        <v>241</v>
      </c>
      <c r="R517" s="23">
        <f t="shared" si="48"/>
        <v>0.95436507936507942</v>
      </c>
      <c r="S517" s="146">
        <f t="shared" si="49"/>
        <v>1.688737002266798</v>
      </c>
    </row>
    <row r="518" spans="4:19" x14ac:dyDescent="0.35">
      <c r="D518" s="37">
        <v>242</v>
      </c>
      <c r="E518" s="7">
        <v>175.53999300000001</v>
      </c>
      <c r="F518" s="7">
        <f t="shared" si="45"/>
        <v>154.05349323882794</v>
      </c>
      <c r="G518" s="139">
        <f t="shared" si="46"/>
        <v>21.48649976117207</v>
      </c>
      <c r="O518" s="37">
        <v>19.744843304939423</v>
      </c>
      <c r="P518" s="145">
        <f t="shared" si="47"/>
        <v>1.1577598214299591</v>
      </c>
      <c r="Q518" s="23">
        <v>242</v>
      </c>
      <c r="R518" s="23">
        <f t="shared" si="48"/>
        <v>0.95833333333333337</v>
      </c>
      <c r="S518" s="146">
        <f t="shared" si="49"/>
        <v>1.7316643961222455</v>
      </c>
    </row>
    <row r="519" spans="4:19" x14ac:dyDescent="0.35">
      <c r="D519" s="37">
        <v>243</v>
      </c>
      <c r="E519" s="7">
        <v>170.16999799999999</v>
      </c>
      <c r="F519" s="7">
        <f t="shared" si="45"/>
        <v>154.02210398153338</v>
      </c>
      <c r="G519" s="139">
        <f t="shared" si="46"/>
        <v>16.147894018466616</v>
      </c>
      <c r="O519" s="37">
        <v>19.74958384602823</v>
      </c>
      <c r="P519" s="145">
        <f t="shared" si="47"/>
        <v>1.1580377880828061</v>
      </c>
      <c r="Q519" s="23">
        <v>243</v>
      </c>
      <c r="R519" s="23">
        <f t="shared" si="48"/>
        <v>0.96230158730158732</v>
      </c>
      <c r="S519" s="146">
        <f t="shared" si="49"/>
        <v>1.7780428020381671</v>
      </c>
    </row>
    <row r="520" spans="4:19" x14ac:dyDescent="0.35">
      <c r="D520" s="37">
        <v>244</v>
      </c>
      <c r="E520" s="7">
        <v>166.75</v>
      </c>
      <c r="F520" s="7">
        <f t="shared" si="45"/>
        <v>153.99071472423881</v>
      </c>
      <c r="G520" s="139">
        <f t="shared" si="46"/>
        <v>12.759285275761187</v>
      </c>
      <c r="O520" s="37">
        <v>20.012619188226523</v>
      </c>
      <c r="P520" s="145">
        <f t="shared" si="47"/>
        <v>1.1734611442528236</v>
      </c>
      <c r="Q520" s="23">
        <v>244</v>
      </c>
      <c r="R520" s="23">
        <f t="shared" si="48"/>
        <v>0.96626984126984128</v>
      </c>
      <c r="S520" s="146">
        <f t="shared" si="49"/>
        <v>1.8285948988056846</v>
      </c>
    </row>
    <row r="521" spans="4:19" x14ac:dyDescent="0.35">
      <c r="D521" s="37">
        <v>245</v>
      </c>
      <c r="E521" s="7">
        <v>161.16000399999999</v>
      </c>
      <c r="F521" s="7">
        <f t="shared" si="45"/>
        <v>153.95932546694428</v>
      </c>
      <c r="G521" s="139">
        <f t="shared" si="46"/>
        <v>7.2006785330557079</v>
      </c>
      <c r="O521" s="37">
        <v>20.649561474699283</v>
      </c>
      <c r="P521" s="145">
        <f t="shared" si="47"/>
        <v>1.210808930530946</v>
      </c>
      <c r="Q521" s="23">
        <v>245</v>
      </c>
      <c r="R521" s="23">
        <f t="shared" si="48"/>
        <v>0.97023809523809523</v>
      </c>
      <c r="S521" s="146">
        <f t="shared" si="49"/>
        <v>1.8843044227824219</v>
      </c>
    </row>
    <row r="522" spans="4:19" x14ac:dyDescent="0.35">
      <c r="D522" s="37">
        <v>246</v>
      </c>
      <c r="E522" s="7">
        <v>164.60000600000001</v>
      </c>
      <c r="F522" s="7">
        <f t="shared" si="45"/>
        <v>153.92793620964972</v>
      </c>
      <c r="G522" s="139">
        <f t="shared" si="46"/>
        <v>10.672069790350292</v>
      </c>
      <c r="O522" s="37">
        <v>21.024004445521058</v>
      </c>
      <c r="P522" s="145">
        <f t="shared" si="47"/>
        <v>1.2327647911239685</v>
      </c>
      <c r="Q522" s="23">
        <v>246</v>
      </c>
      <c r="R522" s="23">
        <f t="shared" si="48"/>
        <v>0.97420634920634919</v>
      </c>
      <c r="S522" s="146">
        <f t="shared" si="49"/>
        <v>1.946561720798984</v>
      </c>
    </row>
    <row r="523" spans="4:19" x14ac:dyDescent="0.35">
      <c r="D523" s="37">
        <v>247</v>
      </c>
      <c r="E523" s="7">
        <v>164.949997</v>
      </c>
      <c r="F523" s="7">
        <f t="shared" si="45"/>
        <v>153.89654695235515</v>
      </c>
      <c r="G523" s="139">
        <f t="shared" si="46"/>
        <v>11.053450047644844</v>
      </c>
      <c r="O523" s="37">
        <v>21.48649976117207</v>
      </c>
      <c r="P523" s="145">
        <f t="shared" si="47"/>
        <v>1.2598836943125471</v>
      </c>
      <c r="Q523" s="23">
        <v>247</v>
      </c>
      <c r="R523" s="23">
        <f t="shared" si="48"/>
        <v>0.97817460317460314</v>
      </c>
      <c r="S523" s="146">
        <f t="shared" si="49"/>
        <v>2.0174287103431894</v>
      </c>
    </row>
    <row r="524" spans="4:19" x14ac:dyDescent="0.35">
      <c r="D524" s="37">
        <v>248</v>
      </c>
      <c r="E524" s="7">
        <v>173.61000100000001</v>
      </c>
      <c r="F524" s="7">
        <f t="shared" si="45"/>
        <v>153.86515769506059</v>
      </c>
      <c r="G524" s="139">
        <f t="shared" si="46"/>
        <v>19.744843304939423</v>
      </c>
      <c r="O524" s="37">
        <v>22.765123503877504</v>
      </c>
      <c r="P524" s="145">
        <f t="shared" si="47"/>
        <v>1.3348571531123155</v>
      </c>
      <c r="Q524" s="23">
        <v>248</v>
      </c>
      <c r="R524" s="23">
        <f t="shared" si="48"/>
        <v>0.9821428571428571</v>
      </c>
      <c r="S524" s="146">
        <f t="shared" si="49"/>
        <v>2.100165492844468</v>
      </c>
    </row>
    <row r="525" spans="4:19" x14ac:dyDescent="0.35">
      <c r="D525" s="37">
        <v>249</v>
      </c>
      <c r="E525" s="7">
        <v>179.21000699999999</v>
      </c>
      <c r="F525" s="7">
        <f t="shared" si="45"/>
        <v>153.83376843776605</v>
      </c>
      <c r="G525" s="139">
        <f t="shared" si="46"/>
        <v>25.376238562233937</v>
      </c>
      <c r="O525" s="37">
        <v>25.107624819528496</v>
      </c>
      <c r="P525" s="145">
        <f t="shared" si="47"/>
        <v>1.472212201365805</v>
      </c>
      <c r="Q525" s="23">
        <v>249</v>
      </c>
      <c r="R525" s="23">
        <f t="shared" si="48"/>
        <v>0.98611111111111116</v>
      </c>
      <c r="S525" s="146">
        <f t="shared" si="49"/>
        <v>2.2004105812100336</v>
      </c>
    </row>
    <row r="526" spans="4:19" x14ac:dyDescent="0.35">
      <c r="D526" s="37">
        <v>250</v>
      </c>
      <c r="E526" s="7">
        <v>178.91000399999999</v>
      </c>
      <c r="F526" s="7">
        <f t="shared" si="45"/>
        <v>153.80237918047149</v>
      </c>
      <c r="G526" s="139">
        <f t="shared" si="46"/>
        <v>25.107624819528496</v>
      </c>
      <c r="O526" s="37">
        <v>25.376238562233937</v>
      </c>
      <c r="P526" s="145">
        <f t="shared" si="47"/>
        <v>1.4879626529639944</v>
      </c>
      <c r="Q526" s="23">
        <v>250</v>
      </c>
      <c r="R526" s="23">
        <f t="shared" si="48"/>
        <v>0.99007936507936511</v>
      </c>
      <c r="S526" s="146">
        <f t="shared" si="49"/>
        <v>2.3293360530620011</v>
      </c>
    </row>
    <row r="527" spans="4:19" x14ac:dyDescent="0.35">
      <c r="D527" s="37">
        <v>251</v>
      </c>
      <c r="E527" s="7">
        <v>183.279999</v>
      </c>
      <c r="F527" s="7">
        <f t="shared" si="45"/>
        <v>153.77098992317693</v>
      </c>
      <c r="G527" s="139">
        <f t="shared" si="46"/>
        <v>29.509009076823077</v>
      </c>
      <c r="O527" s="37">
        <v>29.509009076823077</v>
      </c>
      <c r="P527" s="145">
        <f t="shared" si="47"/>
        <v>1.730292033809715</v>
      </c>
      <c r="Q527" s="23">
        <v>251</v>
      </c>
      <c r="R527" s="23">
        <f t="shared" si="48"/>
        <v>0.99404761904761907</v>
      </c>
      <c r="S527" s="146">
        <f t="shared" si="49"/>
        <v>2.5149548778025288</v>
      </c>
    </row>
    <row r="528" spans="4:19" ht="16" thickBot="1" x14ac:dyDescent="0.4">
      <c r="D528" s="37">
        <v>252</v>
      </c>
      <c r="E528" s="7">
        <v>184.270004</v>
      </c>
      <c r="F528" s="7">
        <f t="shared" si="45"/>
        <v>153.73960066588236</v>
      </c>
      <c r="G528" s="139">
        <f t="shared" si="46"/>
        <v>30.530403334117636</v>
      </c>
      <c r="O528" s="40">
        <v>30.530403334117601</v>
      </c>
      <c r="P528" s="147">
        <f t="shared" si="47"/>
        <v>1.7901825690077873</v>
      </c>
      <c r="Q528" s="88">
        <v>252</v>
      </c>
      <c r="R528" s="88">
        <f t="shared" si="48"/>
        <v>0.99801587301587302</v>
      </c>
      <c r="S528" s="148">
        <f t="shared" si="49"/>
        <v>2.8806743591110586</v>
      </c>
    </row>
    <row r="529" spans="4:16" x14ac:dyDescent="0.35">
      <c r="D529" s="37">
        <v>253</v>
      </c>
      <c r="E529" s="8">
        <v>196.99</v>
      </c>
      <c r="F529" s="155">
        <f t="shared" si="45"/>
        <v>153.70821140858783</v>
      </c>
      <c r="G529" s="139"/>
      <c r="P529" s="150"/>
    </row>
    <row r="530" spans="4:16" x14ac:dyDescent="0.35">
      <c r="D530" s="37">
        <v>254</v>
      </c>
      <c r="E530" s="8">
        <v>201.98</v>
      </c>
      <c r="F530" s="155">
        <f t="shared" si="45"/>
        <v>153.67682215129327</v>
      </c>
      <c r="G530" s="139"/>
    </row>
    <row r="531" spans="4:16" x14ac:dyDescent="0.35">
      <c r="D531" s="37">
        <v>255</v>
      </c>
      <c r="E531" s="8">
        <v>199.29</v>
      </c>
      <c r="F531" s="155">
        <f t="shared" si="45"/>
        <v>153.6454328939987</v>
      </c>
      <c r="G531" s="139"/>
    </row>
    <row r="532" spans="4:16" x14ac:dyDescent="0.35">
      <c r="D532" s="37">
        <v>256</v>
      </c>
      <c r="E532" s="113">
        <v>197.24</v>
      </c>
      <c r="F532" s="155">
        <f t="shared" si="45"/>
        <v>153.61404363670414</v>
      </c>
      <c r="G532" s="139"/>
    </row>
    <row r="533" spans="4:16" ht="16" thickBot="1" x14ac:dyDescent="0.4">
      <c r="D533" s="40">
        <v>257</v>
      </c>
      <c r="E533" s="131">
        <v>201.54</v>
      </c>
      <c r="F533" s="156">
        <f t="shared" si="45"/>
        <v>153.5826543794096</v>
      </c>
      <c r="G533" s="141"/>
    </row>
  </sheetData>
  <sortState xmlns:xlrd2="http://schemas.microsoft.com/office/spreadsheetml/2017/richdata2" ref="O277:O528">
    <sortCondition ref="O277:O52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Pavan Bansal</cp:lastModifiedBy>
  <dcterms:created xsi:type="dcterms:W3CDTF">2020-11-08T14:21:04Z</dcterms:created>
  <dcterms:modified xsi:type="dcterms:W3CDTF">2022-07-02T10:36:59Z</dcterms:modified>
  <cp:category>Analytics</cp:category>
</cp:coreProperties>
</file>