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oenix136\Dropbox\FPGA\Microsemi\Sigma_Delta_ADC\EXTRA THINGS\"/>
    </mc:Choice>
  </mc:AlternateContent>
  <bookViews>
    <workbookView xWindow="0" yWindow="0" windowWidth="14775" windowHeight="4530" activeTab="1"/>
  </bookViews>
  <sheets>
    <sheet name="Analog RC filter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E15" i="2" s="1"/>
  <c r="C10" i="2"/>
  <c r="C11" i="2" s="1"/>
  <c r="C3" i="2" s="1"/>
  <c r="C12" i="2" s="1"/>
  <c r="E5" i="2"/>
  <c r="C16" i="2" l="1"/>
  <c r="E16" i="2" s="1"/>
  <c r="C17" i="2"/>
  <c r="E17" i="2" s="1"/>
  <c r="K2" i="1"/>
  <c r="K1" i="1"/>
  <c r="H2" i="1"/>
  <c r="J3" i="1" s="1"/>
  <c r="D2" i="1"/>
  <c r="D3" i="1"/>
  <c r="C5" i="1" l="1"/>
  <c r="L2" i="1" s="1"/>
  <c r="E5" i="1"/>
  <c r="L3" i="1"/>
  <c r="K3" i="1"/>
  <c r="J4" i="1"/>
  <c r="L4" i="1" s="1"/>
  <c r="J5" i="1" l="1"/>
  <c r="L5" i="1" s="1"/>
  <c r="K4" i="1"/>
  <c r="K5" i="1" l="1"/>
  <c r="J6" i="1"/>
  <c r="L6" i="1" s="1"/>
  <c r="J7" i="1" l="1"/>
  <c r="L7" i="1" s="1"/>
  <c r="K6" i="1"/>
  <c r="J8" i="1" l="1"/>
  <c r="L8" i="1" s="1"/>
  <c r="K7" i="1"/>
  <c r="K8" i="1" l="1"/>
  <c r="J9" i="1"/>
  <c r="L9" i="1" s="1"/>
  <c r="J10" i="1" l="1"/>
  <c r="L10" i="1" s="1"/>
  <c r="K9" i="1"/>
  <c r="K10" i="1" l="1"/>
  <c r="J11" i="1"/>
  <c r="L11" i="1" s="1"/>
  <c r="K11" i="1" l="1"/>
  <c r="J12" i="1"/>
  <c r="L12" i="1" s="1"/>
  <c r="J13" i="1" l="1"/>
  <c r="L13" i="1" s="1"/>
  <c r="K12" i="1"/>
  <c r="K13" i="1" l="1"/>
  <c r="J14" i="1"/>
  <c r="L14" i="1" s="1"/>
  <c r="J15" i="1" l="1"/>
  <c r="L15" i="1" s="1"/>
  <c r="K14" i="1"/>
  <c r="K15" i="1" l="1"/>
  <c r="J16" i="1"/>
  <c r="L16" i="1" s="1"/>
  <c r="K16" i="1" l="1"/>
  <c r="J17" i="1"/>
  <c r="L17" i="1" s="1"/>
  <c r="K17" i="1" l="1"/>
  <c r="J18" i="1"/>
  <c r="L18" i="1" s="1"/>
  <c r="K18" i="1" l="1"/>
  <c r="J19" i="1"/>
  <c r="L19" i="1" s="1"/>
  <c r="J20" i="1" l="1"/>
  <c r="L20" i="1" s="1"/>
  <c r="K19" i="1"/>
  <c r="K20" i="1" l="1"/>
  <c r="J21" i="1"/>
  <c r="L21" i="1" s="1"/>
  <c r="K21" i="1" l="1"/>
  <c r="J22" i="1"/>
  <c r="L22" i="1" s="1"/>
  <c r="K22" i="1" l="1"/>
  <c r="J23" i="1"/>
  <c r="L23" i="1" s="1"/>
  <c r="K23" i="1" l="1"/>
  <c r="J24" i="1"/>
  <c r="L24" i="1" s="1"/>
  <c r="J25" i="1" l="1"/>
  <c r="L25" i="1" s="1"/>
  <c r="K24" i="1"/>
  <c r="J26" i="1" l="1"/>
  <c r="L26" i="1" s="1"/>
  <c r="K25" i="1"/>
  <c r="J27" i="1" l="1"/>
  <c r="L27" i="1" s="1"/>
  <c r="K26" i="1"/>
  <c r="K27" i="1" l="1"/>
  <c r="J28" i="1"/>
  <c r="L28" i="1" s="1"/>
  <c r="K28" i="1" l="1"/>
  <c r="J29" i="1"/>
  <c r="L29" i="1" s="1"/>
  <c r="K29" i="1" l="1"/>
  <c r="J30" i="1"/>
  <c r="L30" i="1" s="1"/>
  <c r="J31" i="1" l="1"/>
  <c r="L31" i="1" s="1"/>
  <c r="K30" i="1"/>
  <c r="J32" i="1" l="1"/>
  <c r="L32" i="1" s="1"/>
  <c r="K31" i="1"/>
  <c r="K32" i="1" l="1"/>
  <c r="J33" i="1"/>
  <c r="L33" i="1" s="1"/>
  <c r="J34" i="1" l="1"/>
  <c r="L34" i="1" s="1"/>
  <c r="K33" i="1"/>
  <c r="J35" i="1" l="1"/>
  <c r="L35" i="1" s="1"/>
  <c r="K34" i="1"/>
  <c r="K35" i="1" l="1"/>
</calcChain>
</file>

<file path=xl/sharedStrings.xml><?xml version="1.0" encoding="utf-8"?>
<sst xmlns="http://schemas.openxmlformats.org/spreadsheetml/2006/main" count="42" uniqueCount="27">
  <si>
    <t>Resistor</t>
  </si>
  <si>
    <t>Capacitor</t>
  </si>
  <si>
    <t>n</t>
  </si>
  <si>
    <t>Farad</t>
  </si>
  <si>
    <t>Ohm</t>
  </si>
  <si>
    <t>time constant</t>
  </si>
  <si>
    <t>sec</t>
  </si>
  <si>
    <t>nsec</t>
  </si>
  <si>
    <t>timestep</t>
  </si>
  <si>
    <t>time (sec)</t>
  </si>
  <si>
    <t>V</t>
  </si>
  <si>
    <t>voltage</t>
  </si>
  <si>
    <t>R1</t>
  </si>
  <si>
    <t>R2</t>
  </si>
  <si>
    <t>VCCIO</t>
  </si>
  <si>
    <t>C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</si>
  <si>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VIN</t>
    </r>
  </si>
  <si>
    <t>VinMAX</t>
  </si>
  <si>
    <t>VinMIN</t>
  </si>
  <si>
    <t>R1/R2</t>
  </si>
  <si>
    <t>ohm</t>
  </si>
  <si>
    <t>Vref</t>
  </si>
  <si>
    <t>osmin</t>
  </si>
  <si>
    <t>osmax</t>
  </si>
  <si>
    <t>Tc</t>
  </si>
  <si>
    <t>Hz</t>
  </si>
  <si>
    <t>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</si>
</sst>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Voltage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'Analog RC filter'!$K$1:$K$35</c:f>
              <c:strCache>
                <c:ptCount val="35"/>
                <c:pt idx="0">
                  <c:v>time (nsec)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</c:strCache>
            </c:strRef>
          </c:xVal>
          <c:yVal>
            <c:numRef>
              <c:f>'Analog RC filter'!$L$1:$L$35</c:f>
              <c:numCache>
                <c:formatCode>0.00E+00</c:formatCode>
                <c:ptCount val="35"/>
                <c:pt idx="0" formatCode="General">
                  <c:v>0</c:v>
                </c:pt>
                <c:pt idx="1">
                  <c:v>0</c:v>
                </c:pt>
                <c:pt idx="2">
                  <c:v>3.2983505498624275E-3</c:v>
                </c:pt>
                <c:pt idx="3">
                  <c:v>6.5934043978008389E-3</c:v>
                </c:pt>
                <c:pt idx="4">
                  <c:v>9.8851648388690976E-3</c:v>
                </c:pt>
                <c:pt idx="5">
                  <c:v>1.31736351648281E-2</c:v>
                </c:pt>
                <c:pt idx="6">
                  <c:v>1.6458818664148344E-2</c:v>
                </c:pt>
                <c:pt idx="7">
                  <c:v>1.9740718622013584E-2</c:v>
                </c:pt>
                <c:pt idx="8">
                  <c:v>2.3019338320324143E-2</c:v>
                </c:pt>
                <c:pt idx="9">
                  <c:v>2.629468103769983E-2</c:v>
                </c:pt>
                <c:pt idx="10">
                  <c:v>2.9566750049483968E-2</c:v>
                </c:pt>
                <c:pt idx="11">
                  <c:v>3.2835548627745244E-2</c:v>
                </c:pt>
                <c:pt idx="12">
                  <c:v>3.6101080041283193E-2</c:v>
                </c:pt>
                <c:pt idx="13">
                  <c:v>3.9363347555629286E-2</c:v>
                </c:pt>
                <c:pt idx="14">
                  <c:v>4.2622354433050985E-2</c:v>
                </c:pt>
                <c:pt idx="15">
                  <c:v>4.5878103932555758E-2</c:v>
                </c:pt>
                <c:pt idx="16">
                  <c:v>4.9130599309893261E-2</c:v>
                </c:pt>
                <c:pt idx="17">
                  <c:v>5.2379843817559044E-2</c:v>
                </c:pt>
                <c:pt idx="18">
                  <c:v>5.5625840704798174E-2</c:v>
                </c:pt>
                <c:pt idx="19">
                  <c:v>5.8868593217607464E-2</c:v>
                </c:pt>
                <c:pt idx="20">
                  <c:v>6.2108104598740208E-2</c:v>
                </c:pt>
                <c:pt idx="21">
                  <c:v>6.5344378087707669E-2</c:v>
                </c:pt>
                <c:pt idx="22">
                  <c:v>6.8577416920783452E-2</c:v>
                </c:pt>
                <c:pt idx="23">
                  <c:v>7.1807224331006836E-2</c:v>
                </c:pt>
                <c:pt idx="24">
                  <c:v>7.5033803548185674E-2</c:v>
                </c:pt>
                <c:pt idx="25">
                  <c:v>7.8257157798899329E-2</c:v>
                </c:pt>
                <c:pt idx="26">
                  <c:v>8.1477290306501998E-2</c:v>
                </c:pt>
                <c:pt idx="27">
                  <c:v>8.4694204291127062E-2</c:v>
                </c:pt>
                <c:pt idx="28">
                  <c:v>8.7907902969688603E-2</c:v>
                </c:pt>
                <c:pt idx="29">
                  <c:v>9.1118389555885387E-2</c:v>
                </c:pt>
                <c:pt idx="30">
                  <c:v>9.4325667260204193E-2</c:v>
                </c:pt>
                <c:pt idx="31">
                  <c:v>9.752973928992309E-2</c:v>
                </c:pt>
                <c:pt idx="32">
                  <c:v>0.10073060884911439</c:v>
                </c:pt>
                <c:pt idx="33">
                  <c:v>0.10392827913864792</c:v>
                </c:pt>
                <c:pt idx="34">
                  <c:v>0.10712275335619437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8832"/>
        <c:axId val="331394816"/>
      </c:scatterChart>
      <c:valAx>
        <c:axId val="3313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94816"/>
        <c:crosses val="autoZero"/>
        <c:crossBetween val="midCat"/>
      </c:valAx>
      <c:valAx>
        <c:axId val="331394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8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</xdr:row>
      <xdr:rowOff>114300</xdr:rowOff>
    </xdr:from>
    <xdr:to>
      <xdr:col>25</xdr:col>
      <xdr:colOff>514350</xdr:colOff>
      <xdr:row>40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571500</xdr:colOff>
      <xdr:row>1</xdr:row>
      <xdr:rowOff>104775</xdr:rowOff>
    </xdr:from>
    <xdr:to>
      <xdr:col>20</xdr:col>
      <xdr:colOff>29350</xdr:colOff>
      <xdr:row>21</xdr:row>
      <xdr:rowOff>10043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450" y="295275"/>
          <a:ext cx="5553850" cy="371526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7</xdr:col>
      <xdr:colOff>19050</xdr:colOff>
      <xdr:row>6</xdr:row>
      <xdr:rowOff>0</xdr:rowOff>
    </xdr:from>
    <xdr:ext cx="869790" cy="441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4286250" y="1143000"/>
              <a:ext cx="869790" cy="4413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𝐼𝑁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𝐶𝐶𝐼𝑂</m:t>
                            </m:r>
                          </m:sub>
                        </m:sSub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4286250" y="1143000"/>
              <a:ext cx="869790" cy="4413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〖∆𝑉〗_𝐼𝑁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𝑉_𝐶𝐶𝐼𝑂 =𝑅_1/𝑅_2 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7</xdr:col>
      <xdr:colOff>0</xdr:colOff>
      <xdr:row>9</xdr:row>
      <xdr:rowOff>47625</xdr:rowOff>
    </xdr:from>
    <xdr:ext cx="199952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4267200" y="1762125"/>
              <a:ext cx="1999522" cy="2191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𝐼𝑁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𝐼𝑁𝑀𝐴𝑋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𝐼𝑁𝑀𝐼𝑁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4267200" y="1762125"/>
              <a:ext cx="1999522" cy="2191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〖</a:t>
              </a:r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𝑉〗_</a:t>
              </a:r>
              <a:r>
                <a:rPr lang="en-US" sz="1400" b="0" i="0">
                  <a:latin typeface="Cambria Math" panose="02040503050406030204" pitchFamily="18" charset="0"/>
                </a:rPr>
                <a:t>𝐼𝑁=(𝑉_𝐼𝑁𝑀𝐴𝑋−𝑉_𝐼𝑁𝑀𝐼𝑁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600075</xdr:colOff>
      <xdr:row>10</xdr:row>
      <xdr:rowOff>180975</xdr:rowOff>
    </xdr:from>
    <xdr:ext cx="1528945" cy="438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4257675" y="2085975"/>
              <a:ext cx="1528945" cy="4385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𝑅𝐸𝐹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𝐼𝑁𝑀𝐴𝑋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4257675" y="2085975"/>
              <a:ext cx="1528945" cy="4385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𝑉_𝑅𝐸𝐹=(𝑉_𝐼𝑁𝑀𝐴𝑋∗𝑅_2)/(𝑅_1+𝑅_2 )</a:t>
              </a:r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B3" sqref="B3"/>
    </sheetView>
  </sheetViews>
  <sheetFormatPr defaultRowHeight="15" x14ac:dyDescent="0.25"/>
  <cols>
    <col min="3" max="3" width="8.7109375" customWidth="1"/>
    <col min="4" max="4" width="10.42578125" customWidth="1"/>
    <col min="10" max="10" width="12" bestFit="1" customWidth="1"/>
    <col min="11" max="11" width="11" bestFit="1" customWidth="1"/>
  </cols>
  <sheetData>
    <row r="1" spans="1:12" x14ac:dyDescent="0.25">
      <c r="G1" t="s">
        <v>8</v>
      </c>
      <c r="H1">
        <v>1</v>
      </c>
      <c r="I1" t="s">
        <v>7</v>
      </c>
      <c r="J1" t="s">
        <v>9</v>
      </c>
      <c r="K1" t="str">
        <f>"time (" &amp; I1 &amp; ")"</f>
        <v>time (nsec)</v>
      </c>
      <c r="L1" t="s">
        <v>10</v>
      </c>
    </row>
    <row r="2" spans="1:12" x14ac:dyDescent="0.25">
      <c r="A2" t="s">
        <v>0</v>
      </c>
      <c r="B2">
        <v>500</v>
      </c>
      <c r="D2">
        <f>CONVERT(B2,C2&amp;"sec","sec")</f>
        <v>500</v>
      </c>
      <c r="E2" t="s">
        <v>4</v>
      </c>
      <c r="H2">
        <f>CONVERT(H1,I1,I2)</f>
        <v>1.0000000000000001E-9</v>
      </c>
      <c r="I2" t="s">
        <v>6</v>
      </c>
      <c r="J2" s="2">
        <v>0</v>
      </c>
      <c r="K2">
        <f>CONVERT(J2,$I$2,$I$1)</f>
        <v>0</v>
      </c>
      <c r="L2" s="2">
        <f>$C$7*(1-EXP(-J2/$C$5))</f>
        <v>0</v>
      </c>
    </row>
    <row r="3" spans="1:12" x14ac:dyDescent="0.25">
      <c r="A3" t="s">
        <v>1</v>
      </c>
      <c r="B3">
        <v>2</v>
      </c>
      <c r="C3" t="s">
        <v>2</v>
      </c>
      <c r="D3" s="2">
        <f>CONVERT(B3,C3&amp;"sec","sec")</f>
        <v>2.0000000000000001E-9</v>
      </c>
      <c r="E3" t="s">
        <v>3</v>
      </c>
      <c r="J3" s="2">
        <f>J2+$H$2</f>
        <v>1.0000000000000001E-9</v>
      </c>
      <c r="K3">
        <f>CONVERT(J3,$I$2,$I$1)</f>
        <v>1</v>
      </c>
      <c r="L3" s="2">
        <f t="shared" ref="L3:L35" si="0">$C$7*(1-EXP(-J3/$C$5))</f>
        <v>3.2983505498624275E-3</v>
      </c>
    </row>
    <row r="4" spans="1:12" x14ac:dyDescent="0.25">
      <c r="J4" s="2">
        <f t="shared" ref="J4:J35" si="1">J3+$H$2</f>
        <v>2.0000000000000001E-9</v>
      </c>
      <c r="K4">
        <f t="shared" ref="K4:K35" si="2">CONVERT(J4,$I$2,$I$1)</f>
        <v>2</v>
      </c>
      <c r="L4" s="2">
        <f t="shared" si="0"/>
        <v>6.5934043978008389E-3</v>
      </c>
    </row>
    <row r="5" spans="1:12" x14ac:dyDescent="0.25">
      <c r="B5" s="1" t="s">
        <v>5</v>
      </c>
      <c r="C5" s="2">
        <f>D2*D3</f>
        <v>1.0000000000000002E-6</v>
      </c>
      <c r="D5" t="s">
        <v>6</v>
      </c>
      <c r="E5">
        <f>CONVERT(C5,D5,F5)</f>
        <v>1000.0000000000001</v>
      </c>
      <c r="F5" t="s">
        <v>7</v>
      </c>
      <c r="J5" s="2">
        <f t="shared" si="1"/>
        <v>3.0000000000000004E-9</v>
      </c>
      <c r="K5">
        <f t="shared" si="2"/>
        <v>3.0000000000000004</v>
      </c>
      <c r="L5" s="2">
        <f t="shared" si="0"/>
        <v>9.8851648388690976E-3</v>
      </c>
    </row>
    <row r="6" spans="1:12" x14ac:dyDescent="0.25">
      <c r="J6" s="2">
        <f t="shared" si="1"/>
        <v>4.0000000000000002E-9</v>
      </c>
      <c r="K6">
        <f t="shared" si="2"/>
        <v>4</v>
      </c>
      <c r="L6" s="2">
        <f t="shared" si="0"/>
        <v>1.31736351648281E-2</v>
      </c>
    </row>
    <row r="7" spans="1:12" x14ac:dyDescent="0.25">
      <c r="B7" t="s">
        <v>11</v>
      </c>
      <c r="C7">
        <v>3.3</v>
      </c>
      <c r="D7" t="s">
        <v>10</v>
      </c>
      <c r="J7" s="2">
        <f t="shared" si="1"/>
        <v>5.0000000000000001E-9</v>
      </c>
      <c r="K7">
        <f t="shared" si="2"/>
        <v>5</v>
      </c>
      <c r="L7" s="2">
        <f t="shared" si="0"/>
        <v>1.6458818664148344E-2</v>
      </c>
    </row>
    <row r="8" spans="1:12" x14ac:dyDescent="0.25">
      <c r="J8" s="2">
        <f t="shared" si="1"/>
        <v>6E-9</v>
      </c>
      <c r="K8">
        <f t="shared" si="2"/>
        <v>6</v>
      </c>
      <c r="L8" s="2">
        <f t="shared" si="0"/>
        <v>1.9740718622013584E-2</v>
      </c>
    </row>
    <row r="9" spans="1:12" x14ac:dyDescent="0.25">
      <c r="J9" s="2">
        <f t="shared" si="1"/>
        <v>6.9999999999999998E-9</v>
      </c>
      <c r="K9">
        <f t="shared" si="2"/>
        <v>7</v>
      </c>
      <c r="L9" s="2">
        <f t="shared" si="0"/>
        <v>2.3019338320324143E-2</v>
      </c>
    </row>
    <row r="10" spans="1:12" x14ac:dyDescent="0.25">
      <c r="J10" s="2">
        <f t="shared" si="1"/>
        <v>8.0000000000000005E-9</v>
      </c>
      <c r="K10">
        <f t="shared" si="2"/>
        <v>8</v>
      </c>
      <c r="L10" s="2">
        <f t="shared" si="0"/>
        <v>2.629468103769983E-2</v>
      </c>
    </row>
    <row r="11" spans="1:12" x14ac:dyDescent="0.25">
      <c r="J11" s="2">
        <f t="shared" si="1"/>
        <v>9.0000000000000012E-9</v>
      </c>
      <c r="K11">
        <f t="shared" si="2"/>
        <v>9.0000000000000018</v>
      </c>
      <c r="L11" s="2">
        <f t="shared" si="0"/>
        <v>2.9566750049483968E-2</v>
      </c>
    </row>
    <row r="12" spans="1:12" x14ac:dyDescent="0.25">
      <c r="J12" s="2">
        <f t="shared" si="1"/>
        <v>1.0000000000000002E-8</v>
      </c>
      <c r="K12">
        <f t="shared" si="2"/>
        <v>10.000000000000002</v>
      </c>
      <c r="L12" s="2">
        <f t="shared" si="0"/>
        <v>3.2835548627745244E-2</v>
      </c>
    </row>
    <row r="13" spans="1:12" x14ac:dyDescent="0.25">
      <c r="J13" s="2">
        <f t="shared" si="1"/>
        <v>1.1000000000000003E-8</v>
      </c>
      <c r="K13">
        <f t="shared" si="2"/>
        <v>11.000000000000002</v>
      </c>
      <c r="L13" s="2">
        <f t="shared" si="0"/>
        <v>3.6101080041283193E-2</v>
      </c>
    </row>
    <row r="14" spans="1:12" x14ac:dyDescent="0.25">
      <c r="J14" s="2">
        <f t="shared" si="1"/>
        <v>1.2000000000000003E-8</v>
      </c>
      <c r="K14">
        <f t="shared" si="2"/>
        <v>12.000000000000004</v>
      </c>
      <c r="L14" s="2">
        <f t="shared" si="0"/>
        <v>3.9363347555629286E-2</v>
      </c>
    </row>
    <row r="15" spans="1:12" x14ac:dyDescent="0.25">
      <c r="J15" s="2">
        <f t="shared" si="1"/>
        <v>1.3000000000000004E-8</v>
      </c>
      <c r="K15">
        <f t="shared" si="2"/>
        <v>13.000000000000004</v>
      </c>
      <c r="L15" s="2">
        <f t="shared" si="0"/>
        <v>4.2622354433050985E-2</v>
      </c>
    </row>
    <row r="16" spans="1:12" x14ac:dyDescent="0.25">
      <c r="J16" s="2">
        <f t="shared" si="1"/>
        <v>1.4000000000000005E-8</v>
      </c>
      <c r="K16">
        <f t="shared" si="2"/>
        <v>14.000000000000005</v>
      </c>
      <c r="L16" s="2">
        <f t="shared" si="0"/>
        <v>4.5878103932555758E-2</v>
      </c>
    </row>
    <row r="17" spans="10:12" x14ac:dyDescent="0.25">
      <c r="J17" s="2">
        <f t="shared" si="1"/>
        <v>1.5000000000000005E-8</v>
      </c>
      <c r="K17">
        <f t="shared" si="2"/>
        <v>15.000000000000005</v>
      </c>
      <c r="L17" s="2">
        <f t="shared" si="0"/>
        <v>4.9130599309893261E-2</v>
      </c>
    </row>
    <row r="18" spans="10:12" x14ac:dyDescent="0.25">
      <c r="J18" s="2">
        <f t="shared" si="1"/>
        <v>1.6000000000000004E-8</v>
      </c>
      <c r="K18">
        <f t="shared" si="2"/>
        <v>16.000000000000004</v>
      </c>
      <c r="L18" s="2">
        <f t="shared" si="0"/>
        <v>5.2379843817559044E-2</v>
      </c>
    </row>
    <row r="19" spans="10:12" x14ac:dyDescent="0.25">
      <c r="J19" s="2">
        <f t="shared" si="1"/>
        <v>1.7000000000000003E-8</v>
      </c>
      <c r="K19">
        <f t="shared" si="2"/>
        <v>17.000000000000004</v>
      </c>
      <c r="L19" s="2">
        <f t="shared" si="0"/>
        <v>5.5625840704798174E-2</v>
      </c>
    </row>
    <row r="20" spans="10:12" x14ac:dyDescent="0.25">
      <c r="J20" s="2">
        <f t="shared" si="1"/>
        <v>1.8000000000000002E-8</v>
      </c>
      <c r="K20">
        <f t="shared" si="2"/>
        <v>18.000000000000004</v>
      </c>
      <c r="L20" s="2">
        <f t="shared" si="0"/>
        <v>5.8868593217607464E-2</v>
      </c>
    </row>
    <row r="21" spans="10:12" x14ac:dyDescent="0.25">
      <c r="J21" s="2">
        <f t="shared" si="1"/>
        <v>1.9000000000000001E-8</v>
      </c>
      <c r="K21">
        <f t="shared" si="2"/>
        <v>19</v>
      </c>
      <c r="L21" s="2">
        <f t="shared" si="0"/>
        <v>6.2108104598740208E-2</v>
      </c>
    </row>
    <row r="22" spans="10:12" x14ac:dyDescent="0.25">
      <c r="J22" s="2">
        <f t="shared" si="1"/>
        <v>2E-8</v>
      </c>
      <c r="K22">
        <f t="shared" si="2"/>
        <v>20</v>
      </c>
      <c r="L22" s="2">
        <f t="shared" si="0"/>
        <v>6.5344378087707669E-2</v>
      </c>
    </row>
    <row r="23" spans="10:12" x14ac:dyDescent="0.25">
      <c r="J23" s="2">
        <f t="shared" si="1"/>
        <v>2.0999999999999999E-8</v>
      </c>
      <c r="K23">
        <f t="shared" si="2"/>
        <v>21</v>
      </c>
      <c r="L23" s="2">
        <f t="shared" si="0"/>
        <v>6.8577416920783452E-2</v>
      </c>
    </row>
    <row r="24" spans="10:12" x14ac:dyDescent="0.25">
      <c r="J24" s="2">
        <f t="shared" si="1"/>
        <v>2.1999999999999998E-8</v>
      </c>
      <c r="K24">
        <f t="shared" si="2"/>
        <v>22</v>
      </c>
      <c r="L24" s="2">
        <f t="shared" si="0"/>
        <v>7.1807224331006836E-2</v>
      </c>
    </row>
    <row r="25" spans="10:12" x14ac:dyDescent="0.25">
      <c r="J25" s="2">
        <f t="shared" si="1"/>
        <v>2.2999999999999998E-8</v>
      </c>
      <c r="K25">
        <f t="shared" si="2"/>
        <v>22.999999999999996</v>
      </c>
      <c r="L25" s="2">
        <f t="shared" si="0"/>
        <v>7.5033803548185674E-2</v>
      </c>
    </row>
    <row r="26" spans="10:12" x14ac:dyDescent="0.25">
      <c r="J26" s="2">
        <f t="shared" si="1"/>
        <v>2.3999999999999997E-8</v>
      </c>
      <c r="K26">
        <f t="shared" si="2"/>
        <v>23.999999999999996</v>
      </c>
      <c r="L26" s="2">
        <f t="shared" si="0"/>
        <v>7.8257157798899329E-2</v>
      </c>
    </row>
    <row r="27" spans="10:12" x14ac:dyDescent="0.25">
      <c r="J27" s="2">
        <f t="shared" si="1"/>
        <v>2.4999999999999996E-8</v>
      </c>
      <c r="K27">
        <f t="shared" si="2"/>
        <v>24.999999999999996</v>
      </c>
      <c r="L27" s="2">
        <f t="shared" si="0"/>
        <v>8.1477290306501998E-2</v>
      </c>
    </row>
    <row r="28" spans="10:12" x14ac:dyDescent="0.25">
      <c r="J28" s="2">
        <f t="shared" si="1"/>
        <v>2.5999999999999995E-8</v>
      </c>
      <c r="K28">
        <f t="shared" si="2"/>
        <v>25.999999999999993</v>
      </c>
      <c r="L28" s="2">
        <f t="shared" si="0"/>
        <v>8.4694204291127062E-2</v>
      </c>
    </row>
    <row r="29" spans="10:12" x14ac:dyDescent="0.25">
      <c r="J29" s="2">
        <f t="shared" si="1"/>
        <v>2.6999999999999994E-8</v>
      </c>
      <c r="K29">
        <f t="shared" si="2"/>
        <v>26.999999999999993</v>
      </c>
      <c r="L29" s="2">
        <f t="shared" si="0"/>
        <v>8.7907902969688603E-2</v>
      </c>
    </row>
    <row r="30" spans="10:12" x14ac:dyDescent="0.25">
      <c r="J30" s="2">
        <f t="shared" si="1"/>
        <v>2.7999999999999993E-8</v>
      </c>
      <c r="K30">
        <f t="shared" si="2"/>
        <v>27.999999999999993</v>
      </c>
      <c r="L30" s="2">
        <f t="shared" si="0"/>
        <v>9.1118389555885387E-2</v>
      </c>
    </row>
    <row r="31" spans="10:12" x14ac:dyDescent="0.25">
      <c r="J31" s="2">
        <f t="shared" si="1"/>
        <v>2.8999999999999992E-8</v>
      </c>
      <c r="K31">
        <f t="shared" si="2"/>
        <v>28.999999999999993</v>
      </c>
      <c r="L31" s="2">
        <f t="shared" si="0"/>
        <v>9.4325667260204193E-2</v>
      </c>
    </row>
    <row r="32" spans="10:12" x14ac:dyDescent="0.25">
      <c r="J32" s="2">
        <f t="shared" si="1"/>
        <v>2.9999999999999991E-8</v>
      </c>
      <c r="K32">
        <f t="shared" si="2"/>
        <v>29.999999999999989</v>
      </c>
      <c r="L32" s="2">
        <f t="shared" si="0"/>
        <v>9.752973928992309E-2</v>
      </c>
    </row>
    <row r="33" spans="10:12" x14ac:dyDescent="0.25">
      <c r="J33" s="2">
        <f t="shared" si="1"/>
        <v>3.0999999999999993E-8</v>
      </c>
      <c r="K33">
        <f t="shared" si="2"/>
        <v>30.999999999999993</v>
      </c>
      <c r="L33" s="2">
        <f t="shared" si="0"/>
        <v>0.10073060884911439</v>
      </c>
    </row>
    <row r="34" spans="10:12" x14ac:dyDescent="0.25">
      <c r="J34" s="2">
        <f t="shared" si="1"/>
        <v>3.1999999999999995E-8</v>
      </c>
      <c r="K34">
        <f t="shared" si="2"/>
        <v>31.999999999999996</v>
      </c>
      <c r="L34" s="2">
        <f t="shared" si="0"/>
        <v>0.10392827913864792</v>
      </c>
    </row>
    <row r="35" spans="10:12" x14ac:dyDescent="0.25">
      <c r="J35" s="2">
        <f t="shared" si="1"/>
        <v>3.2999999999999998E-8</v>
      </c>
      <c r="K35">
        <f t="shared" si="2"/>
        <v>33</v>
      </c>
      <c r="L35" s="2">
        <f t="shared" si="0"/>
        <v>0.10712275335619437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H19" sqref="H19"/>
    </sheetView>
  </sheetViews>
  <sheetFormatPr defaultRowHeight="15" x14ac:dyDescent="0.25"/>
  <cols>
    <col min="3" max="3" width="10" customWidth="1"/>
    <col min="5" max="5" width="8" customWidth="1"/>
  </cols>
  <sheetData>
    <row r="2" spans="2:6" x14ac:dyDescent="0.25">
      <c r="B2" t="s">
        <v>14</v>
      </c>
      <c r="C2">
        <v>3.3</v>
      </c>
      <c r="D2" t="s">
        <v>10</v>
      </c>
    </row>
    <row r="3" spans="2:6" x14ac:dyDescent="0.25">
      <c r="B3" t="s">
        <v>12</v>
      </c>
      <c r="C3">
        <f>C4*C11</f>
        <v>3300</v>
      </c>
      <c r="D3" t="s">
        <v>20</v>
      </c>
    </row>
    <row r="4" spans="2:6" x14ac:dyDescent="0.25">
      <c r="B4" t="s">
        <v>13</v>
      </c>
      <c r="C4">
        <v>3300</v>
      </c>
      <c r="D4" t="s">
        <v>20</v>
      </c>
    </row>
    <row r="5" spans="2:6" x14ac:dyDescent="0.25">
      <c r="B5" t="s">
        <v>15</v>
      </c>
      <c r="C5">
        <v>2</v>
      </c>
      <c r="D5" t="s">
        <v>2</v>
      </c>
      <c r="E5">
        <f>CONVERT(C5,D5&amp;"sec","sec")</f>
        <v>2.0000000000000001E-9</v>
      </c>
      <c r="F5" t="s">
        <v>3</v>
      </c>
    </row>
    <row r="8" spans="2:6" x14ac:dyDescent="0.25">
      <c r="B8" t="s">
        <v>17</v>
      </c>
      <c r="C8">
        <v>3.3</v>
      </c>
      <c r="D8" t="s">
        <v>10</v>
      </c>
    </row>
    <row r="9" spans="2:6" x14ac:dyDescent="0.25">
      <c r="B9" t="s">
        <v>18</v>
      </c>
      <c r="C9">
        <v>0</v>
      </c>
      <c r="D9" t="s">
        <v>10</v>
      </c>
    </row>
    <row r="10" spans="2:6" x14ac:dyDescent="0.25">
      <c r="B10" t="s">
        <v>16</v>
      </c>
      <c r="C10">
        <f>C8-C9</f>
        <v>3.3</v>
      </c>
      <c r="D10" t="s">
        <v>10</v>
      </c>
    </row>
    <row r="11" spans="2:6" x14ac:dyDescent="0.25">
      <c r="B11" t="s">
        <v>19</v>
      </c>
      <c r="C11">
        <f>C10/C2</f>
        <v>1</v>
      </c>
    </row>
    <row r="12" spans="2:6" x14ac:dyDescent="0.25">
      <c r="B12" t="s">
        <v>21</v>
      </c>
      <c r="C12">
        <f>(C8*C4)/(C4+C3)</f>
        <v>1.65</v>
      </c>
      <c r="D12" t="s">
        <v>10</v>
      </c>
    </row>
    <row r="15" spans="2:6" x14ac:dyDescent="0.25">
      <c r="B15" t="s">
        <v>24</v>
      </c>
      <c r="C15" s="2">
        <f>E5*C4</f>
        <v>6.6000000000000003E-6</v>
      </c>
      <c r="D15" t="s">
        <v>6</v>
      </c>
      <c r="E15">
        <f>CONVERT(C15,D15,F15)</f>
        <v>6600</v>
      </c>
      <c r="F15" t="s">
        <v>7</v>
      </c>
    </row>
    <row r="16" spans="2:6" x14ac:dyDescent="0.25">
      <c r="B16" t="s">
        <v>23</v>
      </c>
      <c r="C16" s="2">
        <f>200/C15</f>
        <v>30303030.303030301</v>
      </c>
      <c r="D16" t="s">
        <v>25</v>
      </c>
      <c r="E16">
        <f>CONVERT(C16,"m/sec","Mm/sec")</f>
        <v>30.303030303030301</v>
      </c>
      <c r="F16" t="s">
        <v>26</v>
      </c>
    </row>
    <row r="17" spans="2:6" x14ac:dyDescent="0.25">
      <c r="B17" t="s">
        <v>22</v>
      </c>
      <c r="C17" s="2">
        <f>1000/C15</f>
        <v>151515151.5151515</v>
      </c>
      <c r="D17" t="s">
        <v>25</v>
      </c>
      <c r="E17">
        <f>CONVERT(C17,"m/sec","Mm/sec")</f>
        <v>151.5151515151515</v>
      </c>
      <c r="F17" t="s">
        <v>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Analog RC filter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2020-02-02T19:56:52Z</dcterms:created>
  <dcterms:modified xsi:type="dcterms:W3CDTF">2020-02-04T07:20:22Z</dcterms:modified>
</cp:coreProperties>
</file>