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anie\Documents\Curso_presencial_OSeMOSYS\modelo_energia_202210\osemosys_energia_20240124\osemosys_energia_20240124\t1_confection_v24_edited\B1_tests\"/>
    </mc:Choice>
  </mc:AlternateContent>
  <xr:revisionPtr revIDLastSave="0" documentId="13_ncr:1_{57E8B9E0-0C69-4EF0-8430-A6BB85CD8821}" xr6:coauthVersionLast="47" xr6:coauthVersionMax="47" xr10:uidLastSave="{00000000-0000-0000-0000-000000000000}"/>
  <bookViews>
    <workbookView xWindow="380" yWindow="380" windowWidth="16150" windowHeight="13680" tabRatio="705" firstSheet="3" activeTab="6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ch_Adoption" sheetId="2" r:id="rId6"/>
    <sheet name="Electrical" sheetId="13" r:id="rId7"/>
    <sheet name="Efficiency" sheetId="9" r:id="rId8"/>
    <sheet name="TElasticity" sheetId="15" r:id="rId9"/>
    <sheet name="SmartGrid" sheetId="14" r:id="rId10"/>
    <sheet name="Biofuels" sheetId="11" r:id="rId11"/>
  </sheets>
  <definedNames>
    <definedName name="_xlnm._FilterDatabase" localSheetId="6" hidden="1">Electrical!$A$1:$BI$72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" i="15" l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AT1" i="15"/>
  <c r="S5" i="5"/>
  <c r="R5" i="5"/>
  <c r="Q5" i="5"/>
  <c r="P5" i="5"/>
  <c r="M4" i="14" l="1"/>
  <c r="L4" i="14" s="1"/>
  <c r="M3" i="14"/>
  <c r="L3" i="14" s="1"/>
  <c r="M2" i="14"/>
  <c r="L2" i="14" s="1"/>
  <c r="P30" i="2" l="1"/>
  <c r="Q30" i="2"/>
  <c r="P31" i="2"/>
  <c r="Q31" i="2"/>
  <c r="O14" i="2" l="1"/>
  <c r="P12" i="2"/>
  <c r="Q12" i="2"/>
  <c r="R12" i="2" s="1"/>
  <c r="S12" i="2" s="1"/>
  <c r="O11" i="2"/>
  <c r="O29" i="2" s="1"/>
  <c r="O13" i="2"/>
  <c r="O23" i="2" s="1"/>
  <c r="Q13" i="2"/>
  <c r="Q11" i="2"/>
  <c r="P13" i="2"/>
  <c r="P23" i="2" s="1"/>
  <c r="P11" i="2"/>
  <c r="Q4" i="2"/>
  <c r="Q5" i="2"/>
  <c r="Q6" i="2"/>
  <c r="Q8" i="2"/>
  <c r="Q9" i="2"/>
  <c r="Q10" i="2"/>
  <c r="R14" i="2"/>
  <c r="P29" i="2" l="1"/>
  <c r="R4" i="2"/>
  <c r="Q17" i="2"/>
  <c r="R8" i="2"/>
  <c r="Q25" i="2"/>
  <c r="O31" i="2"/>
  <c r="O30" i="2"/>
  <c r="S14" i="2"/>
  <c r="R31" i="2"/>
  <c r="R30" i="2"/>
  <c r="R11" i="2"/>
  <c r="Q29" i="2"/>
  <c r="R6" i="2"/>
  <c r="Q33" i="2"/>
  <c r="P33" i="2" s="1"/>
  <c r="R5" i="2"/>
  <c r="Q21" i="2"/>
  <c r="R10" i="2"/>
  <c r="Q26" i="2"/>
  <c r="Q35" i="2"/>
  <c r="R9" i="2"/>
  <c r="Q24" i="2"/>
  <c r="Q22" i="2"/>
  <c r="R13" i="2"/>
  <c r="Q23" i="2"/>
  <c r="S10" i="2" l="1"/>
  <c r="R35" i="2"/>
  <c r="R26" i="2"/>
  <c r="S13" i="2"/>
  <c r="S23" i="2" s="1"/>
  <c r="R23" i="2"/>
  <c r="S5" i="2"/>
  <c r="S21" i="2" s="1"/>
  <c r="R21" i="2"/>
  <c r="S31" i="2"/>
  <c r="S30" i="2"/>
  <c r="S6" i="2"/>
  <c r="S33" i="2" s="1"/>
  <c r="R33" i="2"/>
  <c r="S11" i="2"/>
  <c r="S29" i="2" s="1"/>
  <c r="R29" i="2"/>
  <c r="S9" i="2"/>
  <c r="R22" i="2"/>
  <c r="R24" i="2"/>
  <c r="S8" i="2"/>
  <c r="S25" i="2" s="1"/>
  <c r="R25" i="2"/>
  <c r="S4" i="2"/>
  <c r="S17" i="2" s="1"/>
  <c r="R17" i="2"/>
  <c r="S22" i="2" l="1"/>
  <c r="S24" i="2"/>
  <c r="S26" i="2"/>
  <c r="S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6" authorId="0" shapeId="0" xr:uid="{DD063D0B-1D3F-4805-A2CB-79AAFDA350A9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  <comment ref="E32" authorId="0" shapeId="0" xr:uid="{710B9E4D-E301-40CD-B55F-97F265252BE4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3161BD48-F898-48DC-A74C-134AF10494FD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2B337273-F4D5-4B2A-AFAC-10A1BD692EDE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1E03839A-5906-4AE2-905E-8D2498182435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06528390-BE86-4EB7-994A-1A3BB9DD2013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<sst xmlns="http://schemas.openxmlformats.org/spreadsheetml/2006/main" count="2125" uniqueCount="412">
  <si>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</si>
  <si>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</si>
  <si>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</si>
  <si>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</si>
  <si>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</si>
  <si>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</si>
  <si>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</si>
  <si>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</si>
  <si>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</si>
  <si>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</si>
  <si>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</si>
  <si>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</si>
  <si>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</si>
  <si>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</si>
  <si>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</si>
  <si>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</si>
  <si>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</si>
  <si>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</si>
  <si>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</si>
  <si>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Parameter</t>
  </si>
  <si>
    <t>Value</t>
  </si>
  <si>
    <t>Initial_Year_of_Uncertainty</t>
  </si>
  <si>
    <t>Group_Set</t>
  </si>
  <si>
    <t>Group_Description</t>
  </si>
  <si>
    <t>Relative reduction to BAU - distance</t>
  </si>
  <si>
    <t>Relative increase to BAU - occupancy rate</t>
  </si>
  <si>
    <t>Public - Passenger Transport</t>
  </si>
  <si>
    <t>Non Motorized - Passenger Transport</t>
  </si>
  <si>
    <t>Restriction_Type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</si>
  <si>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</si>
  <si>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</si>
  <si>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</si>
  <si>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</si>
  <si>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</si>
  <si>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</si>
  <si>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</si>
  <si>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</si>
  <si>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Heavy Freight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</si>
  <si>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</si>
  <si>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</si>
  <si>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</si>
  <si>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</si>
  <si>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</si>
  <si>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</si>
  <si>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</si>
  <si>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</si>
  <si>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</si>
  <si>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</si>
  <si>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</si>
  <si>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</si>
  <si>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</si>
  <si>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</si>
  <si>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</si>
  <si>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</si>
  <si>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</si>
  <si>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</si>
  <si>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</si>
  <si>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</si>
  <si>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</si>
  <si>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</si>
  <si>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</si>
  <si>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</si>
  <si>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</si>
  <si>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</si>
  <si>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</si>
  <si>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</si>
  <si>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</si>
  <si>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</si>
  <si>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</si>
  <si>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Exact_Years</t>
  </si>
  <si>
    <t>Exact_Values</t>
  </si>
  <si>
    <t>Milestone_Value</t>
  </si>
  <si>
    <t>Unit</t>
  </si>
  <si>
    <t>GW</t>
  </si>
  <si>
    <t>Description Parameter-Set</t>
  </si>
  <si>
    <t>Exact</t>
  </si>
  <si>
    <t>None</t>
  </si>
  <si>
    <t>Set</t>
  </si>
  <si>
    <t>Relationship of yearly output and capacity for power plants (electrical load factor)</t>
  </si>
  <si>
    <t>Improvement of efficiency of distribution network</t>
  </si>
  <si>
    <t>Set_Index</t>
  </si>
  <si>
    <t>f</t>
  </si>
  <si>
    <t>CapacityFactor</t>
  </si>
  <si>
    <t>Exact_Multiplier</t>
  </si>
  <si>
    <t>Security_Multiplier</t>
  </si>
  <si>
    <t>All</t>
  </si>
  <si>
    <t>TotalAnnualMaxCapacityInvestment</t>
  </si>
  <si>
    <t>Write ; Interpolate_Escalate ; Fix_Last</t>
  </si>
  <si>
    <t>The max capacity investment of Hydro-Dam</t>
  </si>
  <si>
    <t>Sector</t>
  </si>
  <si>
    <t>Transport</t>
  </si>
  <si>
    <t>Passenger</t>
  </si>
  <si>
    <t>Passenger demands</t>
  </si>
  <si>
    <t>Freight demands</t>
  </si>
  <si>
    <t>DDP</t>
  </si>
  <si>
    <t>Represents the policy vision for the Deep Decarbonization Pathway.</t>
  </si>
  <si>
    <t>v_2060</t>
  </si>
  <si>
    <t>v_2070</t>
  </si>
  <si>
    <t>DEMTRN_NOMOT</t>
  </si>
  <si>
    <t>DEMTRNPASPUB</t>
  </si>
  <si>
    <t>TRNMIC</t>
  </si>
  <si>
    <t>Microbuses</t>
  </si>
  <si>
    <t>TRNBUS</t>
  </si>
  <si>
    <t>Buses</t>
  </si>
  <si>
    <t>TRNTAX</t>
  </si>
  <si>
    <t>Taxis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</si>
  <si>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</si>
  <si>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</si>
  <si>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</si>
  <si>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</si>
  <si>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</si>
  <si>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</si>
  <si>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</si>
  <si>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</si>
  <si>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</si>
  <si>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</si>
  <si>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TRNCATTRU</t>
  </si>
  <si>
    <t>Catenary trucking</t>
  </si>
  <si>
    <t>TRNFREMED</t>
  </si>
  <si>
    <t>Medium freight</t>
  </si>
  <si>
    <t>TRNFRELIG</t>
  </si>
  <si>
    <t>Light freight</t>
  </si>
  <si>
    <t>Rail Electric</t>
  </si>
  <si>
    <t>TRNPASRAIELE</t>
  </si>
  <si>
    <t>Freight rail Electric</t>
  </si>
  <si>
    <t>TRNFRERAIELE</t>
  </si>
  <si>
    <t>SUVs Electric</t>
  </si>
  <si>
    <t>TRNSEDELE</t>
  </si>
  <si>
    <t>Heavy freight Hybrid Diesel</t>
  </si>
  <si>
    <t>TRNFREHEAHYBDSL</t>
  </si>
  <si>
    <t>PP_HYDAMADAMLAR</t>
  </si>
  <si>
    <t>ELE_DISTR</t>
  </si>
  <si>
    <t>E5_AGRELE</t>
  </si>
  <si>
    <t>Demand Agriculture Electricity</t>
  </si>
  <si>
    <t>E5_COMELE</t>
  </si>
  <si>
    <t>Demand Commercial Electricity</t>
  </si>
  <si>
    <t>E5_INDELE</t>
  </si>
  <si>
    <t>Demand Industrial Electricity</t>
  </si>
  <si>
    <t>E5_RESELE</t>
  </si>
  <si>
    <t>Demand Residential Electricity</t>
  </si>
  <si>
    <t>Contains: PP_;PPI</t>
  </si>
  <si>
    <t>Contains: PP;PPI</t>
  </si>
  <si>
    <t>Sedan Electric</t>
  </si>
  <si>
    <t>Min</t>
  </si>
  <si>
    <t>DDP70</t>
  </si>
  <si>
    <t>PA</t>
  </si>
  <si>
    <t>TRNMICELE</t>
  </si>
  <si>
    <t>TRNBUSELE</t>
  </si>
  <si>
    <t>TRNTAXELE</t>
  </si>
  <si>
    <t>TRNMOTELE</t>
  </si>
  <si>
    <t>TRNSUVELE</t>
  </si>
  <si>
    <t>TRNCAMELE</t>
  </si>
  <si>
    <t>TRNFREHEAELE</t>
  </si>
  <si>
    <t>TRNFREMEDELE</t>
  </si>
  <si>
    <t>TRNFRELIGELE</t>
  </si>
  <si>
    <t>Microbuses Electric</t>
  </si>
  <si>
    <t>Buses Electric</t>
  </si>
  <si>
    <t>Taxis Electric</t>
  </si>
  <si>
    <t>Motorcycles Electric</t>
  </si>
  <si>
    <t>Sedanes Electric</t>
  </si>
  <si>
    <t>Minivan Electric</t>
  </si>
  <si>
    <t>Heavy freight Electric</t>
  </si>
  <si>
    <t>Medium freight Electric</t>
  </si>
  <si>
    <t>Light freight Electric</t>
  </si>
  <si>
    <t>Light Freight</t>
  </si>
  <si>
    <t>Medium Freight</t>
  </si>
  <si>
    <t>Heavy freight Hydrogen</t>
  </si>
  <si>
    <t>TRNFREHEAHYD</t>
  </si>
  <si>
    <t>Overwrite ; Interpolate ; Fix_Last</t>
  </si>
  <si>
    <t>TotalTechnologyAnnualActivityUpperLimit</t>
  </si>
  <si>
    <t>PJ</t>
  </si>
  <si>
    <t>PP_WND_US</t>
  </si>
  <si>
    <t>intact</t>
  </si>
  <si>
    <t>TRNSEDHYBGSL</t>
  </si>
  <si>
    <t>TRNMICDSL</t>
  </si>
  <si>
    <t>TRNMOTGSL</t>
  </si>
  <si>
    <t>TRNMICGSL</t>
  </si>
  <si>
    <t>TRNBUSDSL</t>
  </si>
  <si>
    <t>TRNSUVGSL</t>
  </si>
  <si>
    <t>TRNFREMEDDSL</t>
  </si>
  <si>
    <t>TRNSUVDSL</t>
  </si>
  <si>
    <t>TRNSEDGSL</t>
  </si>
  <si>
    <t>TRNCAMDSL</t>
  </si>
  <si>
    <t>TRNSUVHYBGSL</t>
  </si>
  <si>
    <t>TRNSEDDSL</t>
  </si>
  <si>
    <t>TRNFREHEADSL</t>
  </si>
  <si>
    <t>TRNFRELIGDSL</t>
  </si>
  <si>
    <t>TRNFRELIGGSL</t>
  </si>
  <si>
    <t>TRNTAXGSL</t>
  </si>
  <si>
    <t>TRNCAMGSL</t>
  </si>
  <si>
    <t>Light Freight Diesel</t>
  </si>
  <si>
    <t>Light Freight Gasoline</t>
  </si>
  <si>
    <t>Taxis Gasoline</t>
  </si>
  <si>
    <t>Minivan Gasoline</t>
  </si>
  <si>
    <t>Heavy freight Diesel</t>
  </si>
  <si>
    <t>Sedan Diesel</t>
  </si>
  <si>
    <t>SUVs Hybrid Gasoline</t>
  </si>
  <si>
    <t>Minivan Diesel</t>
  </si>
  <si>
    <t>Sedan Gasoline</t>
  </si>
  <si>
    <t>SUV Diesel</t>
  </si>
  <si>
    <t>Medium Freight Diesel</t>
  </si>
  <si>
    <t>SUVs Gasoline</t>
  </si>
  <si>
    <t>Bus Diesel</t>
  </si>
  <si>
    <t>Microbuses Gasoline</t>
  </si>
  <si>
    <t>Motorcycle Gasoline</t>
  </si>
  <si>
    <t>Microbuses Diesel</t>
  </si>
  <si>
    <t>Sedan Hybrid Gasoline</t>
  </si>
  <si>
    <t>E5_RESFIR</t>
  </si>
  <si>
    <t>Demand Residential Firewood</t>
  </si>
  <si>
    <t>E5_RESLPG</t>
  </si>
  <si>
    <t>Demand Residential LPG</t>
  </si>
  <si>
    <t>E5_INDFOI</t>
  </si>
  <si>
    <t>Demand Industrial Fuel Oil</t>
  </si>
  <si>
    <t>E5_INDLPG</t>
  </si>
  <si>
    <t>Demand Industrial LPG</t>
  </si>
  <si>
    <t>E5_INDNGS</t>
  </si>
  <si>
    <t>Demand Industrial Natural Gas</t>
  </si>
  <si>
    <t>E5_INDPURDSL</t>
  </si>
  <si>
    <t>Demand Shipping Pure_Diesel</t>
  </si>
  <si>
    <t>E5_INDPURGSL</t>
  </si>
  <si>
    <t>Demand Shipping Pure_Gasoline</t>
  </si>
  <si>
    <t>E5_INDSUG</t>
  </si>
  <si>
    <t>Demand Industrial Sugarcane and subproducts</t>
  </si>
  <si>
    <t>E5_CONELE</t>
  </si>
  <si>
    <t>Demand Construction Electricity</t>
  </si>
  <si>
    <t>E5_CONKJF</t>
  </si>
  <si>
    <t>Demand Construction Kerosene and Jet Fuel</t>
  </si>
  <si>
    <t>E5_CONLPG</t>
  </si>
  <si>
    <t>Demand Construction LPG</t>
  </si>
  <si>
    <t>E5_CONPURDSL</t>
  </si>
  <si>
    <t>Demand Construction Pure_Diesel</t>
  </si>
  <si>
    <t>E5_CONPURGSL</t>
  </si>
  <si>
    <t>Demand Construction Pure_Gasoline</t>
  </si>
  <si>
    <t>E5_COMLPG</t>
  </si>
  <si>
    <t>Demand Commercial LPG</t>
  </si>
  <si>
    <t>E5_COMPURDSL</t>
  </si>
  <si>
    <t>Demand Commercial Pure_Diesel</t>
  </si>
  <si>
    <t>E5_AGRLPG</t>
  </si>
  <si>
    <t>Demand Agriculture LPG</t>
  </si>
  <si>
    <t>E5_AGRPURGSL</t>
  </si>
  <si>
    <t>Demand Agriculture Pure_Gasoline</t>
  </si>
  <si>
    <t>TotalTechnologyAnnualActivityLowerLimit</t>
  </si>
  <si>
    <t>The minimum production of electricity</t>
  </si>
  <si>
    <t>PP_SPV_US</t>
  </si>
  <si>
    <t>PP_BGSICE</t>
  </si>
  <si>
    <t>PP_SUG</t>
  </si>
  <si>
    <t>The maximum production of electricity</t>
  </si>
  <si>
    <t>E5_INDHYD</t>
  </si>
  <si>
    <t>Demand Industrial Hydrogen</t>
  </si>
  <si>
    <t>E5_INDFIR</t>
  </si>
  <si>
    <t>Demand Industrial Firewood</t>
  </si>
  <si>
    <t>TotalAnnualMaxCapacity</t>
  </si>
  <si>
    <t>The maximum capacity of Solar (large)</t>
  </si>
  <si>
    <t>PP_SPV_DG</t>
  </si>
  <si>
    <t>2018 ; 2019 ; 2020 ; 2021 ; 2022 ; 2023 ; 2024 ; 2025 ; 2026 ; 2027 ; 2028 ; 2029 ; 2030 ; 2031 ; 2032 ; 2033 ; 2034 ; 2035 ; 2036 ; 2037 ; 2038 ; 2039 ; 2040 ; 2041 ; 2042 ; 2043 ; 2044 ; 2045 ; 2046 ; 2047 ; 2048 ; 2049 ; 2050 ; 2051 ; 2052 ; 2053 ; 2054 ; 2055 ; 2056 ; 2057 ; 2058 ; 2059 ; 2060 ; 2061 ; 2062 ; 2063 ; 2064 ; 2065 ; 2066 ; 2067 ; 2068</t>
  </si>
  <si>
    <t>Write ; Interpolate ; Fix_Last</t>
  </si>
  <si>
    <t>PP_GEO</t>
  </si>
  <si>
    <t>PPICRUPETICE</t>
  </si>
  <si>
    <t>PPICRUPETTST</t>
  </si>
  <si>
    <t>PPINGSPETTST</t>
  </si>
  <si>
    <t>PPINGSPETICE</t>
  </si>
  <si>
    <t>PPINGSPETTGS</t>
  </si>
  <si>
    <t>PPIFOIPETICE</t>
  </si>
  <si>
    <t>e2023</t>
  </si>
  <si>
    <t>e2024</t>
  </si>
  <si>
    <t>e2025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</si>
  <si>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</si>
  <si>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</si>
  <si>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</si>
  <si>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</si>
  <si>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</si>
  <si>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</si>
  <si>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</si>
  <si>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</si>
  <si>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</si>
  <si>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e2035</t>
  </si>
  <si>
    <t>e2036</t>
  </si>
  <si>
    <t>e2037</t>
  </si>
  <si>
    <t>e2038</t>
  </si>
  <si>
    <t>e2039</t>
  </si>
  <si>
    <t>e2040</t>
  </si>
  <si>
    <t>e2041</t>
  </si>
  <si>
    <t>e2042</t>
  </si>
  <si>
    <t>e2043</t>
  </si>
  <si>
    <t>e2044</t>
  </si>
  <si>
    <t>e2045</t>
  </si>
  <si>
    <t>e2046</t>
  </si>
  <si>
    <t>e2047</t>
  </si>
  <si>
    <t>e2048</t>
  </si>
  <si>
    <t>e2049</t>
  </si>
  <si>
    <t>e2050</t>
  </si>
  <si>
    <t>e2051</t>
  </si>
  <si>
    <t>e2052</t>
  </si>
  <si>
    <t>e2053</t>
  </si>
  <si>
    <t>e2054</t>
  </si>
  <si>
    <t>e2055</t>
  </si>
  <si>
    <t>e2056</t>
  </si>
  <si>
    <t>e2057</t>
  </si>
  <si>
    <t>e2058</t>
  </si>
  <si>
    <t>e2059</t>
  </si>
  <si>
    <t>e2060</t>
  </si>
  <si>
    <t>e2061</t>
  </si>
  <si>
    <t>e2062</t>
  </si>
  <si>
    <t>e2063</t>
  </si>
  <si>
    <t>e2064</t>
  </si>
  <si>
    <t>e2065</t>
  </si>
  <si>
    <t>e2066</t>
  </si>
  <si>
    <t>e2067</t>
  </si>
  <si>
    <t>e2068</t>
  </si>
  <si>
    <t>e2069</t>
  </si>
  <si>
    <t>e2070</t>
  </si>
  <si>
    <t>Min/Max</t>
  </si>
  <si>
    <t>E5_COMPURGSL</t>
  </si>
  <si>
    <t>Demand Commercial Pure_Gasoline</t>
  </si>
  <si>
    <t>E5_COMFOI</t>
  </si>
  <si>
    <t>Demand Commercial Fuel Oil</t>
  </si>
  <si>
    <t>0.0458 ; 0.0267 ; 0.0237 ; 0.0069 ; 0.025775 ; 0.022596083 ; 0.019417167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</t>
  </si>
  <si>
    <t>0.1046 ; 0.0965 ; 0.018 ; 0.0998 ; 0.079725 ; 0.06989225 ; 0.0600595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</t>
  </si>
  <si>
    <t>2.1348 ; 2.026 ; 1.9598 ; 2.1864 ; 2.07675 ; 1.8206175 ; 1.564485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</t>
  </si>
  <si>
    <t>0.5301 ; 0.4828 ; 0.4618 ; 0.6247 ; 0.52485 ; 0.4601185 ; 0.395387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</t>
  </si>
  <si>
    <t>0.2549 ; 0.2355 ; 0.2473 ; 0.2528 ; 0.247625 ; 0.217084583 ; 0.186544167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</t>
  </si>
  <si>
    <t>6.1118 ; 6.022 ; 5.8303 ; 6.18 ; 6.036025 ; 5.291581917 ; 4.547138833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</t>
  </si>
  <si>
    <t>TRNCAMHYBGSL</t>
  </si>
  <si>
    <t>Minivan Hybrid</t>
  </si>
  <si>
    <t>Taxis Hybrid</t>
  </si>
  <si>
    <t>TRNTAXHYBGSL</t>
  </si>
  <si>
    <t>TRNBUSHYBDSL</t>
  </si>
  <si>
    <t>TRNMICHYBDSL</t>
  </si>
  <si>
    <t>Microbuses Hybrid</t>
  </si>
  <si>
    <t>Bus Hybrid</t>
  </si>
  <si>
    <t xml:space="preserve">0.2625 ; 0.2849 ; 0.2552 ; 0.2139 ; 0.18664764 ; 0.38774216 ; 0.505592 ; 0.78607425 ; 0.9808632 ; 1.2086052 ; 1.3587396 ; 1.639561 ; 1.9510544 ; 2.162859 ; 2.5207737 ; 2.76379 ; 3.0198084 ; 3.2737562 ; 3.5615638 ; 3.8486112 ; 4.1669625 ; 4.4867888 ; 4.8256155 ; 4.9743072 ; 5.2276895 ; 5.4517484 ; 5.6005572 ; 5.7104572 ; 5.8532488 ; 6.08431965 ; 6.21982005 ; 6.34862295 ; 6.5949596 ; 6.73525 ; 6.87126 ; 7.0230692 ; 7.430193 ; 7.582647 ; 7.731048 ; 8.1434086 ; 8.2947258 ; 8.7193376 ; 8.8679104 ; 9.0219968 ; 9.4598394 ; 9.6168732 ; 9.7725078 ; 9.9359601 ; 10.3980704 ; 10.5592168 ; 10.7230492 ; 10.8919442 </t>
  </si>
  <si>
    <t xml:space="preserve">0 ; 0 ; 0 ; 0 ; 0 ; 0 ; 0 ; 0 ; 0 ; 0 ; 0.5661415 ; 0.5855575 ; 0.6097045 ; 0.636135 ; 0.6633615 ; 1.105516 ; 1.1504032 ; 1.1904568 ; 1.2388048 ; 1.2828704 ; 1.333428 ; 1.3805504 ; 1.84088295 ; 1.89760608 ; 1.95800734 ; 2.00546459 ; 2.06020497 ; 2.10063247 ; 2.15315938 ; 2.19889447 ; 2.24786479 ; 2.29441461 ; 2.34234772 ; 2.392175 ; 2.440482 ; 2.49440044 ; 2.55103293 ; 2.60337547 ; 2.65432648 ; 2.70571318 ; 2.75598954 ; 2.80653679 ; 2.85435866 ; 2.90395522 ; 2.95261654 ; 3.00163012 ; 3.05020698 ; 3.10122391 ; 3.15000368 ; 3.19882156 ; 3.24845314 ; 3.29961839 </t>
  </si>
  <si>
    <t>0 ; 0 ; 0 ; 0 ; 0.111988584 ; 0.19387108 ; 0.3539144 ; 0.47164455 ; 0.6539088 ; 0.7691124 ; 0.9058264 ; 1.171115 ; 1.4632908 ; 1.781178 ; 1.9900845 ; 2.211032 ; 2.4446068 ; 2.6785278 ; 2.9421614 ; 3.207176 ; 3.41690925 ; 3.65845856 ; 3.8962377 ; 4.03471584 ; 4.20116138 ; 4.34192819 ; 4.50044775 ; 4.62954923 ; 4.8080258 ; 4.95284968 ; 5.12862355 ; 5.27938119 ; 5.41241512 ; 5.550775 ; 5.68656 ; 5.83641268 ; 5.99368902 ; 6.14194407 ; 6.26214888 ; 6.40965064 ; 6.52875192 ; 6.67574285 ; 6.7894939 ; 6.93566004 ; 7.05188028 ; 7.19808388 ; 7.31457402 ; 7.43691559 ; 7.55389232 ; 7.70201696 ; 7.82151824 ; 7.94471224</t>
  </si>
  <si>
    <t xml:space="preserve">0 ; 0 ; 0 ; 0 ; 0.11310847 ; 0.195809791 ; 0.357453544 ; 0.476360996 ; 0.660447888 ; 0.776803524 ; 0.914884664 ; 1.18282615 ; 1.477923708 ; 1.79898978 ; 2.009985345 ; 2.23314232 ; 2.469052868 ; 2.705313078 ; 2.971583014 ; 3.23924776 ; 3.451078343 ; 3.695043146 ; 3.935200077 ; 4.075062998 ; 4.243172994 ; 4.385347472 ; 4.545452228 ; 4.675844722 ; 4.856106058 ; 5.002378177 ; 5.179909786 ; 5.332175002 ; 5.466539271 ; 5.60628275 ; 5.7434256 ; 5.894776807 ; 6.05362591 ; 6.203363511 ; 6.324770369 ; 6.473747146 ; 6.594039439 ; 6.742500279 ; 6.857388839 ; 7.00501664 ; 7.122399083 ; 7.270064719 ; 7.38771976 ; 7.511284746 ; 7.629431243 ; 7.77903713 ; 7.899733422 ; 8.024159362 </t>
  </si>
  <si>
    <t>E5_CRUTRNELE</t>
  </si>
  <si>
    <t>Demand Electricity SOTE Crude</t>
  </si>
  <si>
    <t>E5_CRUTRNCRU</t>
  </si>
  <si>
    <t>Demand Crude SOTE Crude</t>
  </si>
  <si>
    <t>BLEND_GSL</t>
  </si>
  <si>
    <t>Fuel_Set</t>
  </si>
  <si>
    <t>E1_BIODSL</t>
  </si>
  <si>
    <t>BLEND_DSL</t>
  </si>
  <si>
    <t>-</t>
  </si>
  <si>
    <t>E1_ETA</t>
  </si>
  <si>
    <t>E1_PURGSL</t>
  </si>
  <si>
    <t>E1_PURDSL</t>
  </si>
  <si>
    <t>T4_DSLHEA</t>
  </si>
  <si>
    <t>T4_DSLLIG</t>
  </si>
  <si>
    <t>T4_DSLMED</t>
  </si>
  <si>
    <t>T4_DSLPRI</t>
  </si>
  <si>
    <t>T4_DSLPUB</t>
  </si>
  <si>
    <t>T4_GSLLIG</t>
  </si>
  <si>
    <t>T4_GSLMED</t>
  </si>
  <si>
    <t>T4_GSLPRI</t>
  </si>
  <si>
    <t>T4_GSLPUB</t>
  </si>
  <si>
    <t>CO2</t>
  </si>
  <si>
    <t>EmissionActivityRatio</t>
  </si>
  <si>
    <t>Biofuels</t>
  </si>
  <si>
    <t>PP_BMSTST</t>
  </si>
  <si>
    <t>PP_TPP</t>
  </si>
  <si>
    <t>0 ; 0 ; 0 ; 0 ; 0 ; 0.29080662 ; 0.505592 ; 0.7336693 ; 0.8718784 ; 0.9888588 ; 1.132283 ; 1.2882265 ; 1.5852317 ; 1.781178 ; 2.1227568 ; 2.487411 ; 2.876008 ; 3.2737562 ; 3.85577994 ; 4.45797464 ; 5.1003621 ; 5.66025664 ; 6.1124463 ; 6.8166432 ; 7.45183376 ; 7.90503518 ; 8.4008358 ; 8.99397009 ; 9.53243376 ; 9.94839634 ; 10.41001461 ; 10.93745217 ; 11.50706744 ; 11.914425 ; 12.32088 ; 12.714177 ; 13.22574354 ; 13.59821362 ; 13.94165656 ; 14.39544488 ; 14.76996336 ; 15.17709701 ; 15.60197986 ; 16.04223806 ; 16.36838878 ; 16.78581504 ; 17 ; 17 ; 17 ; 17 ; 17 ; 17</t>
  </si>
  <si>
    <t>0.1238 ; 0.118 ; 0.1204 ; 0.1191 ; 0.35415 ; 0.62207 ; 0.91241 ; 1.21689 ; 1.79324 ; 2.30916  ; 2.9439358 ; 3.6304565 ; 4.3898724 ; 6.106896 ; 8.0930103 ; 10.0878335 ; 12.3668344 ; 14.5830958 ; 16.75483492 ; 18.98648192 ; 21.4348551 ; 23.95254944 ; 26.6302485 ; 29.21944896 ; 31.97444996 ; 34.61860234 ; 37.48372926 ; 40.1771453 ; 41.85072892 ; 43.42282866 ; 45.08823938 ; 46.73477526 ; 48.4388412 ; 49.7015 ; 50.9421 ; 52.067582 ; 53.4973896 ; 54.8478133 ; 56.1789488 ; 57.5292414 ; 58.865796 ; 59.945446 ; 61.2440062 ; 62.5901028 ; 63.9255814 ; 65.2781696 ; 66.630735 ; 68.0462722 ; 69.4224112 ; 70.4983004 ; 71.9075064 ; 72.5</t>
  </si>
  <si>
    <t>New capacity factor</t>
  </si>
  <si>
    <t>PP_CHP</t>
  </si>
  <si>
    <t>PP_COA</t>
  </si>
  <si>
    <t>PP_FOIICE</t>
  </si>
  <si>
    <t>PP_FOITST</t>
  </si>
  <si>
    <t>PP_DSLICE</t>
  </si>
  <si>
    <t>PP_DSLTGS</t>
  </si>
  <si>
    <t>PP_NGSTGS</t>
  </si>
  <si>
    <t>PP_CRU</t>
  </si>
  <si>
    <t>PP_WASICE</t>
  </si>
  <si>
    <t>PP_HYDPACRORMED</t>
  </si>
  <si>
    <t>PP_HYDPACRORLAR</t>
  </si>
  <si>
    <t>The maximum capacity of Geothermal</t>
  </si>
  <si>
    <t>Overwrite  ;  Interpolate  ;  Fix_Last</t>
  </si>
  <si>
    <t>TotalAnnualMinCapacityInvestment</t>
  </si>
  <si>
    <t>PP_HYDPACRORSMA</t>
  </si>
  <si>
    <t>PP_HYDAMARORSMA</t>
  </si>
  <si>
    <t>PP_HYDAMARORMED</t>
  </si>
  <si>
    <t>PP_HYDAMARORLAR</t>
  </si>
  <si>
    <t>0 ; 0 ; 0 ; 0 ; 0 ; 0 ; 0 ; 0 ; 0 ; 0 ; 0 ; 0 ; 0 ; 0 ; 0 ; 0 ; 0 ; 0 ; 0 ; 0 ; 0.11649 ; 0 ; 0 ; 0 ; 0 ; 0 ; 0.02964 ; 0 ; 0 ; 0 ; 0 ; 0 ; 0 ; 0 ; 0 ; 0 ; 0 ; 0 ; 0.06205 ; 0 ; 0 ; 0 ; 0 ; 0 ; 0.2149 ; 0 ; 0 ; 0 ; 0 ; 0 ; 0.4799</t>
  </si>
  <si>
    <t>0 ; 0 ; 0 ; 0 ; 0 ; 0 ; 0 ; 0 ; 0 ; 0 ; 0 ; 0 ; 0 ; 0 ; 0 ; 0 ; 0 ; 0 ; 0 ; 0 ; 0.3541 ; 0 ; 0 ; 0 ; 0 ; 0 ; 0.5322 ; 0 ; 0 ; 0 ; 0 ; 0 ; 0 ; 0 ; 0 ; 0 ; 0 ; 0 ; 0.2834 ; 0 ; 0 ; 0 ; 0 ; 0 ; 0.1507 ; 0 ; 0 ; 0 ; 0 ; 0 ; 0.0623</t>
  </si>
  <si>
    <t>0 ; 0 ; 0 ; 0 ; 0 ; 0 ; 0 ; 0 ; 0 ; 0 ; 0 ; 0 ; 0 ; 0 ; 0 ; 0 ; 0 ; 0 ; 0 ; 0 ; 0.46 ; 0 ; 0 ; 0 ; 0 ; 0 ; 0 ; 0 ; 0 ; 0 ; 0 ; 0 ; 0 ; 0 ; 0 ; 0 ; 0 ; 0 ; 0 ; 0 ; 0 ; 0 ; 0 ; 0 ; 0 ; 0 ; 0 ; 0 ; 0 ; 0 ; 0</t>
  </si>
  <si>
    <t>0 ; 0 ; 0 ; 0 ; 0 ; 0 ; 0 ; 0 ; 0 ; 0 ; 0 ; 0 ; 0 ; 0 ; 0 ; 0 ; 0 ; 0 ; 0 ; 0 ; 0.01765 ; 0 ; 0 ; 0 ; 0 ; 0 ; 0.024 ; 0 ; 0 ; 0 ; 0 ; 0 ; 0 ; 0 ; 0 ; 0 ; 0 ; 0 ; 0.051 ; 0 ; 0 ; 0 ; 0 ; 0 ; 0.0392 ; 0 ; 0 ; 0 ; 0 ; 0 ; 0.1485</t>
  </si>
  <si>
    <t>0 ; 0 ; 0 ; 0 ; 0 ; 0 ; 0 ; 0 ; 0 ; 0 ; 0 ; 0 ; 0 ; 0 ; 0 ; 0 ; 0.1 ; 0 ; 0 ; 0 ; 0 ; 0 ; 0 ; 0 ; 0 ; 0 ; 0.5127 ; 0 ; 0 ; 0 ; 0 ; 0 ; 0 ; 0 ; 0 ; 0 ; 0 ; 0 ; 0 ; 0 ; 0 ; 0 ; 0 ; 0 ; 0.2644 ; 0 ; 0 ; 0 ; 0 ; 0 ; 0.531</t>
  </si>
  <si>
    <t>0 ; 0 ; 0 ; 0 ; 0 ; 0 ; 0 ; 0 ; 0 ; 0 ; 0 ; 0 ; 0 ; 0 ; 0 ; 0 ; 0 ; 0 ; 0 ; 0 ; 0 ; 0 ; 0 ; 0 ; 0 ; 0 ; 0 ; 0 ; 0 ; 0 ; 0 ; 0 ; 3.18 ; 0 ; 0 ; 0 ; 0 ; 0 ; 0 ; 0 ; 0 ; 0 ; 0 ; 0 ; 0 ; 0 ; 0 ; 0 ; 0 ; 0 ; 1.172</t>
  </si>
  <si>
    <t>The maximum capacity of Hydro ROR Pacific</t>
  </si>
  <si>
    <t>0 ; 0 ; 0 ; 0 ; 0 ; 0 ; 9.7638775 ; 10.1623555 ; 10.5723105 ; 11.0019006 ; 11.608354 ; 11.926014 ; 12.333444 ; 12.7599307 ; 13.365324 ; 14.63698 ; 15.30754 ; 15.9196 ; 16.56586 ; 17.14926 ; 17.8151 ; 18.44861 ; 19.18021 ; 19.73018 ; 20.33226 ; 20.837 ; 21.45092 ; 21.9313 ; 22.49665 ; 22.96256 ; 23.4332 ; 23.89115 ; 24.38698 ; 25.10534 ; 25.5363018 ; 26.1792478 ; 26.8124648 ; 27.4752978 ; 28.1324308 ; 28.7994428 ; 29.4540728 ; 30.1543128 ; 30.8424628 ; 31.5684128 ; 32.2841828 ; 33.0312928 ; 33.7671028 ; 34.5610268 ; 35.3307728 ; 36.1608428 ; 36.9879718</t>
  </si>
  <si>
    <t>0.787 ; 0.084 ; 0.2856 ; 0.1362 ; 0.3297 ; 0.3401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</t>
  </si>
  <si>
    <t>0.4269 ; 0.2442 ; 0.0825 ; 0.0549 ; 0.2044 ; 0.2108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</t>
  </si>
  <si>
    <t>3.5324 ; 2.39 ; 1.9516 ; 1.5744 ; 2.3727 ; 4.187212445 ; 4.187212445 ; 4.187212445 ; 4.187212445 ; 4.187212445 ; 4.187212445 ; 4.187212445 ; 4.187212445 ; 4.187212445 ; 4.187212445 ; 4.187212445 ; 4.187212445 ; 4.187212445 ; 4.141927872 ; 4.141927872 ; 4.141927872 ; 4.141927872 ; 4.141927872 ; 4.141927872 ; 4.141927872 ; 4.141927872 ; 4.141927872 ; 4.141927872 ; 4.0553 ; 4.1243 ; 4.1954 ; 4.2655 ; 4.3384 ; 4.4887 ; 4.5669 ; 4.6457 ; 4.7242 ; 4.8052 ; 4.8856 ; 4.9659 ; 5.0463 ; 5.1273 ; 5.2095 ; 5.2924 ; 5.3765 ; 5.4603 ; 5.5451 ; 5.6308 ; 5.7164 ; 5.8027 ; 5.8897</t>
  </si>
  <si>
    <t>PP_HYDAMADAMMED</t>
  </si>
  <si>
    <t>PP_HYDAMADAMSMA</t>
  </si>
  <si>
    <t>PP_HYDPACDAMLAR</t>
  </si>
  <si>
    <t>PP_HYDPACDAMMED</t>
  </si>
  <si>
    <t>PP_HYDPACDAMSMA</t>
  </si>
  <si>
    <t>Min capacity investment</t>
  </si>
  <si>
    <t>0 ; 0 ; 0 ; 0 ; 0 ; 0.368026821359988 ; 0.773299097999974 ; 1.20728783339996 ; 1.77931985715 ; 2.28729513474 ; 2.9879903196 ; 3.6600936966 ; 5.1282460152 ; 7.555268358 ; 11.246920146 ; 15.93967122 ; 18.94308075 ; 22.0645656 ; 24.6003021 ; 27.16442784 ; 29.9828133 ; 32.87542302 ; 36.07797501 ; 38.08911249 ; 40.2578748 ; 42.2886915 ; 44.59646268 ; 46.02941244 ; 47.66140269 ; 48.87580896 ; 50.10955488 ; 51.56187993 ; 52.873411338 ; 54.430887654 ; 55.36525593258 ; 56.75922715518 ; 58.13210493288 ; 59.56919316018 ; 60.99392321748 ; 62.44007193468 ; 63.85937523768 ; 65.37756558168 ; 66.86954359668 ; 68.44347579168 ; 69.99533672868 ; 71.61514591968 ; 73.21045558068 ; 74.93176220508 ; 76.60064850768 ; 78.40032327468 ; 80.19362165958</t>
  </si>
  <si>
    <t>0 ; 0 ; 0 ; 0 ; 0 ; 0.375461706639987 ; 0.788921301999974 ; 1.23167748659996 ; 1.81526571285 ; 2.33350311726 ; 3.0483537604 ; 3.7340349834 ; 5.2318469448 ; 7.707900042 ; 11.474130654 ; 16.26168478 ; 19.32576925 ; 22.5103144 ; 25.0972779 ; 27.71320416 ; 30.5885267 ; 33.53957298 ; 36.80682299 ; 38.85858951 ; 41.0711652 ; 43.1430085 ; 45.49740132 ; 46.95929956 ; 48.62425931 ; 49.86319904 ; 51.12186912 ; 52.60353407 ; 53.941561062 ; 55.530501546 ; 56.48374595142 ; 57.90587820882 ; 59.30649089112 ; 60.77261120382 ; 62.22612368652 ; 63.70148752932 ; 65.14946362632 ; 66.69832448232 ; 68.22044346732 ; 69.82617227232 ; 71.40938393532 ; 73.06191654432 ; 74.68945468332 ; 76.44553517892 ; 78.14813635632 ; 79.98416818932 ; 81.81369482442</t>
  </si>
  <si>
    <t>0 ; 0 ; 0 ; 0 ; 0 ; 0.1533445089 ; 0.3222079575 ; 0.50303659725 ; 0.73266111765 ; 0.98026934346 ; 1.2641497506 ; 1.5348780018 ; 1.831516434 ; 2.0147382288 ; 2.2493840292 ; 2.608309836 ; 2.879348274 ; 3.1520808 ; 3.444042294 ; 3.565331154 ; 3.88012878 ; 4.018107258 ; 4.3293570012 ; 4.492561986 ; 4.629655602 ; 4.7445849 ; 4.884374484 ; 5.102316945 ; 5.256117306 ; 5.3877054528 ; 5.521330584 ; 5.6528850015 ; 5.794346448 ; 5.9774559273 ; 6.092706246462 ; 6.259065460263 ; 6.423730316784 ; 6.596132119335 ; 6.767818877556 ; 6.942537678582 ; 7.114925825568 ; 7.299002184804 ; 7.48083935214 ; 7.672544888976 ; 7.86248987911201 ; 8.06079153844801 ; 8.25706964768401 ; 8.45609580005143 ; 8.66441777640685 ; 8.88843847693371 ; 9.11267377240628</t>
  </si>
  <si>
    <t>0 ; 0 ; 0 ; 0 ; 0 ; 0.170382787666667 ; 0.358008841666667 ; 0.5589295525 ; 0.8140679085 ; 1.0891881594 ; 1.404610834 ; 1.705420002 ; 2.03501826 ; 2.238598032 ; 2.499315588 ; 2.89812204 ; 3.19927586 ; 3.502312 ; 3.82671366 ; 3.96147906 ; 4.3112542 ; 4.46456362 ; 4.810396668 ; 4.99173554 ; 5.14406178 ; 5.271761 ; 5.42708276 ; 5.66924105 ; 5.84013034 ; 5.986339392 ; 6.13481176 ; 6.280983335 ; 6.43816272 ; 6.641617697 ; 6.76967360718 ; 6.95451717807 ; 7.13747812976 ; 7.32903568815 ; 7.51979875284 ; 7.71393075398 ; 7.90547313952 ; 8.11000242756001 ; 8.31204372460001 ; 8.52504987664001 ; 8.73609986568001 ; 8.95643504272001 ; 9.17452183076001 ; 9.39566200005714 ; 9.62713086267428 ; 9.87604275214857 ; 10.1251930804514</t>
  </si>
  <si>
    <t>0 ; 0 ; 0 ; 0 ; 0 ; 0.197157225728571 ; 0.414267373928571 ; 0.646761339321429 ; 0.897136062428571 ; 1.16698731364286 ; 1.47757763057143 ; 1.771013079 ; 2.0757186252 ; 2.2665805074 ; 2.646334152 ; 3.187934244 ; 3.485526858 ; 3.940101 ; 4.264052364 ; 4.583997198 ; 4.93834572 ; 5.113954692 ; 5.506638291 ; 5.664534678 ; 5.837391846 ; 5.9823027 ; 6.158559132 ; 6.29647623 ; 6.458788215 ; 6.81988032 ; 6.9596604 ; 7.09567155 ; 7.24293306 ; 7.953371712 ; 8.08990041024 ; 8.29358570304 ; 8.49418884864 ; 8.97617979126 ; 9.19086514236 ; 9.40877796276 ; 9.62264558376 ; 9.85141399176 ; 10.07623259676 ; 10.31340046176 ; 10.54724252076 ; 10.79132335776 ; 11.03171248476 ; 11.63324162088 ; 11.89233812448 ; 12.17173968648 ; 12.45015130788 ; 12.73508017848 ; 13.02665656248</t>
  </si>
  <si>
    <t>0 ; 0 ; 0 ; 0 ; 0 ; 0.219063584142857 ; 0.460297082142857 ; 0.718623710357143 ; 0.996817847142857 ; 1.29665257071429 ; 1.64175292285714 ; 1.96779231 ; 2.306354028 ; 2.518422786 ; 2.94037128 ; 3.54214916 ; 3.87280762 ; 4.37789 ; 4.73783596 ; 5.09333022 ; 5.4870508 ; 5.68217188 ; 6.11848699 ; 6.29392742 ; 6.48599094 ; 6.647003 ; 6.84284348 ; 6.9960847 ; 7.17643135 ; 7.5776448 ; 7.732956 ; 7.8840795 ; 8.0477034 ; 8.83707968 ; 8.9887782336 ; 9.2150952256 ; 9.4379876096 ; 9.9735331014 ; 10.2120723804 ; 10.4541977364 ; 10.6918284264 ; 10.9460155464 ; 11.1958139964 ; 11.4593338464 ; 11.7191583564 ; 11.9903592864 ; 12.2574583164 ; 12.9258240232 ; 13.2137090272 ; 13.5241552072 ; 13.8335014532 ; 14.1500890872 ; 14.4740628472</t>
  </si>
  <si>
    <t>0 ; 0 ; 0 ; 0 ; 0 ; 0.273334976 ; 0.66713542 ; 1.00393425 ; 1.3713024 ; 1.803344 ; 2.25157548 ; 2.79733396 ; 3.37734592 ; 3.99844614 ; 4.62773685 ; 5.1659955 ; 5.70959832 ; 6.10766585 ; 6.5549106 ; 6.87061375 ; 7.3251488 ; 7.7628976 ; 8.08386432 ; 8.43474222 ; 9.02513115 ; 9.64366568 ; 10.33844994 ; 11.15001612 ; 11.9879592 ; 12.6449927 ; 13.39797077 ; 14.02463188 ; 14.44255752 ; 15.00111217 ; 15.37221505 ; 15.74638198 ; 16.12239972 ; 16.51481477 ; 16.9193127 ; 17 ; 17 ; 17 ; 17 ; 17 ; 17 ; 17 ; 17 ; 17 ; 17 ; 17 ; 17</t>
  </si>
  <si>
    <t>0.1046 ; 0.0965 ; 0.018 ; 0.0998 ; 0.079725 ; 0.06989225 ; 0.0600595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</t>
  </si>
  <si>
    <t>0.5301 ; 0.4828 ; 0.4618 ; 0.6247 ; 0.52485 ; 0.4601185 ; 0.395387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</t>
  </si>
  <si>
    <t>2.1348 ; 2.026 ; 1.9598 ; 2.1864 ; 2.07675 ; 1.8206175 ; 1.564485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</t>
  </si>
  <si>
    <t>0.2549 ; 0.2355 ; 0.2473 ; 0.2528 ; 0.247625 ; 0.217084583 ; 0.186544167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</t>
  </si>
  <si>
    <t>0.0458 ; 0.0267 ; 0.0237 ; 0.0069 ; 0.025775 ; 0.022596083 ; 0.019417167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</t>
  </si>
  <si>
    <t>6.1118 ; 6.022 ; 5.8303 ; 6.18 ; 6.036025 ; 5.291581917 ; 4.547138833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</t>
  </si>
  <si>
    <t>0 ; 0 ; 0 ; 0 ; 0 ; 0 ; 0 ; 0 ; 0 ; 0 ; 0.57438 ; 0.59266 ; 0.6163 ; 0.6902 ; 0.76952 ; 1.36388 ; 1.50482 ; 1.64282 ; 1.80055 ; 1.96036 ; 2.13635 ; 2.31586 ; 3.22804 ; 3.47229 ; 3.73463 ; 3.98519 ; 4.26696 ; 4.5277 ; 4.80442 ; 5.07596 ; 5.35942 ; 5.6464 ; 5.94477 ; 6.3586 ; 6.70438 ; 7.06063 ; 7.42691 ; 7.81017 ; 8.20891 ; 8.61713 ; 9.03568 ; 9.47017 ; 9.91981 ; 10.38434 ; 10.86416 ; 11.35792 ; 11.8687 ; 12.39579 ; 12.94073 ; 13.50244 ; 14.08287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</si>
</sst>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D6DCE4"/>
      </patternFill>
    </fill>
    <fill>
      <patternFill patternType="solid">
        <fgColor rgb="FFFF0000"/>
        <bgColor rgb="FF70AD4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8BDFB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7" xfId="0" applyFont="1" applyBorder="1"/>
    <xf numFmtId="0" fontId="1" fillId="0" borderId="15" xfId="0" applyFont="1" applyBorder="1"/>
    <xf numFmtId="0" fontId="0" fillId="0" borderId="2" xfId="0" applyBorder="1"/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8" xfId="0" applyBorder="1"/>
    <xf numFmtId="0" fontId="1" fillId="0" borderId="21" xfId="0" applyFont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31" xfId="0" applyBorder="1"/>
    <xf numFmtId="0" fontId="5" fillId="0" borderId="32" xfId="0" applyFont="1" applyBorder="1"/>
    <xf numFmtId="0" fontId="0" fillId="0" borderId="32" xfId="0" applyBorder="1"/>
    <xf numFmtId="0" fontId="5" fillId="0" borderId="33" xfId="0" applyFont="1" applyBorder="1"/>
    <xf numFmtId="0" fontId="5" fillId="0" borderId="34" xfId="0" applyFont="1" applyBorder="1"/>
    <xf numFmtId="0" fontId="5" fillId="0" borderId="34" xfId="0" applyFont="1" applyBorder="1" applyAlignment="1">
      <alignment wrapText="1"/>
    </xf>
    <xf numFmtId="0" fontId="5" fillId="0" borderId="35" xfId="0" applyFont="1" applyBorder="1"/>
    <xf numFmtId="0" fontId="5" fillId="9" borderId="34" xfId="0" applyFont="1" applyFill="1" applyBorder="1" applyAlignment="1">
      <alignment wrapText="1"/>
    </xf>
    <xf numFmtId="0" fontId="5" fillId="0" borderId="36" xfId="0" applyFont="1" applyBorder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0" borderId="0" xfId="0" applyFont="1"/>
    <xf numFmtId="0" fontId="0" fillId="6" borderId="38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7" fillId="13" borderId="0" xfId="0" applyFont="1" applyFill="1"/>
    <xf numFmtId="0" fontId="7" fillId="14" borderId="0" xfId="0" applyFont="1" applyFill="1"/>
    <xf numFmtId="0" fontId="6" fillId="13" borderId="0" xfId="0" applyFont="1" applyFill="1"/>
    <xf numFmtId="0" fontId="0" fillId="15" borderId="25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7" fillId="21" borderId="9" xfId="0" applyFont="1" applyFill="1" applyBorder="1"/>
    <xf numFmtId="0" fontId="7" fillId="21" borderId="23" xfId="0" applyFont="1" applyFill="1" applyBorder="1"/>
    <xf numFmtId="0" fontId="5" fillId="0" borderId="0" xfId="0" applyFont="1"/>
    <xf numFmtId="0" fontId="5" fillId="9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22" borderId="9" xfId="0" applyFont="1" applyFill="1" applyBorder="1"/>
    <xf numFmtId="0" fontId="7" fillId="22" borderId="23" xfId="0" applyFont="1" applyFill="1" applyBorder="1"/>
    <xf numFmtId="0" fontId="0" fillId="0" borderId="27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24" xfId="0" applyFont="1" applyFill="1" applyBorder="1" applyAlignment="1">
      <alignment horizontal="center" vertical="center"/>
    </xf>
    <xf numFmtId="0" fontId="7" fillId="19" borderId="41" xfId="0" applyFont="1" applyFill="1" applyBorder="1" applyAlignment="1">
      <alignment horizontal="center" vertical="center"/>
    </xf>
    <xf numFmtId="0" fontId="7" fillId="20" borderId="2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7" fillId="23" borderId="0" xfId="0" applyFont="1" applyFill="1"/>
    <xf numFmtId="0" fontId="7" fillId="12" borderId="0" xfId="0" applyFont="1" applyFill="1"/>
    <xf numFmtId="0" fontId="5" fillId="13" borderId="0" xfId="0" applyFont="1" applyFill="1" applyAlignment="1">
      <alignment wrapText="1"/>
    </xf>
    <xf numFmtId="0" fontId="5" fillId="24" borderId="0" xfId="0" applyFont="1" applyFill="1" applyAlignment="1">
      <alignment wrapText="1"/>
    </xf>
    <xf numFmtId="0" fontId="7" fillId="24" borderId="0" xfId="0" applyFont="1" applyFill="1"/>
    <xf numFmtId="0" fontId="0" fillId="12" borderId="9" xfId="0" applyFill="1" applyBorder="1"/>
    <xf numFmtId="0" fontId="8" fillId="12" borderId="9" xfId="0" applyFont="1" applyFill="1" applyBorder="1"/>
    <xf numFmtId="164" fontId="8" fillId="12" borderId="9" xfId="0" applyNumberFormat="1" applyFont="1" applyFill="1" applyBorder="1"/>
    <xf numFmtId="0" fontId="7" fillId="25" borderId="1" xfId="0" applyFont="1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 wrapText="1"/>
    </xf>
    <xf numFmtId="0" fontId="7" fillId="25" borderId="40" xfId="0" applyFont="1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2" fontId="0" fillId="25" borderId="9" xfId="0" applyNumberFormat="1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RowHeight="14.5" x14ac:dyDescent="0.35"/>
  <cols>
    <col min="1" max="1" width="18.26953125" bestFit="1" customWidth="1"/>
    <col min="2" max="2" width="9.1796875" bestFit="1" customWidth="1"/>
    <col min="3" max="3" width="9.1796875" customWidth="1"/>
    <col min="4" max="4" width="9.81640625" bestFit="1" customWidth="1"/>
    <col min="5" max="5" width="9.1796875" customWidth="1"/>
    <col min="6" max="6" width="93" bestFit="1" customWidth="1"/>
  </cols>
  <sheetData>
    <row r="1" spans="1:6" ht="15" thickBot="1" x14ac:dyDescent="0.4">
      <c r="A1" s="25" t="s">
        <v>30</v>
      </c>
      <c r="B1" s="26" t="s">
        <v>34</v>
      </c>
      <c r="C1" s="26" t="s">
        <v>46</v>
      </c>
      <c r="D1" s="26" t="s">
        <v>36</v>
      </c>
      <c r="E1" s="26" t="s">
        <v>35</v>
      </c>
      <c r="F1" s="27" t="s">
        <v>31</v>
      </c>
    </row>
    <row r="2" spans="1:6" x14ac:dyDescent="0.35">
      <c r="A2" s="55" t="s">
        <v>32</v>
      </c>
      <c r="B2" s="33" t="s">
        <v>12</v>
      </c>
      <c r="C2" s="33" t="s">
        <v>12</v>
      </c>
      <c r="D2" s="33" t="s">
        <v>32</v>
      </c>
      <c r="E2" s="33" t="s">
        <v>65</v>
      </c>
      <c r="F2" s="28" t="s">
        <v>33</v>
      </c>
    </row>
    <row r="3" spans="1:6" x14ac:dyDescent="0.35">
      <c r="A3" s="2" t="s">
        <v>94</v>
      </c>
      <c r="B3" s="5" t="s">
        <v>12</v>
      </c>
      <c r="C3" s="5" t="s">
        <v>14</v>
      </c>
      <c r="D3" s="5" t="s">
        <v>94</v>
      </c>
      <c r="E3" s="5" t="s">
        <v>65</v>
      </c>
      <c r="F3" s="3" t="s">
        <v>95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BM45"/>
  <sheetViews>
    <sheetView zoomScale="72" zoomScaleNormal="85" workbookViewId="0">
      <selection activeCell="M31" sqref="M31"/>
    </sheetView>
  </sheetViews>
  <sheetFormatPr defaultColWidth="8.81640625" defaultRowHeight="14.5" x14ac:dyDescent="0.35"/>
  <cols>
    <col min="1" max="1" width="11.81640625" style="89" customWidth="1"/>
    <col min="2" max="2" width="26.7265625" style="89" customWidth="1"/>
    <col min="3" max="3" width="20.1796875" style="89" bestFit="1" customWidth="1"/>
    <col min="4" max="4" width="18.26953125" style="89" customWidth="1"/>
    <col min="5" max="5" width="26.54296875" style="89" customWidth="1"/>
    <col min="6" max="6" width="28.7265625" style="89" bestFit="1" customWidth="1"/>
    <col min="7" max="7" width="13.54296875" style="89" bestFit="1" customWidth="1"/>
    <col min="8" max="8" width="18.1796875" style="89" bestFit="1" customWidth="1"/>
    <col min="9" max="9" width="5.1796875" style="89" bestFit="1" customWidth="1"/>
    <col min="10" max="11" width="15.7265625" style="89" customWidth="1"/>
    <col min="12" max="44" width="12" style="89" bestFit="1" customWidth="1"/>
    <col min="45" max="61" width="8.81640625" style="89"/>
    <col min="62" max="62" width="10.26953125" style="89" customWidth="1"/>
    <col min="63" max="16384" width="8.81640625" style="89"/>
  </cols>
  <sheetData>
    <row r="1" spans="1:65" ht="15" thickBot="1" x14ac:dyDescent="0.4">
      <c r="A1" s="14" t="s">
        <v>0</v>
      </c>
      <c r="B1" s="15" t="s">
        <v>19</v>
      </c>
      <c r="C1" s="15" t="s">
        <v>1</v>
      </c>
      <c r="D1" s="15" t="s">
        <v>339</v>
      </c>
      <c r="E1" s="15" t="s">
        <v>74</v>
      </c>
      <c r="F1" s="15" t="s">
        <v>68</v>
      </c>
      <c r="G1" s="15" t="s">
        <v>36</v>
      </c>
      <c r="H1" s="29" t="s">
        <v>67</v>
      </c>
      <c r="I1" s="35" t="s">
        <v>7</v>
      </c>
      <c r="J1" s="36" t="s">
        <v>66</v>
      </c>
      <c r="K1" s="37" t="s">
        <v>71</v>
      </c>
      <c r="L1" s="34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  <c r="R1" s="15">
        <v>2024</v>
      </c>
      <c r="S1" s="15">
        <v>2025</v>
      </c>
      <c r="T1" s="15">
        <v>2026</v>
      </c>
      <c r="U1" s="15">
        <v>2027</v>
      </c>
      <c r="V1" s="15">
        <v>2028</v>
      </c>
      <c r="W1" s="15">
        <v>2029</v>
      </c>
      <c r="X1" s="15">
        <v>2030</v>
      </c>
      <c r="Y1" s="15">
        <v>2031</v>
      </c>
      <c r="Z1" s="15">
        <v>2032</v>
      </c>
      <c r="AA1" s="15">
        <v>2033</v>
      </c>
      <c r="AB1" s="15">
        <v>2034</v>
      </c>
      <c r="AC1" s="15">
        <v>2035</v>
      </c>
      <c r="AD1" s="15">
        <v>2036</v>
      </c>
      <c r="AE1" s="15">
        <v>2037</v>
      </c>
      <c r="AF1" s="15">
        <v>2038</v>
      </c>
      <c r="AG1" s="15">
        <v>2039</v>
      </c>
      <c r="AH1" s="15">
        <v>2040</v>
      </c>
      <c r="AI1" s="15">
        <v>2041</v>
      </c>
      <c r="AJ1" s="15">
        <v>2042</v>
      </c>
      <c r="AK1" s="15">
        <v>2043</v>
      </c>
      <c r="AL1" s="15">
        <v>2044</v>
      </c>
      <c r="AM1" s="15">
        <v>2045</v>
      </c>
      <c r="AN1" s="15">
        <v>2046</v>
      </c>
      <c r="AO1" s="15">
        <v>2047</v>
      </c>
      <c r="AP1" s="15">
        <v>2048</v>
      </c>
      <c r="AQ1" s="15">
        <v>2049</v>
      </c>
      <c r="AR1" s="16">
        <v>2050</v>
      </c>
      <c r="AS1" s="30">
        <v>2051</v>
      </c>
      <c r="AT1" s="30">
        <v>2052</v>
      </c>
      <c r="AU1" s="30">
        <v>2053</v>
      </c>
      <c r="AV1" s="30">
        <v>2054</v>
      </c>
      <c r="AW1" s="30">
        <v>2055</v>
      </c>
      <c r="AX1" s="30">
        <v>2056</v>
      </c>
      <c r="AY1" s="30">
        <v>2057</v>
      </c>
      <c r="AZ1" s="30">
        <v>2058</v>
      </c>
      <c r="BA1" s="30">
        <v>2059</v>
      </c>
      <c r="BB1" s="30">
        <v>2060</v>
      </c>
      <c r="BC1" s="30">
        <v>2061</v>
      </c>
      <c r="BD1" s="30">
        <v>2062</v>
      </c>
      <c r="BE1" s="30">
        <v>2063</v>
      </c>
      <c r="BF1" s="30">
        <v>2064</v>
      </c>
      <c r="BG1" s="30">
        <v>2065</v>
      </c>
      <c r="BH1" s="30">
        <v>2066</v>
      </c>
      <c r="BI1" s="30">
        <v>2067</v>
      </c>
      <c r="BJ1" s="30">
        <v>2068</v>
      </c>
      <c r="BK1" s="30">
        <v>2069</v>
      </c>
      <c r="BL1" s="16">
        <v>2070</v>
      </c>
    </row>
    <row r="2" spans="1:65" ht="44" thickBot="1" x14ac:dyDescent="0.4">
      <c r="A2" s="41" t="s">
        <v>32</v>
      </c>
      <c r="B2" s="42" t="s">
        <v>82</v>
      </c>
      <c r="C2" s="42" t="s">
        <v>140</v>
      </c>
      <c r="D2" s="42" t="s">
        <v>342</v>
      </c>
      <c r="E2" s="43" t="s">
        <v>78</v>
      </c>
      <c r="F2" s="42" t="s">
        <v>12</v>
      </c>
      <c r="G2" s="42" t="s">
        <v>76</v>
      </c>
      <c r="H2" s="44" t="s">
        <v>83</v>
      </c>
      <c r="I2" s="121"/>
      <c r="J2" s="122"/>
      <c r="K2" s="123"/>
      <c r="L2" s="42">
        <f t="shared" ref="L2:M4" si="0">+M2</f>
        <v>1</v>
      </c>
      <c r="M2" s="42">
        <f t="shared" si="0"/>
        <v>1</v>
      </c>
      <c r="N2" s="42">
        <v>1</v>
      </c>
      <c r="O2" s="42">
        <v>1</v>
      </c>
      <c r="P2" s="42">
        <v>1</v>
      </c>
      <c r="Q2" s="42">
        <v>1</v>
      </c>
      <c r="R2" s="42">
        <v>1</v>
      </c>
      <c r="S2" s="42">
        <v>1</v>
      </c>
      <c r="T2" s="42">
        <v>1</v>
      </c>
      <c r="U2" s="42">
        <v>1</v>
      </c>
      <c r="V2" s="42">
        <v>1</v>
      </c>
      <c r="W2" s="42">
        <v>1</v>
      </c>
      <c r="X2" s="42">
        <v>1</v>
      </c>
      <c r="Y2" s="42">
        <v>1</v>
      </c>
      <c r="Z2" s="42">
        <v>1</v>
      </c>
      <c r="AA2" s="42">
        <v>1</v>
      </c>
      <c r="AB2" s="42">
        <v>1</v>
      </c>
      <c r="AC2" s="42">
        <v>1</v>
      </c>
      <c r="AD2" s="42">
        <v>1</v>
      </c>
      <c r="AE2" s="42">
        <v>1</v>
      </c>
      <c r="AF2" s="42">
        <v>1</v>
      </c>
      <c r="AG2" s="42">
        <v>1</v>
      </c>
      <c r="AH2" s="42">
        <v>1</v>
      </c>
      <c r="AI2" s="42">
        <v>1</v>
      </c>
      <c r="AJ2" s="42">
        <v>1</v>
      </c>
      <c r="AK2" s="42">
        <v>1</v>
      </c>
      <c r="AL2" s="42">
        <v>1</v>
      </c>
      <c r="AM2" s="42">
        <v>1</v>
      </c>
      <c r="AN2" s="42">
        <v>1</v>
      </c>
      <c r="AO2" s="42">
        <v>1</v>
      </c>
      <c r="AP2" s="42">
        <v>1</v>
      </c>
      <c r="AQ2" s="42">
        <v>1</v>
      </c>
      <c r="AR2" s="42">
        <v>1</v>
      </c>
      <c r="AS2" s="42">
        <v>1</v>
      </c>
      <c r="AT2" s="42">
        <v>1</v>
      </c>
      <c r="AU2" s="42">
        <v>1</v>
      </c>
      <c r="AV2" s="42">
        <v>1</v>
      </c>
      <c r="AW2" s="42">
        <v>1</v>
      </c>
      <c r="AX2" s="42">
        <v>1</v>
      </c>
      <c r="AY2" s="42">
        <v>1</v>
      </c>
      <c r="AZ2" s="42">
        <v>1</v>
      </c>
      <c r="BA2" s="42">
        <v>1</v>
      </c>
      <c r="BB2" s="42">
        <v>1</v>
      </c>
      <c r="BC2" s="42">
        <v>1</v>
      </c>
      <c r="BD2" s="42">
        <v>1</v>
      </c>
      <c r="BE2" s="42">
        <v>1</v>
      </c>
      <c r="BF2" s="42">
        <v>1</v>
      </c>
      <c r="BG2" s="42">
        <v>1</v>
      </c>
      <c r="BH2" s="42">
        <v>1</v>
      </c>
      <c r="BI2" s="42">
        <v>1</v>
      </c>
      <c r="BJ2" s="42">
        <v>1</v>
      </c>
      <c r="BK2" s="42">
        <v>1</v>
      </c>
      <c r="BL2" s="124">
        <v>1</v>
      </c>
    </row>
    <row r="3" spans="1:65" ht="44" thickBot="1" x14ac:dyDescent="0.4">
      <c r="A3" s="45" t="s">
        <v>94</v>
      </c>
      <c r="B3" s="46" t="s">
        <v>82</v>
      </c>
      <c r="C3" s="46" t="s">
        <v>141</v>
      </c>
      <c r="D3" s="116" t="s">
        <v>342</v>
      </c>
      <c r="E3" s="47" t="s">
        <v>78</v>
      </c>
      <c r="F3" s="46" t="s">
        <v>12</v>
      </c>
      <c r="G3" s="46" t="s">
        <v>76</v>
      </c>
      <c r="H3" s="48" t="s">
        <v>83</v>
      </c>
      <c r="I3" s="125"/>
      <c r="J3" s="126"/>
      <c r="K3" s="127"/>
      <c r="L3" s="128">
        <f t="shared" si="0"/>
        <v>1</v>
      </c>
      <c r="M3" s="46">
        <f t="shared" si="0"/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46">
        <v>1</v>
      </c>
      <c r="BB3" s="46">
        <v>1</v>
      </c>
      <c r="BC3" s="46">
        <v>1</v>
      </c>
      <c r="BD3" s="46">
        <v>1</v>
      </c>
      <c r="BE3" s="46">
        <v>1</v>
      </c>
      <c r="BF3" s="46">
        <v>1</v>
      </c>
      <c r="BG3" s="46">
        <v>1</v>
      </c>
      <c r="BH3" s="46">
        <v>1</v>
      </c>
      <c r="BI3" s="46">
        <v>1</v>
      </c>
      <c r="BJ3" s="46">
        <v>1</v>
      </c>
      <c r="BK3" s="46">
        <v>1</v>
      </c>
      <c r="BL3" s="129">
        <v>1</v>
      </c>
    </row>
    <row r="4" spans="1:65" ht="44" thickBot="1" x14ac:dyDescent="0.4">
      <c r="A4" s="45" t="s">
        <v>144</v>
      </c>
      <c r="B4" s="46" t="s">
        <v>82</v>
      </c>
      <c r="C4" s="46" t="s">
        <v>141</v>
      </c>
      <c r="D4" s="116" t="s">
        <v>342</v>
      </c>
      <c r="E4" s="47" t="s">
        <v>78</v>
      </c>
      <c r="F4" s="46" t="s">
        <v>12</v>
      </c>
      <c r="G4" s="46" t="s">
        <v>76</v>
      </c>
      <c r="H4" s="48" t="s">
        <v>83</v>
      </c>
      <c r="I4" s="125"/>
      <c r="J4" s="126"/>
      <c r="K4" s="127"/>
      <c r="L4" s="128">
        <f t="shared" si="0"/>
        <v>1</v>
      </c>
      <c r="M4" s="46">
        <f t="shared" si="0"/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46">
        <v>1</v>
      </c>
      <c r="BB4" s="46">
        <v>1</v>
      </c>
      <c r="BC4" s="46">
        <v>1</v>
      </c>
      <c r="BD4" s="46">
        <v>1</v>
      </c>
      <c r="BE4" s="46">
        <v>1</v>
      </c>
      <c r="BF4" s="46">
        <v>1</v>
      </c>
      <c r="BG4" s="46">
        <v>1</v>
      </c>
      <c r="BH4" s="46">
        <v>1</v>
      </c>
      <c r="BI4" s="46">
        <v>1</v>
      </c>
      <c r="BJ4" s="46">
        <v>1</v>
      </c>
      <c r="BK4" s="46">
        <v>1</v>
      </c>
      <c r="BL4" s="129">
        <v>1</v>
      </c>
    </row>
    <row r="5" spans="1:65" ht="29.5" thickBot="1" x14ac:dyDescent="0.4">
      <c r="A5" s="120" t="s">
        <v>145</v>
      </c>
      <c r="B5" s="117" t="s">
        <v>39</v>
      </c>
      <c r="C5" s="117" t="s">
        <v>131</v>
      </c>
      <c r="D5" s="117" t="s">
        <v>342</v>
      </c>
      <c r="E5" s="119" t="s">
        <v>79</v>
      </c>
      <c r="F5" s="117" t="s">
        <v>12</v>
      </c>
      <c r="G5" s="117" t="s">
        <v>76</v>
      </c>
      <c r="H5" s="130" t="s">
        <v>75</v>
      </c>
      <c r="I5" s="131"/>
      <c r="J5" s="132"/>
      <c r="K5" s="133"/>
      <c r="L5" s="134">
        <v>1.128575672</v>
      </c>
      <c r="M5" s="134">
        <v>1.1363423580000001</v>
      </c>
      <c r="N5" s="134">
        <v>1.1466088889999999</v>
      </c>
      <c r="O5" s="134">
        <v>1.1393414610000001</v>
      </c>
      <c r="P5" s="117">
        <v>1.1094999999999999</v>
      </c>
      <c r="Q5" s="117">
        <v>1.1052999999999999</v>
      </c>
      <c r="R5" s="117">
        <v>1.1029</v>
      </c>
      <c r="S5" s="117">
        <v>1.101</v>
      </c>
      <c r="T5" s="117">
        <v>1.0992999999999999</v>
      </c>
      <c r="U5" s="117">
        <v>1.0979000000000001</v>
      </c>
      <c r="V5" s="117">
        <v>1.0979000000000001</v>
      </c>
      <c r="W5" s="117">
        <v>1.0979000000000001</v>
      </c>
      <c r="X5" s="117">
        <v>1.0979000000000001</v>
      </c>
      <c r="Y5" s="117">
        <v>1.0979000000000001</v>
      </c>
      <c r="Z5" s="117">
        <v>1.0979000000000001</v>
      </c>
      <c r="AA5" s="117">
        <v>1.0979000000000001</v>
      </c>
      <c r="AB5" s="117">
        <v>1.0979000000000001</v>
      </c>
      <c r="AC5" s="117">
        <v>1.0979000000000001</v>
      </c>
      <c r="AD5" s="117">
        <v>1.0979000000000001</v>
      </c>
      <c r="AE5" s="117">
        <v>1.0979000000000001</v>
      </c>
      <c r="AF5" s="117">
        <v>1.0979000000000001</v>
      </c>
      <c r="AG5" s="117">
        <v>1.0979000000000001</v>
      </c>
      <c r="AH5" s="117">
        <v>1.0979000000000001</v>
      </c>
      <c r="AI5" s="117">
        <v>1.0979000000000001</v>
      </c>
      <c r="AJ5" s="117">
        <v>1.0979000000000001</v>
      </c>
      <c r="AK5" s="117">
        <v>1.0979000000000001</v>
      </c>
      <c r="AL5" s="117">
        <v>1.0979000000000001</v>
      </c>
      <c r="AM5" s="117">
        <v>1.0979000000000001</v>
      </c>
      <c r="AN5" s="117">
        <v>1.0979000000000001</v>
      </c>
      <c r="AO5" s="117">
        <v>1.0979000000000001</v>
      </c>
      <c r="AP5" s="117">
        <v>1.0979000000000001</v>
      </c>
      <c r="AQ5" s="117">
        <v>1.0979000000000001</v>
      </c>
      <c r="AR5" s="117">
        <v>1.0979000000000001</v>
      </c>
      <c r="AS5" s="117">
        <v>1.0979000000000001</v>
      </c>
      <c r="AT5" s="117">
        <v>1.0979000000000001</v>
      </c>
      <c r="AU5" s="117">
        <v>1.0979000000000001</v>
      </c>
      <c r="AV5" s="117">
        <v>1.0979000000000001</v>
      </c>
      <c r="AW5" s="117">
        <v>1.0979000000000001</v>
      </c>
      <c r="AX5" s="117">
        <v>1.0979000000000001</v>
      </c>
      <c r="AY5" s="117">
        <v>1.0979000000000001</v>
      </c>
      <c r="AZ5" s="117">
        <v>1.0979000000000001</v>
      </c>
      <c r="BA5" s="117">
        <v>1.0979000000000001</v>
      </c>
      <c r="BB5" s="117">
        <v>1.0979000000000001</v>
      </c>
      <c r="BC5" s="117">
        <v>1.0979000000000001</v>
      </c>
      <c r="BD5" s="117">
        <v>1.0979000000000001</v>
      </c>
      <c r="BE5" s="117">
        <v>1.0979000000000001</v>
      </c>
      <c r="BF5" s="117">
        <v>1.0979000000000001</v>
      </c>
      <c r="BG5" s="117">
        <v>1.0979000000000001</v>
      </c>
      <c r="BH5" s="117">
        <v>1.0979000000000001</v>
      </c>
      <c r="BI5" s="117">
        <v>1.0979000000000001</v>
      </c>
      <c r="BJ5" s="117">
        <v>1.0979000000000001</v>
      </c>
      <c r="BK5" s="117">
        <v>1.0979000000000001</v>
      </c>
      <c r="BL5" s="117">
        <v>1.0979000000000001</v>
      </c>
      <c r="BM5" s="135"/>
    </row>
    <row r="6" spans="1:65" ht="29.5" thickBot="1" x14ac:dyDescent="0.4">
      <c r="A6" s="120" t="s">
        <v>94</v>
      </c>
      <c r="B6" s="117" t="s">
        <v>39</v>
      </c>
      <c r="C6" s="117" t="s">
        <v>131</v>
      </c>
      <c r="D6" s="117" t="s">
        <v>342</v>
      </c>
      <c r="E6" s="119" t="s">
        <v>79</v>
      </c>
      <c r="F6" s="117" t="s">
        <v>12</v>
      </c>
      <c r="G6" s="117" t="s">
        <v>76</v>
      </c>
      <c r="H6" s="130" t="s">
        <v>75</v>
      </c>
      <c r="I6" s="131"/>
      <c r="J6" s="132"/>
      <c r="K6" s="133"/>
      <c r="L6" s="134">
        <v>1.128575672</v>
      </c>
      <c r="M6" s="134">
        <v>1.1363423580000001</v>
      </c>
      <c r="N6" s="134">
        <v>1.1466088889999999</v>
      </c>
      <c r="O6" s="134">
        <v>1.1393414610000001</v>
      </c>
      <c r="P6" s="117">
        <v>1.1027</v>
      </c>
      <c r="Q6" s="117">
        <v>1.1000000000000001</v>
      </c>
      <c r="R6" s="117">
        <v>1.0978000000000001</v>
      </c>
      <c r="S6" s="117">
        <v>1.0964</v>
      </c>
      <c r="T6" s="117">
        <v>1.0952999999999999</v>
      </c>
      <c r="U6" s="117">
        <v>1.0943000000000001</v>
      </c>
      <c r="V6" s="117">
        <v>1.0932999999999999</v>
      </c>
      <c r="W6" s="117">
        <v>1.0922000000000001</v>
      </c>
      <c r="X6" s="117">
        <v>1.0911999999999999</v>
      </c>
      <c r="Y6" s="117">
        <v>1.0907</v>
      </c>
      <c r="Z6" s="117">
        <v>1.0902000000000001</v>
      </c>
      <c r="AA6" s="117">
        <v>1.0896999999999999</v>
      </c>
      <c r="AB6" s="117">
        <v>1.0891999999999999</v>
      </c>
      <c r="AC6" s="117">
        <v>1.0888</v>
      </c>
      <c r="AD6" s="117">
        <v>1.0886</v>
      </c>
      <c r="AE6" s="117">
        <v>1.0884</v>
      </c>
      <c r="AF6" s="117">
        <v>1.0882000000000001</v>
      </c>
      <c r="AG6" s="117">
        <v>1.0880000000000001</v>
      </c>
      <c r="AH6" s="117">
        <v>1.0878000000000001</v>
      </c>
      <c r="AI6" s="117">
        <v>1.0876999999999999</v>
      </c>
      <c r="AJ6" s="117">
        <v>1.0875999999999999</v>
      </c>
      <c r="AK6" s="117">
        <v>1.0874999999999999</v>
      </c>
      <c r="AL6" s="117">
        <v>1.0873999999999999</v>
      </c>
      <c r="AM6" s="117">
        <v>1.0872999999999999</v>
      </c>
      <c r="AN6" s="117">
        <v>1.0872999999999999</v>
      </c>
      <c r="AO6" s="117">
        <v>1.0872999999999999</v>
      </c>
      <c r="AP6" s="117">
        <v>1.0872999999999999</v>
      </c>
      <c r="AQ6" s="117">
        <v>1.0871999999999999</v>
      </c>
      <c r="AR6" s="117">
        <v>1.0871999999999999</v>
      </c>
      <c r="AS6" s="117">
        <v>1.0871999999999999</v>
      </c>
      <c r="AT6" s="117">
        <v>1.0871999999999999</v>
      </c>
      <c r="AU6" s="117">
        <v>1.0871999999999999</v>
      </c>
      <c r="AV6" s="117">
        <v>1.0871999999999999</v>
      </c>
      <c r="AW6" s="117">
        <v>1.0871999999999999</v>
      </c>
      <c r="AX6" s="117">
        <v>1.0871999999999999</v>
      </c>
      <c r="AY6" s="117">
        <v>1.0871999999999999</v>
      </c>
      <c r="AZ6" s="117">
        <v>1.0871999999999999</v>
      </c>
      <c r="BA6" s="117">
        <v>1.0871999999999999</v>
      </c>
      <c r="BB6" s="117">
        <v>1.0871999999999999</v>
      </c>
      <c r="BC6" s="117">
        <v>1.0871999999999999</v>
      </c>
      <c r="BD6" s="117">
        <v>1.0871999999999999</v>
      </c>
      <c r="BE6" s="117">
        <v>1.0871999999999999</v>
      </c>
      <c r="BF6" s="117">
        <v>1.0871999999999999</v>
      </c>
      <c r="BG6" s="117">
        <v>1.0871999999999999</v>
      </c>
      <c r="BH6" s="117">
        <v>1.0871999999999999</v>
      </c>
      <c r="BI6" s="117">
        <v>1.0871999999999999</v>
      </c>
      <c r="BJ6" s="117">
        <v>1.0871999999999999</v>
      </c>
      <c r="BK6" s="117">
        <v>1.0871999999999999</v>
      </c>
      <c r="BL6" s="117">
        <v>1.0871999999999999</v>
      </c>
      <c r="BM6" s="135"/>
    </row>
    <row r="7" spans="1:65" ht="29.5" thickBot="1" x14ac:dyDescent="0.4">
      <c r="A7" s="120" t="s">
        <v>144</v>
      </c>
      <c r="B7" s="117" t="s">
        <v>39</v>
      </c>
      <c r="C7" s="117" t="s">
        <v>131</v>
      </c>
      <c r="D7" s="117" t="s">
        <v>342</v>
      </c>
      <c r="E7" s="119" t="s">
        <v>79</v>
      </c>
      <c r="F7" s="117" t="s">
        <v>12</v>
      </c>
      <c r="G7" s="117" t="s">
        <v>76</v>
      </c>
      <c r="H7" s="130" t="s">
        <v>75</v>
      </c>
      <c r="I7" s="131"/>
      <c r="J7" s="132"/>
      <c r="K7" s="133"/>
      <c r="L7" s="134">
        <v>1.128575672</v>
      </c>
      <c r="M7" s="134">
        <v>1.1363423580000001</v>
      </c>
      <c r="N7" s="134">
        <v>1.1466088889999999</v>
      </c>
      <c r="O7" s="134">
        <v>1.1393414610000001</v>
      </c>
      <c r="P7" s="117">
        <v>1.1027</v>
      </c>
      <c r="Q7" s="117">
        <v>1.1000000000000001</v>
      </c>
      <c r="R7" s="117">
        <v>1.0978000000000001</v>
      </c>
      <c r="S7" s="117">
        <v>1.0964</v>
      </c>
      <c r="T7" s="117">
        <v>1.0959000000000001</v>
      </c>
      <c r="U7" s="117">
        <v>1.0951</v>
      </c>
      <c r="V7" s="117">
        <v>1.0947</v>
      </c>
      <c r="W7" s="117">
        <v>1.0941000000000001</v>
      </c>
      <c r="X7" s="117">
        <v>1.0935999999999999</v>
      </c>
      <c r="Y7" s="117">
        <v>1.0931</v>
      </c>
      <c r="Z7" s="117">
        <v>1.0929</v>
      </c>
      <c r="AA7" s="117">
        <v>1.0924</v>
      </c>
      <c r="AB7" s="117">
        <v>1.0922000000000001</v>
      </c>
      <c r="AC7" s="117">
        <v>1.0919000000000001</v>
      </c>
      <c r="AD7" s="117">
        <v>1.0916999999999999</v>
      </c>
      <c r="AE7" s="117">
        <v>1.0914999999999999</v>
      </c>
      <c r="AF7" s="117">
        <v>1.0911999999999999</v>
      </c>
      <c r="AG7" s="117">
        <v>1.0911</v>
      </c>
      <c r="AH7" s="117">
        <v>1.0909</v>
      </c>
      <c r="AI7" s="117">
        <v>1.0908</v>
      </c>
      <c r="AJ7" s="117">
        <v>1.0906</v>
      </c>
      <c r="AK7" s="117">
        <v>1.0905</v>
      </c>
      <c r="AL7" s="117">
        <v>1.0904</v>
      </c>
      <c r="AM7" s="117">
        <v>1.0902000000000001</v>
      </c>
      <c r="AN7" s="117">
        <v>1.0900000000000001</v>
      </c>
      <c r="AO7" s="117">
        <v>1.0899000000000001</v>
      </c>
      <c r="AP7" s="117">
        <v>1.0898000000000001</v>
      </c>
      <c r="AQ7" s="117">
        <v>1.0895999999999999</v>
      </c>
      <c r="AR7" s="117">
        <v>1.0893999999999999</v>
      </c>
      <c r="AS7" s="117">
        <v>1.0892999999999999</v>
      </c>
      <c r="AT7" s="117">
        <v>1.0891999999999999</v>
      </c>
      <c r="AU7" s="117">
        <v>1.0891</v>
      </c>
      <c r="AV7" s="117">
        <v>1.089</v>
      </c>
      <c r="AW7" s="117">
        <v>1.0889</v>
      </c>
      <c r="AX7" s="117">
        <v>1.0887</v>
      </c>
      <c r="AY7" s="117">
        <v>1.0887</v>
      </c>
      <c r="AZ7" s="117">
        <v>1.0886</v>
      </c>
      <c r="BA7" s="117">
        <v>1.0885</v>
      </c>
      <c r="BB7" s="117">
        <v>1.0884</v>
      </c>
      <c r="BC7" s="117">
        <v>1.0883</v>
      </c>
      <c r="BD7" s="117">
        <v>1.0881000000000001</v>
      </c>
      <c r="BE7" s="117">
        <v>1.0881000000000001</v>
      </c>
      <c r="BF7" s="117">
        <v>1.0880000000000001</v>
      </c>
      <c r="BG7" s="117">
        <v>1.0879000000000001</v>
      </c>
      <c r="BH7" s="117">
        <v>1.0879000000000001</v>
      </c>
      <c r="BI7" s="117">
        <v>1.0879000000000001</v>
      </c>
      <c r="BJ7" s="117">
        <v>1.0878000000000001</v>
      </c>
      <c r="BK7" s="117">
        <v>1.0878000000000001</v>
      </c>
      <c r="BL7" s="117">
        <v>1.0876999999999999</v>
      </c>
      <c r="BM7" s="135"/>
    </row>
    <row r="8" spans="1:65" ht="29.5" thickBot="1" x14ac:dyDescent="0.4">
      <c r="A8" s="120" t="s">
        <v>94</v>
      </c>
      <c r="B8" s="117" t="s">
        <v>39</v>
      </c>
      <c r="C8" s="88" t="s">
        <v>338</v>
      </c>
      <c r="D8" s="88" t="s">
        <v>343</v>
      </c>
      <c r="E8" s="119" t="s">
        <v>79</v>
      </c>
      <c r="F8" s="117" t="s">
        <v>12</v>
      </c>
      <c r="G8" s="117" t="s">
        <v>76</v>
      </c>
      <c r="H8" s="130" t="s">
        <v>75</v>
      </c>
      <c r="I8" s="131"/>
      <c r="J8" s="132"/>
      <c r="K8" s="133"/>
      <c r="L8" s="134">
        <v>0.01</v>
      </c>
      <c r="M8" s="134">
        <v>0.01</v>
      </c>
      <c r="N8" s="134">
        <v>0.01</v>
      </c>
      <c r="O8" s="134">
        <v>0.01</v>
      </c>
      <c r="P8" s="135">
        <v>2.5000000000000001E-2</v>
      </c>
      <c r="Q8" s="135">
        <v>0.05</v>
      </c>
      <c r="R8" s="135">
        <v>7.1999999999999995E-2</v>
      </c>
      <c r="S8" s="135">
        <v>9.5000000000000001E-2</v>
      </c>
      <c r="T8" s="135">
        <v>0.11</v>
      </c>
      <c r="U8" s="135">
        <v>0.13</v>
      </c>
      <c r="V8" s="135">
        <v>0.16</v>
      </c>
      <c r="W8" s="135">
        <v>0.18</v>
      </c>
      <c r="X8" s="135">
        <v>0.21</v>
      </c>
      <c r="Y8" s="135">
        <v>0.24</v>
      </c>
      <c r="Z8" s="135">
        <v>0.27</v>
      </c>
      <c r="AA8" s="135">
        <v>0.3</v>
      </c>
      <c r="AB8" s="135">
        <v>0.33</v>
      </c>
      <c r="AC8" s="135">
        <v>0.35</v>
      </c>
      <c r="AD8" s="135">
        <v>0.37</v>
      </c>
      <c r="AE8" s="135">
        <v>0.38</v>
      </c>
      <c r="AF8" s="135">
        <v>0.39</v>
      </c>
      <c r="AG8" s="135">
        <v>0.4</v>
      </c>
      <c r="AH8" s="135">
        <v>0.41</v>
      </c>
      <c r="AI8" s="135">
        <v>0.42</v>
      </c>
      <c r="AJ8" s="135">
        <v>0.42</v>
      </c>
      <c r="AK8" s="135">
        <v>0.43</v>
      </c>
      <c r="AL8" s="135">
        <v>0.43</v>
      </c>
      <c r="AM8" s="135">
        <v>0.43</v>
      </c>
      <c r="AN8" s="135">
        <v>0.44</v>
      </c>
      <c r="AO8" s="135">
        <v>0.44</v>
      </c>
      <c r="AP8" s="135">
        <v>0.44</v>
      </c>
      <c r="AQ8" s="135">
        <v>0.45</v>
      </c>
      <c r="AR8" s="135">
        <v>0.45</v>
      </c>
      <c r="AS8" s="135">
        <v>0.45</v>
      </c>
      <c r="AT8" s="135">
        <v>0.45</v>
      </c>
      <c r="AU8" s="135">
        <v>0.45</v>
      </c>
      <c r="AV8" s="135">
        <v>0.45</v>
      </c>
      <c r="AW8" s="135">
        <v>0.45</v>
      </c>
      <c r="AX8" s="135">
        <v>0.45</v>
      </c>
      <c r="AY8" s="135">
        <v>0.45</v>
      </c>
      <c r="AZ8" s="135">
        <v>0.45</v>
      </c>
      <c r="BA8" s="135">
        <v>0.45</v>
      </c>
      <c r="BB8" s="135">
        <v>0.45</v>
      </c>
      <c r="BC8" s="135">
        <v>0.45</v>
      </c>
      <c r="BD8" s="135">
        <v>0.45</v>
      </c>
      <c r="BE8" s="135">
        <v>0.45</v>
      </c>
      <c r="BF8" s="135">
        <v>0.45</v>
      </c>
      <c r="BG8" s="135">
        <v>0.45</v>
      </c>
      <c r="BH8" s="135">
        <v>0.45</v>
      </c>
      <c r="BI8" s="135">
        <v>0.45</v>
      </c>
      <c r="BJ8" s="135">
        <v>0.45</v>
      </c>
      <c r="BK8" s="135">
        <v>0.45</v>
      </c>
      <c r="BL8" s="135">
        <v>0.45</v>
      </c>
      <c r="BM8" s="135"/>
    </row>
    <row r="9" spans="1:65" ht="29.5" thickBot="1" x14ac:dyDescent="0.4">
      <c r="A9" s="120" t="s">
        <v>94</v>
      </c>
      <c r="B9" s="117" t="s">
        <v>39</v>
      </c>
      <c r="C9" s="88" t="s">
        <v>338</v>
      </c>
      <c r="D9" s="88" t="s">
        <v>344</v>
      </c>
      <c r="E9" s="119" t="s">
        <v>79</v>
      </c>
      <c r="F9" s="117" t="s">
        <v>12</v>
      </c>
      <c r="G9" s="117" t="s">
        <v>76</v>
      </c>
      <c r="H9" s="130" t="s">
        <v>75</v>
      </c>
      <c r="I9" s="131"/>
      <c r="J9" s="132"/>
      <c r="K9" s="133"/>
      <c r="L9" s="134">
        <v>0.99</v>
      </c>
      <c r="M9" s="134">
        <v>0.99</v>
      </c>
      <c r="N9" s="134">
        <v>0.99</v>
      </c>
      <c r="O9" s="134">
        <v>0.99</v>
      </c>
      <c r="P9" s="135">
        <v>0.97499999999999998</v>
      </c>
      <c r="Q9" s="135">
        <v>0.95</v>
      </c>
      <c r="R9" s="135">
        <v>0.92800000000000005</v>
      </c>
      <c r="S9" s="135">
        <v>0.90500000000000003</v>
      </c>
      <c r="T9" s="135">
        <v>0.89</v>
      </c>
      <c r="U9" s="135">
        <v>0.87</v>
      </c>
      <c r="V9" s="135">
        <v>0.84</v>
      </c>
      <c r="W9" s="135">
        <v>0.82</v>
      </c>
      <c r="X9" s="135">
        <v>0.79</v>
      </c>
      <c r="Y9" s="135">
        <v>0.76</v>
      </c>
      <c r="Z9" s="135">
        <v>0.73</v>
      </c>
      <c r="AA9" s="135">
        <v>0.7</v>
      </c>
      <c r="AB9" s="135">
        <v>0.67</v>
      </c>
      <c r="AC9" s="135">
        <v>0.65</v>
      </c>
      <c r="AD9" s="135">
        <v>0.63</v>
      </c>
      <c r="AE9" s="135">
        <v>0.62</v>
      </c>
      <c r="AF9" s="135">
        <v>0.61</v>
      </c>
      <c r="AG9" s="135">
        <v>0.6</v>
      </c>
      <c r="AH9" s="135">
        <v>0.59</v>
      </c>
      <c r="AI9" s="135">
        <v>0.57999999999999996</v>
      </c>
      <c r="AJ9" s="135">
        <v>0.57999999999999996</v>
      </c>
      <c r="AK9" s="135">
        <v>0.56999999999999995</v>
      </c>
      <c r="AL9" s="135">
        <v>0.56999999999999995</v>
      </c>
      <c r="AM9" s="135">
        <v>0.56999999999999995</v>
      </c>
      <c r="AN9" s="135">
        <v>0.56000000000000005</v>
      </c>
      <c r="AO9" s="135">
        <v>0.56000000000000005</v>
      </c>
      <c r="AP9" s="135">
        <v>0.56000000000000005</v>
      </c>
      <c r="AQ9" s="135">
        <v>0.55000000000000004</v>
      </c>
      <c r="AR9" s="135">
        <v>0.55000000000000004</v>
      </c>
      <c r="AS9" s="135">
        <v>0.55000000000000004</v>
      </c>
      <c r="AT9" s="135">
        <v>0.55000000000000004</v>
      </c>
      <c r="AU9" s="135">
        <v>0.55000000000000004</v>
      </c>
      <c r="AV9" s="135">
        <v>0.55000000000000004</v>
      </c>
      <c r="AW9" s="135">
        <v>0.55000000000000004</v>
      </c>
      <c r="AX9" s="135">
        <v>0.55000000000000004</v>
      </c>
      <c r="AY9" s="135">
        <v>0.55000000000000004</v>
      </c>
      <c r="AZ9" s="135">
        <v>0.55000000000000004</v>
      </c>
      <c r="BA9" s="135">
        <v>0.55000000000000004</v>
      </c>
      <c r="BB9" s="135">
        <v>0.55000000000000004</v>
      </c>
      <c r="BC9" s="135">
        <v>0.55000000000000004</v>
      </c>
      <c r="BD9" s="135">
        <v>0.55000000000000004</v>
      </c>
      <c r="BE9" s="135">
        <v>0.55000000000000004</v>
      </c>
      <c r="BF9" s="135">
        <v>0.55000000000000004</v>
      </c>
      <c r="BG9" s="135">
        <v>0.55000000000000004</v>
      </c>
      <c r="BH9" s="135">
        <v>0.55000000000000004</v>
      </c>
      <c r="BI9" s="135">
        <v>0.55000000000000004</v>
      </c>
      <c r="BJ9" s="135">
        <v>0.55000000000000004</v>
      </c>
      <c r="BK9" s="135">
        <v>0.55000000000000004</v>
      </c>
      <c r="BL9" s="135">
        <v>0.55000000000000004</v>
      </c>
      <c r="BM9" s="135"/>
    </row>
    <row r="10" spans="1:65" ht="29.5" thickBot="1" x14ac:dyDescent="0.4">
      <c r="A10" s="120" t="s">
        <v>94</v>
      </c>
      <c r="B10" s="117" t="s">
        <v>39</v>
      </c>
      <c r="C10" s="118" t="s">
        <v>341</v>
      </c>
      <c r="D10" s="118" t="s">
        <v>340</v>
      </c>
      <c r="E10" s="119" t="s">
        <v>79</v>
      </c>
      <c r="F10" s="117" t="s">
        <v>12</v>
      </c>
      <c r="G10" s="117" t="s">
        <v>76</v>
      </c>
      <c r="H10" s="130" t="s">
        <v>75</v>
      </c>
      <c r="I10" s="131"/>
      <c r="J10" s="132"/>
      <c r="K10" s="133"/>
      <c r="L10" s="134">
        <v>0.01</v>
      </c>
      <c r="M10" s="134">
        <v>0.01</v>
      </c>
      <c r="N10" s="134">
        <v>0.01</v>
      </c>
      <c r="O10" s="134">
        <v>0.01</v>
      </c>
      <c r="P10" s="135">
        <v>0.05</v>
      </c>
      <c r="Q10" s="135">
        <v>0.06</v>
      </c>
      <c r="R10" s="135">
        <v>6.8000000000000005E-2</v>
      </c>
      <c r="S10" s="135">
        <v>0.08</v>
      </c>
      <c r="T10" s="135">
        <v>8.5000000000000006E-2</v>
      </c>
      <c r="U10" s="135">
        <v>9.1999999999999998E-2</v>
      </c>
      <c r="V10" s="135">
        <v>9.9000000000000005E-2</v>
      </c>
      <c r="W10" s="135">
        <v>0.108</v>
      </c>
      <c r="X10" s="135">
        <v>0.115</v>
      </c>
      <c r="Y10" s="135">
        <v>0.12</v>
      </c>
      <c r="Z10" s="135">
        <v>0.126</v>
      </c>
      <c r="AA10" s="135">
        <v>0.128</v>
      </c>
      <c r="AB10" s="135">
        <v>0.13200000000000001</v>
      </c>
      <c r="AC10" s="135">
        <v>0.13600000000000001</v>
      </c>
      <c r="AD10" s="135">
        <v>0.14000000000000001</v>
      </c>
      <c r="AE10" s="135">
        <v>0.14299999999999999</v>
      </c>
      <c r="AF10" s="135">
        <v>0.14699999999999999</v>
      </c>
      <c r="AG10" s="135">
        <v>0.151</v>
      </c>
      <c r="AH10" s="135">
        <v>0.154</v>
      </c>
      <c r="AI10" s="135">
        <v>0.16</v>
      </c>
      <c r="AJ10" s="135">
        <v>0.16500000000000001</v>
      </c>
      <c r="AK10" s="135">
        <v>0.16800000000000001</v>
      </c>
      <c r="AL10" s="135">
        <v>0.17399999999999999</v>
      </c>
      <c r="AM10" s="135">
        <v>0.18</v>
      </c>
      <c r="AN10" s="135">
        <v>0.185</v>
      </c>
      <c r="AO10" s="135">
        <v>0.19</v>
      </c>
      <c r="AP10" s="135">
        <v>0.19400000000000001</v>
      </c>
      <c r="AQ10" s="135">
        <v>0.19700000000000001</v>
      </c>
      <c r="AR10" s="135">
        <v>0.2</v>
      </c>
      <c r="AS10" s="135">
        <v>0.2</v>
      </c>
      <c r="AT10" s="135">
        <v>0.2</v>
      </c>
      <c r="AU10" s="135">
        <v>0.2</v>
      </c>
      <c r="AV10" s="135">
        <v>0.2</v>
      </c>
      <c r="AW10" s="135">
        <v>0.2</v>
      </c>
      <c r="AX10" s="135">
        <v>0.2</v>
      </c>
      <c r="AY10" s="135">
        <v>0.2</v>
      </c>
      <c r="AZ10" s="135">
        <v>0.2</v>
      </c>
      <c r="BA10" s="135">
        <v>0.2</v>
      </c>
      <c r="BB10" s="135">
        <v>0.2</v>
      </c>
      <c r="BC10" s="135">
        <v>0.2</v>
      </c>
      <c r="BD10" s="135">
        <v>0.2</v>
      </c>
      <c r="BE10" s="135">
        <v>0.2</v>
      </c>
      <c r="BF10" s="135">
        <v>0.2</v>
      </c>
      <c r="BG10" s="135">
        <v>0.2</v>
      </c>
      <c r="BH10" s="135">
        <v>0.2</v>
      </c>
      <c r="BI10" s="135">
        <v>0.2</v>
      </c>
      <c r="BJ10" s="135">
        <v>0.2</v>
      </c>
      <c r="BK10" s="135">
        <v>0.2</v>
      </c>
      <c r="BL10" s="135">
        <v>0.2</v>
      </c>
      <c r="BM10" s="135"/>
    </row>
    <row r="11" spans="1:65" ht="29.5" thickBot="1" x14ac:dyDescent="0.4">
      <c r="A11" s="120" t="s">
        <v>94</v>
      </c>
      <c r="B11" s="117" t="s">
        <v>39</v>
      </c>
      <c r="C11" s="118" t="s">
        <v>341</v>
      </c>
      <c r="D11" s="118" t="s">
        <v>345</v>
      </c>
      <c r="E11" s="119" t="s">
        <v>79</v>
      </c>
      <c r="F11" s="117" t="s">
        <v>12</v>
      </c>
      <c r="G11" s="117" t="s">
        <v>76</v>
      </c>
      <c r="H11" s="130" t="s">
        <v>75</v>
      </c>
      <c r="I11" s="131"/>
      <c r="J11" s="132"/>
      <c r="K11" s="133"/>
      <c r="L11" s="134">
        <v>0.99</v>
      </c>
      <c r="M11" s="134">
        <v>0.99</v>
      </c>
      <c r="N11" s="134">
        <v>0.99</v>
      </c>
      <c r="O11" s="134">
        <v>0.99</v>
      </c>
      <c r="P11" s="135">
        <v>0.95</v>
      </c>
      <c r="Q11" s="135">
        <v>0.94</v>
      </c>
      <c r="R11" s="135">
        <v>0.93200000000000005</v>
      </c>
      <c r="S11" s="135">
        <v>0.92</v>
      </c>
      <c r="T11" s="135">
        <v>0.91500000000000004</v>
      </c>
      <c r="U11" s="135">
        <v>0.90800000000000003</v>
      </c>
      <c r="V11" s="135">
        <v>0.90100000000000002</v>
      </c>
      <c r="W11" s="135">
        <v>0.89200000000000002</v>
      </c>
      <c r="X11" s="135">
        <v>0.88500000000000001</v>
      </c>
      <c r="Y11" s="135">
        <v>0.88</v>
      </c>
      <c r="Z11" s="135">
        <v>0.874</v>
      </c>
      <c r="AA11" s="135">
        <v>0.872</v>
      </c>
      <c r="AB11" s="135">
        <v>0.86799999999999999</v>
      </c>
      <c r="AC11" s="135">
        <v>0.86399999999999999</v>
      </c>
      <c r="AD11" s="135">
        <v>0.86</v>
      </c>
      <c r="AE11" s="135">
        <v>0.85699999999999998</v>
      </c>
      <c r="AF11" s="135">
        <v>0.85299999999999998</v>
      </c>
      <c r="AG11" s="135">
        <v>0.84899999999999998</v>
      </c>
      <c r="AH11" s="135">
        <v>0.84599999999999997</v>
      </c>
      <c r="AI11" s="135">
        <v>0.84</v>
      </c>
      <c r="AJ11" s="135">
        <v>0.83499999999999996</v>
      </c>
      <c r="AK11" s="135">
        <v>0.83199999999999996</v>
      </c>
      <c r="AL11" s="135">
        <v>0.82599999999999996</v>
      </c>
      <c r="AM11" s="135">
        <v>0.82</v>
      </c>
      <c r="AN11" s="135">
        <v>0.81499999999999995</v>
      </c>
      <c r="AO11" s="135">
        <v>0.81</v>
      </c>
      <c r="AP11" s="135">
        <v>0.80600000000000005</v>
      </c>
      <c r="AQ11" s="135">
        <v>0.80300000000000005</v>
      </c>
      <c r="AR11" s="135">
        <v>0.8</v>
      </c>
      <c r="AS11" s="135">
        <v>0.8</v>
      </c>
      <c r="AT11" s="135">
        <v>0.8</v>
      </c>
      <c r="AU11" s="135">
        <v>0.8</v>
      </c>
      <c r="AV11" s="135">
        <v>0.8</v>
      </c>
      <c r="AW11" s="135">
        <v>0.8</v>
      </c>
      <c r="AX11" s="135">
        <v>0.8</v>
      </c>
      <c r="AY11" s="135">
        <v>0.8</v>
      </c>
      <c r="AZ11" s="135">
        <v>0.8</v>
      </c>
      <c r="BA11" s="135">
        <v>0.8</v>
      </c>
      <c r="BB11" s="135">
        <v>0.8</v>
      </c>
      <c r="BC11" s="135">
        <v>0.8</v>
      </c>
      <c r="BD11" s="135">
        <v>0.8</v>
      </c>
      <c r="BE11" s="135">
        <v>0.8</v>
      </c>
      <c r="BF11" s="135">
        <v>0.8</v>
      </c>
      <c r="BG11" s="135">
        <v>0.8</v>
      </c>
      <c r="BH11" s="135">
        <v>0.8</v>
      </c>
      <c r="BI11" s="135">
        <v>0.8</v>
      </c>
      <c r="BJ11" s="135">
        <v>0.8</v>
      </c>
      <c r="BK11" s="135">
        <v>0.8</v>
      </c>
      <c r="BL11" s="135">
        <v>0.8</v>
      </c>
      <c r="BM11" s="135"/>
    </row>
    <row r="12" spans="1:65" ht="29.5" thickBot="1" x14ac:dyDescent="0.4">
      <c r="A12" s="45" t="s">
        <v>144</v>
      </c>
      <c r="B12" s="117" t="s">
        <v>39</v>
      </c>
      <c r="C12" s="88" t="s">
        <v>338</v>
      </c>
      <c r="D12" s="88" t="s">
        <v>343</v>
      </c>
      <c r="E12" s="119" t="s">
        <v>79</v>
      </c>
      <c r="F12" s="117" t="s">
        <v>12</v>
      </c>
      <c r="G12" s="117" t="s">
        <v>76</v>
      </c>
      <c r="H12" s="130" t="s">
        <v>75</v>
      </c>
      <c r="I12" s="131"/>
      <c r="J12" s="132"/>
      <c r="K12" s="133"/>
      <c r="L12" s="134">
        <v>0.01</v>
      </c>
      <c r="M12" s="134">
        <v>0.01</v>
      </c>
      <c r="N12" s="134">
        <v>0.01</v>
      </c>
      <c r="O12" s="134">
        <v>0.01</v>
      </c>
      <c r="P12" s="135">
        <v>2.5000000000000001E-2</v>
      </c>
      <c r="Q12" s="135">
        <v>4.4999999999999998E-2</v>
      </c>
      <c r="R12" s="135">
        <v>5.1999999999999998E-2</v>
      </c>
      <c r="S12" s="135">
        <v>5.8999999999999997E-2</v>
      </c>
      <c r="T12" s="135">
        <v>6.8000000000000005E-2</v>
      </c>
      <c r="U12" s="135">
        <v>7.6999999999999999E-2</v>
      </c>
      <c r="V12" s="135">
        <v>8.5999999999999993E-2</v>
      </c>
      <c r="W12" s="135">
        <v>9.5000000000000001E-2</v>
      </c>
      <c r="X12" s="135">
        <v>0.104</v>
      </c>
      <c r="Y12" s="135">
        <v>0.113</v>
      </c>
      <c r="Z12" s="135">
        <v>0.122</v>
      </c>
      <c r="AA12" s="135">
        <v>0.13100000000000001</v>
      </c>
      <c r="AB12" s="135">
        <v>0.14000000000000001</v>
      </c>
      <c r="AC12" s="135">
        <v>0.14899999999999999</v>
      </c>
      <c r="AD12" s="135">
        <v>0.158</v>
      </c>
      <c r="AE12" s="135">
        <v>0.16700000000000001</v>
      </c>
      <c r="AF12" s="135">
        <v>0.17599999999999999</v>
      </c>
      <c r="AG12" s="135">
        <v>0.185</v>
      </c>
      <c r="AH12" s="135">
        <v>0.19400000000000001</v>
      </c>
      <c r="AI12" s="135">
        <v>0.20300000000000001</v>
      </c>
      <c r="AJ12" s="135">
        <v>0.221</v>
      </c>
      <c r="AK12" s="135">
        <v>0.23899999999999999</v>
      </c>
      <c r="AL12" s="135">
        <v>0.25700000000000001</v>
      </c>
      <c r="AM12" s="135">
        <v>0.27500000000000002</v>
      </c>
      <c r="AN12" s="135">
        <v>0.29299999999999998</v>
      </c>
      <c r="AO12" s="135">
        <v>0.311</v>
      </c>
      <c r="AP12" s="135">
        <v>0.32900000000000001</v>
      </c>
      <c r="AQ12" s="135">
        <v>0.34699999999999998</v>
      </c>
      <c r="AR12" s="135">
        <v>0.36499999999999999</v>
      </c>
      <c r="AS12" s="135">
        <v>0.38300000000000001</v>
      </c>
      <c r="AT12" s="135">
        <v>0.40100000000000002</v>
      </c>
      <c r="AU12" s="135">
        <v>0.41899999999999998</v>
      </c>
      <c r="AV12" s="135">
        <v>0.437</v>
      </c>
      <c r="AW12" s="135">
        <v>0.45500000000000002</v>
      </c>
      <c r="AX12" s="135">
        <v>0.47399999999999998</v>
      </c>
      <c r="AY12" s="135">
        <v>0.49199999999999999</v>
      </c>
      <c r="AZ12" s="135">
        <v>0.51</v>
      </c>
      <c r="BA12" s="135">
        <v>0.505</v>
      </c>
      <c r="BB12" s="135">
        <v>0.5</v>
      </c>
      <c r="BC12" s="135">
        <v>0.495</v>
      </c>
      <c r="BD12" s="135">
        <v>0.49</v>
      </c>
      <c r="BE12" s="135">
        <v>0.48499999999999999</v>
      </c>
      <c r="BF12" s="135">
        <v>0.48</v>
      </c>
      <c r="BG12" s="135">
        <v>0.47499999999999998</v>
      </c>
      <c r="BH12" s="135">
        <v>0.47</v>
      </c>
      <c r="BI12" s="135">
        <v>0.46500000000000002</v>
      </c>
      <c r="BJ12" s="135">
        <v>0.46</v>
      </c>
      <c r="BK12" s="135">
        <v>0.45500000000000002</v>
      </c>
      <c r="BL12" s="135">
        <v>0.45</v>
      </c>
      <c r="BM12" s="135"/>
    </row>
    <row r="13" spans="1:65" ht="29.5" thickBot="1" x14ac:dyDescent="0.4">
      <c r="A13" s="45" t="s">
        <v>144</v>
      </c>
      <c r="B13" s="117" t="s">
        <v>39</v>
      </c>
      <c r="C13" s="88" t="s">
        <v>338</v>
      </c>
      <c r="D13" s="88" t="s">
        <v>344</v>
      </c>
      <c r="E13" s="119" t="s">
        <v>79</v>
      </c>
      <c r="F13" s="117" t="s">
        <v>12</v>
      </c>
      <c r="G13" s="117" t="s">
        <v>76</v>
      </c>
      <c r="H13" s="130" t="s">
        <v>75</v>
      </c>
      <c r="I13" s="131"/>
      <c r="J13" s="132"/>
      <c r="K13" s="133"/>
      <c r="L13" s="134">
        <v>0.99</v>
      </c>
      <c r="M13" s="134">
        <v>0.99</v>
      </c>
      <c r="N13" s="134">
        <v>0.99</v>
      </c>
      <c r="O13" s="134">
        <v>0.99</v>
      </c>
      <c r="P13" s="135">
        <v>0.97499999999999998</v>
      </c>
      <c r="Q13" s="135">
        <v>0.95499999999999996</v>
      </c>
      <c r="R13" s="135">
        <v>0.94799999999999995</v>
      </c>
      <c r="S13" s="135">
        <v>0.94099999999999995</v>
      </c>
      <c r="T13" s="135">
        <v>0.93200000000000005</v>
      </c>
      <c r="U13" s="135">
        <v>0.92300000000000004</v>
      </c>
      <c r="V13" s="135">
        <v>0.91400000000000003</v>
      </c>
      <c r="W13" s="135">
        <v>0.90500000000000003</v>
      </c>
      <c r="X13" s="135">
        <v>0.89600000000000002</v>
      </c>
      <c r="Y13" s="135">
        <v>0.88700000000000001</v>
      </c>
      <c r="Z13" s="135">
        <v>0.878</v>
      </c>
      <c r="AA13" s="135">
        <v>0.86899999999999999</v>
      </c>
      <c r="AB13" s="135">
        <v>0.86</v>
      </c>
      <c r="AC13" s="135">
        <v>0.85099999999999998</v>
      </c>
      <c r="AD13" s="135">
        <v>0.84199999999999997</v>
      </c>
      <c r="AE13" s="135">
        <v>0.83299999999999996</v>
      </c>
      <c r="AF13" s="135">
        <v>0.82399999999999995</v>
      </c>
      <c r="AG13" s="135">
        <v>0.81499999999999995</v>
      </c>
      <c r="AH13" s="135">
        <v>0.80600000000000005</v>
      </c>
      <c r="AI13" s="135">
        <v>0.79700000000000004</v>
      </c>
      <c r="AJ13" s="135">
        <v>0.77900000000000003</v>
      </c>
      <c r="AK13" s="135">
        <v>0.76100000000000001</v>
      </c>
      <c r="AL13" s="135">
        <v>0.74299999999999999</v>
      </c>
      <c r="AM13" s="135">
        <v>0.72499999999999998</v>
      </c>
      <c r="AN13" s="135">
        <v>0.70699999999999996</v>
      </c>
      <c r="AO13" s="135">
        <v>0.68899999999999995</v>
      </c>
      <c r="AP13" s="135">
        <v>0.67100000000000004</v>
      </c>
      <c r="AQ13" s="135">
        <v>0.65300000000000002</v>
      </c>
      <c r="AR13" s="135">
        <v>0.63500000000000001</v>
      </c>
      <c r="AS13" s="135">
        <v>0.61699999999999999</v>
      </c>
      <c r="AT13" s="135">
        <v>0.59899999999999998</v>
      </c>
      <c r="AU13" s="135">
        <v>0.58099999999999996</v>
      </c>
      <c r="AV13" s="135">
        <v>0.56299999999999994</v>
      </c>
      <c r="AW13" s="135">
        <v>0.54500000000000004</v>
      </c>
      <c r="AX13" s="135">
        <v>0.52600000000000002</v>
      </c>
      <c r="AY13" s="135">
        <v>0.50800000000000001</v>
      </c>
      <c r="AZ13" s="135">
        <v>0.49</v>
      </c>
      <c r="BA13" s="135">
        <v>0.495</v>
      </c>
      <c r="BB13" s="135">
        <v>0.5</v>
      </c>
      <c r="BC13" s="135">
        <v>0.505</v>
      </c>
      <c r="BD13" s="135">
        <v>0.51</v>
      </c>
      <c r="BE13" s="135">
        <v>0.51500000000000001</v>
      </c>
      <c r="BF13" s="135">
        <v>0.52</v>
      </c>
      <c r="BG13" s="135">
        <v>0.52500000000000002</v>
      </c>
      <c r="BH13" s="135">
        <v>0.53</v>
      </c>
      <c r="BI13" s="135">
        <v>0.53500000000000003</v>
      </c>
      <c r="BJ13" s="135">
        <v>0.54</v>
      </c>
      <c r="BK13" s="135">
        <v>0.54500000000000004</v>
      </c>
      <c r="BL13" s="135">
        <v>0.55000000000000004</v>
      </c>
      <c r="BM13" s="135"/>
    </row>
    <row r="14" spans="1:65" ht="29.5" thickBot="1" x14ac:dyDescent="0.4">
      <c r="A14" s="45" t="s">
        <v>144</v>
      </c>
      <c r="B14" s="117" t="s">
        <v>39</v>
      </c>
      <c r="C14" s="118" t="s">
        <v>341</v>
      </c>
      <c r="D14" s="118" t="s">
        <v>340</v>
      </c>
      <c r="E14" s="119" t="s">
        <v>79</v>
      </c>
      <c r="F14" s="117" t="s">
        <v>12</v>
      </c>
      <c r="G14" s="117" t="s">
        <v>76</v>
      </c>
      <c r="H14" s="130" t="s">
        <v>75</v>
      </c>
      <c r="I14" s="131"/>
      <c r="J14" s="132"/>
      <c r="K14" s="133"/>
      <c r="L14" s="134">
        <v>0.01</v>
      </c>
      <c r="M14" s="134">
        <v>0.01</v>
      </c>
      <c r="N14" s="134">
        <v>0.01</v>
      </c>
      <c r="O14" s="134">
        <v>0.01</v>
      </c>
      <c r="P14" s="135">
        <v>0.05</v>
      </c>
      <c r="Q14" s="135">
        <v>5.8000000000000003E-2</v>
      </c>
      <c r="R14" s="135">
        <v>5.8000000000000003E-2</v>
      </c>
      <c r="S14" s="135">
        <v>5.8999999999999997E-2</v>
      </c>
      <c r="T14" s="135">
        <v>6.2E-2</v>
      </c>
      <c r="U14" s="135">
        <v>6.6000000000000003E-2</v>
      </c>
      <c r="V14" s="135">
        <v>6.9000000000000006E-2</v>
      </c>
      <c r="W14" s="135">
        <v>7.2999999999999995E-2</v>
      </c>
      <c r="X14" s="135">
        <v>7.6999999999999999E-2</v>
      </c>
      <c r="Y14" s="135">
        <v>0.08</v>
      </c>
      <c r="Z14" s="135">
        <v>8.3000000000000004E-2</v>
      </c>
      <c r="AA14" s="135">
        <v>8.5999999999999993E-2</v>
      </c>
      <c r="AB14" s="135">
        <v>0.09</v>
      </c>
      <c r="AC14" s="135">
        <v>9.4E-2</v>
      </c>
      <c r="AD14" s="135">
        <v>9.7000000000000003E-2</v>
      </c>
      <c r="AE14" s="135">
        <v>0.10100000000000001</v>
      </c>
      <c r="AF14" s="135">
        <v>0.104</v>
      </c>
      <c r="AG14" s="135">
        <v>0.107</v>
      </c>
      <c r="AH14" s="135">
        <v>0.111</v>
      </c>
      <c r="AI14" s="135">
        <v>0.114</v>
      </c>
      <c r="AJ14" s="135">
        <v>0.122</v>
      </c>
      <c r="AK14" s="135">
        <v>0.128</v>
      </c>
      <c r="AL14" s="135">
        <v>0.13500000000000001</v>
      </c>
      <c r="AM14" s="135">
        <v>0.14199999999999999</v>
      </c>
      <c r="AN14" s="135">
        <v>0.14899999999999999</v>
      </c>
      <c r="AO14" s="135">
        <v>0.156</v>
      </c>
      <c r="AP14" s="135">
        <v>0.16300000000000001</v>
      </c>
      <c r="AQ14" s="135">
        <v>0.17</v>
      </c>
      <c r="AR14" s="135">
        <v>0.17599999999999999</v>
      </c>
      <c r="AS14" s="135">
        <v>0.184</v>
      </c>
      <c r="AT14" s="135">
        <v>0.191</v>
      </c>
      <c r="AU14" s="135">
        <v>0.19700000000000001</v>
      </c>
      <c r="AV14" s="135">
        <v>0.20399999999999999</v>
      </c>
      <c r="AW14" s="135">
        <v>0.21199999999999999</v>
      </c>
      <c r="AX14" s="135">
        <v>0.219</v>
      </c>
      <c r="AY14" s="135">
        <v>0.22500000000000001</v>
      </c>
      <c r="AZ14" s="135">
        <v>0.23200000000000001</v>
      </c>
      <c r="BA14" s="135">
        <v>0.23</v>
      </c>
      <c r="BB14" s="135">
        <v>0.22700000000000001</v>
      </c>
      <c r="BC14" s="135">
        <v>0.224</v>
      </c>
      <c r="BD14" s="135">
        <v>0.221</v>
      </c>
      <c r="BE14" s="135">
        <v>0.219</v>
      </c>
      <c r="BF14" s="135">
        <v>0.216</v>
      </c>
      <c r="BG14" s="135">
        <v>0.21299999999999999</v>
      </c>
      <c r="BH14" s="135">
        <v>0.21099999999999999</v>
      </c>
      <c r="BI14" s="135">
        <v>0.20799999999999999</v>
      </c>
      <c r="BJ14" s="135">
        <v>0.20499999999999999</v>
      </c>
      <c r="BK14" s="135">
        <v>0.20300000000000001</v>
      </c>
      <c r="BL14" s="135">
        <v>0.2</v>
      </c>
      <c r="BM14" s="135"/>
    </row>
    <row r="15" spans="1:65" ht="29.5" thickBot="1" x14ac:dyDescent="0.4">
      <c r="A15" s="45" t="s">
        <v>144</v>
      </c>
      <c r="B15" s="117" t="s">
        <v>39</v>
      </c>
      <c r="C15" s="118" t="s">
        <v>341</v>
      </c>
      <c r="D15" s="118" t="s">
        <v>345</v>
      </c>
      <c r="E15" s="119" t="s">
        <v>79</v>
      </c>
      <c r="F15" s="117" t="s">
        <v>12</v>
      </c>
      <c r="G15" s="117" t="s">
        <v>76</v>
      </c>
      <c r="H15" s="130" t="s">
        <v>75</v>
      </c>
      <c r="I15" s="131"/>
      <c r="J15" s="132"/>
      <c r="K15" s="133"/>
      <c r="L15" s="134">
        <v>0.99</v>
      </c>
      <c r="M15" s="134">
        <v>0.99</v>
      </c>
      <c r="N15" s="134">
        <v>0.99</v>
      </c>
      <c r="O15" s="134">
        <v>0.99</v>
      </c>
      <c r="P15" s="135">
        <v>0.95</v>
      </c>
      <c r="Q15" s="135">
        <v>0.94199999999999995</v>
      </c>
      <c r="R15" s="135">
        <v>0.94199999999999995</v>
      </c>
      <c r="S15" s="135">
        <v>0.94099999999999995</v>
      </c>
      <c r="T15" s="135">
        <v>0.93799999999999994</v>
      </c>
      <c r="U15" s="135">
        <v>0.93400000000000005</v>
      </c>
      <c r="V15" s="135">
        <v>0.93100000000000005</v>
      </c>
      <c r="W15" s="135">
        <v>0.92700000000000005</v>
      </c>
      <c r="X15" s="135">
        <v>0.92300000000000004</v>
      </c>
      <c r="Y15" s="135">
        <v>0.92</v>
      </c>
      <c r="Z15" s="135">
        <v>0.91700000000000004</v>
      </c>
      <c r="AA15" s="135">
        <v>0.91400000000000003</v>
      </c>
      <c r="AB15" s="135">
        <v>0.91</v>
      </c>
      <c r="AC15" s="135">
        <v>0.90600000000000003</v>
      </c>
      <c r="AD15" s="135">
        <v>0.90300000000000002</v>
      </c>
      <c r="AE15" s="135">
        <v>0.89900000000000002</v>
      </c>
      <c r="AF15" s="135">
        <v>0.89600000000000002</v>
      </c>
      <c r="AG15" s="135">
        <v>0.89300000000000002</v>
      </c>
      <c r="AH15" s="135">
        <v>0.88900000000000001</v>
      </c>
      <c r="AI15" s="135">
        <v>0.88600000000000001</v>
      </c>
      <c r="AJ15" s="135">
        <v>0.878</v>
      </c>
      <c r="AK15" s="135">
        <v>0.872</v>
      </c>
      <c r="AL15" s="135">
        <v>0.86499999999999999</v>
      </c>
      <c r="AM15" s="135">
        <v>0.85799999999999998</v>
      </c>
      <c r="AN15" s="135">
        <v>0.85099999999999998</v>
      </c>
      <c r="AO15" s="135">
        <v>0.84399999999999997</v>
      </c>
      <c r="AP15" s="135">
        <v>0.83699999999999997</v>
      </c>
      <c r="AQ15" s="135">
        <v>0.83</v>
      </c>
      <c r="AR15" s="135">
        <v>0.82399999999999995</v>
      </c>
      <c r="AS15" s="135">
        <v>0.81599999999999995</v>
      </c>
      <c r="AT15" s="135">
        <v>0.80900000000000005</v>
      </c>
      <c r="AU15" s="135">
        <v>0.80300000000000005</v>
      </c>
      <c r="AV15" s="135">
        <v>0.79600000000000004</v>
      </c>
      <c r="AW15" s="135">
        <v>0.78800000000000003</v>
      </c>
      <c r="AX15" s="135">
        <v>0.78100000000000003</v>
      </c>
      <c r="AY15" s="135">
        <v>0.77500000000000002</v>
      </c>
      <c r="AZ15" s="135">
        <v>0.76800000000000002</v>
      </c>
      <c r="BA15" s="135">
        <v>0.77</v>
      </c>
      <c r="BB15" s="135">
        <v>0.77300000000000002</v>
      </c>
      <c r="BC15" s="135">
        <v>0.77600000000000002</v>
      </c>
      <c r="BD15" s="135">
        <v>0.77900000000000003</v>
      </c>
      <c r="BE15" s="135">
        <v>0.78100000000000003</v>
      </c>
      <c r="BF15" s="135">
        <v>0.78400000000000003</v>
      </c>
      <c r="BG15" s="135">
        <v>0.78700000000000003</v>
      </c>
      <c r="BH15" s="135">
        <v>0.78900000000000003</v>
      </c>
      <c r="BI15" s="135">
        <v>0.79200000000000004</v>
      </c>
      <c r="BJ15" s="135">
        <v>0.79500000000000004</v>
      </c>
      <c r="BK15" s="135">
        <v>0.79700000000000004</v>
      </c>
      <c r="BL15" s="135">
        <v>0.8</v>
      </c>
      <c r="BM15" s="135"/>
    </row>
    <row r="16" spans="1:65" ht="15" thickBot="1" x14ac:dyDescent="0.4">
      <c r="A16" s="120" t="s">
        <v>94</v>
      </c>
      <c r="B16" s="117" t="s">
        <v>356</v>
      </c>
      <c r="C16" s="117" t="s">
        <v>346</v>
      </c>
      <c r="D16" s="117" t="s">
        <v>355</v>
      </c>
      <c r="E16" s="119" t="s">
        <v>357</v>
      </c>
      <c r="F16" s="117" t="s">
        <v>12</v>
      </c>
      <c r="G16" s="117" t="s">
        <v>76</v>
      </c>
      <c r="H16" s="130" t="s">
        <v>75</v>
      </c>
      <c r="I16" s="131"/>
      <c r="J16" s="132"/>
      <c r="K16" s="133"/>
      <c r="L16" s="134">
        <v>7.4099999999999999E-2</v>
      </c>
      <c r="M16" s="134">
        <v>7.4099999999999999E-2</v>
      </c>
      <c r="N16" s="134">
        <v>7.4099999999999999E-2</v>
      </c>
      <c r="O16" s="134">
        <v>7.4099999999999999E-2</v>
      </c>
      <c r="P16" s="117">
        <v>7.0394999999999999E-2</v>
      </c>
      <c r="Q16" s="117">
        <v>6.9653999999999994E-2</v>
      </c>
      <c r="R16" s="117">
        <v>6.9061200000000003E-2</v>
      </c>
      <c r="S16" s="117">
        <v>6.8171999999999996E-2</v>
      </c>
      <c r="T16" s="117">
        <v>6.7801500000000001E-2</v>
      </c>
      <c r="U16" s="117">
        <v>6.7282800000000004E-2</v>
      </c>
      <c r="V16" s="117">
        <v>6.6764100000000007E-2</v>
      </c>
      <c r="W16" s="117">
        <v>6.6097199999999995E-2</v>
      </c>
      <c r="X16" s="117">
        <v>6.5578499999999998E-2</v>
      </c>
      <c r="Y16" s="117">
        <v>6.5208000000000002E-2</v>
      </c>
      <c r="Z16" s="117">
        <v>6.4763399999999999E-2</v>
      </c>
      <c r="AA16" s="117">
        <v>6.4615199999999998E-2</v>
      </c>
      <c r="AB16" s="117">
        <v>6.4318799999999995E-2</v>
      </c>
      <c r="AC16" s="117">
        <v>6.4022399999999993E-2</v>
      </c>
      <c r="AD16" s="117">
        <v>6.3726000000000005E-2</v>
      </c>
      <c r="AE16" s="117">
        <v>6.3503699999999996E-2</v>
      </c>
      <c r="AF16" s="117">
        <v>6.3207299999999994E-2</v>
      </c>
      <c r="AG16" s="117">
        <v>6.2910900000000006E-2</v>
      </c>
      <c r="AH16" s="117">
        <v>6.2688599999999997E-2</v>
      </c>
      <c r="AI16" s="117">
        <v>6.2244000000000001E-2</v>
      </c>
      <c r="AJ16" s="117">
        <v>6.1873499999999998E-2</v>
      </c>
      <c r="AK16" s="117">
        <v>6.1651200000000003E-2</v>
      </c>
      <c r="AL16" s="117">
        <v>6.12066E-2</v>
      </c>
      <c r="AM16" s="117">
        <v>6.0761999999999997E-2</v>
      </c>
      <c r="AN16" s="117">
        <v>6.0391500000000001E-2</v>
      </c>
      <c r="AO16" s="117">
        <v>6.0020999999999998E-2</v>
      </c>
      <c r="AP16" s="117">
        <v>5.9724600000000003E-2</v>
      </c>
      <c r="AQ16" s="117">
        <v>5.9502300000000001E-2</v>
      </c>
      <c r="AR16" s="117">
        <v>5.9279999999999999E-2</v>
      </c>
      <c r="AS16" s="117">
        <v>5.9279999999999999E-2</v>
      </c>
      <c r="AT16" s="117">
        <v>5.9279999999999999E-2</v>
      </c>
      <c r="AU16" s="117">
        <v>5.9279999999999999E-2</v>
      </c>
      <c r="AV16" s="117">
        <v>5.9279999999999999E-2</v>
      </c>
      <c r="AW16" s="117">
        <v>5.9279999999999999E-2</v>
      </c>
      <c r="AX16" s="117">
        <v>5.9279999999999999E-2</v>
      </c>
      <c r="AY16" s="117">
        <v>5.9279999999999999E-2</v>
      </c>
      <c r="AZ16" s="117">
        <v>5.9279999999999999E-2</v>
      </c>
      <c r="BA16" s="117">
        <v>5.9279999999999999E-2</v>
      </c>
      <c r="BB16" s="117">
        <v>5.9279999999999999E-2</v>
      </c>
      <c r="BC16" s="117">
        <v>5.9279999999999999E-2</v>
      </c>
      <c r="BD16" s="117">
        <v>5.9279999999999999E-2</v>
      </c>
      <c r="BE16" s="117">
        <v>5.9279999999999999E-2</v>
      </c>
      <c r="BF16" s="117">
        <v>5.9279999999999999E-2</v>
      </c>
      <c r="BG16" s="117">
        <v>5.9279999999999999E-2</v>
      </c>
      <c r="BH16" s="117">
        <v>5.9279999999999999E-2</v>
      </c>
      <c r="BI16" s="117">
        <v>5.9279999999999999E-2</v>
      </c>
      <c r="BJ16" s="117">
        <v>5.9279999999999999E-2</v>
      </c>
      <c r="BK16" s="117">
        <v>5.9279999999999999E-2</v>
      </c>
      <c r="BL16" s="117">
        <v>5.9279999999999999E-2</v>
      </c>
      <c r="BM16" s="135"/>
    </row>
    <row r="17" spans="1:65" ht="15" thickBot="1" x14ac:dyDescent="0.4">
      <c r="A17" s="120" t="s">
        <v>94</v>
      </c>
      <c r="B17" s="117" t="s">
        <v>356</v>
      </c>
      <c r="C17" s="117" t="s">
        <v>347</v>
      </c>
      <c r="D17" s="117" t="s">
        <v>355</v>
      </c>
      <c r="E17" s="119" t="s">
        <v>357</v>
      </c>
      <c r="F17" s="117" t="s">
        <v>12</v>
      </c>
      <c r="G17" s="117" t="s">
        <v>76</v>
      </c>
      <c r="H17" s="130" t="s">
        <v>75</v>
      </c>
      <c r="I17" s="131"/>
      <c r="J17" s="132"/>
      <c r="K17" s="133"/>
      <c r="L17" s="134">
        <v>7.4099999999999999E-2</v>
      </c>
      <c r="M17" s="134">
        <v>7.4099999999999999E-2</v>
      </c>
      <c r="N17" s="134">
        <v>7.4099999999999999E-2</v>
      </c>
      <c r="O17" s="134">
        <v>7.4099999999999999E-2</v>
      </c>
      <c r="P17" s="117">
        <v>7.0394999999999999E-2</v>
      </c>
      <c r="Q17" s="117">
        <v>6.9653999999999994E-2</v>
      </c>
      <c r="R17" s="117">
        <v>6.9061200000000003E-2</v>
      </c>
      <c r="S17" s="117">
        <v>6.8171999999999996E-2</v>
      </c>
      <c r="T17" s="117">
        <v>6.7801500000000001E-2</v>
      </c>
      <c r="U17" s="117">
        <v>6.7282800000000004E-2</v>
      </c>
      <c r="V17" s="117">
        <v>6.6764100000000007E-2</v>
      </c>
      <c r="W17" s="117">
        <v>6.6097199999999995E-2</v>
      </c>
      <c r="X17" s="117">
        <v>6.5578499999999998E-2</v>
      </c>
      <c r="Y17" s="117">
        <v>6.5208000000000002E-2</v>
      </c>
      <c r="Z17" s="117">
        <v>6.4763399999999999E-2</v>
      </c>
      <c r="AA17" s="117">
        <v>6.4615199999999998E-2</v>
      </c>
      <c r="AB17" s="117">
        <v>6.4318799999999995E-2</v>
      </c>
      <c r="AC17" s="117">
        <v>6.4022399999999993E-2</v>
      </c>
      <c r="AD17" s="117">
        <v>6.3726000000000005E-2</v>
      </c>
      <c r="AE17" s="117">
        <v>6.3503699999999996E-2</v>
      </c>
      <c r="AF17" s="117">
        <v>6.3207299999999994E-2</v>
      </c>
      <c r="AG17" s="117">
        <v>6.2910900000000006E-2</v>
      </c>
      <c r="AH17" s="117">
        <v>6.2688599999999997E-2</v>
      </c>
      <c r="AI17" s="117">
        <v>6.2244000000000001E-2</v>
      </c>
      <c r="AJ17" s="117">
        <v>6.1873499999999998E-2</v>
      </c>
      <c r="AK17" s="117">
        <v>6.1651200000000003E-2</v>
      </c>
      <c r="AL17" s="117">
        <v>6.12066E-2</v>
      </c>
      <c r="AM17" s="117">
        <v>6.0761999999999997E-2</v>
      </c>
      <c r="AN17" s="117">
        <v>6.0391500000000001E-2</v>
      </c>
      <c r="AO17" s="117">
        <v>6.0020999999999998E-2</v>
      </c>
      <c r="AP17" s="117">
        <v>5.9724600000000003E-2</v>
      </c>
      <c r="AQ17" s="117">
        <v>5.9502300000000001E-2</v>
      </c>
      <c r="AR17" s="117">
        <v>5.9279999999999999E-2</v>
      </c>
      <c r="AS17" s="117">
        <v>5.9279999999999999E-2</v>
      </c>
      <c r="AT17" s="117">
        <v>5.9279999999999999E-2</v>
      </c>
      <c r="AU17" s="117">
        <v>5.9279999999999999E-2</v>
      </c>
      <c r="AV17" s="117">
        <v>5.9279999999999999E-2</v>
      </c>
      <c r="AW17" s="117">
        <v>5.9279999999999999E-2</v>
      </c>
      <c r="AX17" s="117">
        <v>5.9279999999999999E-2</v>
      </c>
      <c r="AY17" s="117">
        <v>5.9279999999999999E-2</v>
      </c>
      <c r="AZ17" s="117">
        <v>5.9279999999999999E-2</v>
      </c>
      <c r="BA17" s="117">
        <v>5.9279999999999999E-2</v>
      </c>
      <c r="BB17" s="117">
        <v>5.9279999999999999E-2</v>
      </c>
      <c r="BC17" s="117">
        <v>5.9279999999999999E-2</v>
      </c>
      <c r="BD17" s="117">
        <v>5.9279999999999999E-2</v>
      </c>
      <c r="BE17" s="117">
        <v>5.9279999999999999E-2</v>
      </c>
      <c r="BF17" s="117">
        <v>5.9279999999999999E-2</v>
      </c>
      <c r="BG17" s="117">
        <v>5.9279999999999999E-2</v>
      </c>
      <c r="BH17" s="117">
        <v>5.9279999999999999E-2</v>
      </c>
      <c r="BI17" s="117">
        <v>5.9279999999999999E-2</v>
      </c>
      <c r="BJ17" s="117">
        <v>5.9279999999999999E-2</v>
      </c>
      <c r="BK17" s="117">
        <v>5.9279999999999999E-2</v>
      </c>
      <c r="BL17" s="117">
        <v>5.9279999999999999E-2</v>
      </c>
      <c r="BM17" s="135"/>
    </row>
    <row r="18" spans="1:65" ht="15" thickBot="1" x14ac:dyDescent="0.4">
      <c r="A18" s="120" t="s">
        <v>94</v>
      </c>
      <c r="B18" s="117" t="s">
        <v>356</v>
      </c>
      <c r="C18" s="117" t="s">
        <v>348</v>
      </c>
      <c r="D18" s="117" t="s">
        <v>355</v>
      </c>
      <c r="E18" s="119" t="s">
        <v>357</v>
      </c>
      <c r="F18" s="117" t="s">
        <v>12</v>
      </c>
      <c r="G18" s="117" t="s">
        <v>76</v>
      </c>
      <c r="H18" s="130" t="s">
        <v>75</v>
      </c>
      <c r="I18" s="131"/>
      <c r="J18" s="132"/>
      <c r="K18" s="133"/>
      <c r="L18" s="134">
        <v>7.4099999999999999E-2</v>
      </c>
      <c r="M18" s="134">
        <v>7.4099999999999999E-2</v>
      </c>
      <c r="N18" s="134">
        <v>7.4099999999999999E-2</v>
      </c>
      <c r="O18" s="134">
        <v>7.4099999999999999E-2</v>
      </c>
      <c r="P18" s="117">
        <v>7.0394999999999999E-2</v>
      </c>
      <c r="Q18" s="117">
        <v>6.9653999999999994E-2</v>
      </c>
      <c r="R18" s="117">
        <v>6.9061200000000003E-2</v>
      </c>
      <c r="S18" s="117">
        <v>6.8171999999999996E-2</v>
      </c>
      <c r="T18" s="117">
        <v>6.7801500000000001E-2</v>
      </c>
      <c r="U18" s="117">
        <v>6.7282800000000004E-2</v>
      </c>
      <c r="V18" s="117">
        <v>6.6764100000000007E-2</v>
      </c>
      <c r="W18" s="117">
        <v>6.6097199999999995E-2</v>
      </c>
      <c r="X18" s="117">
        <v>6.5578499999999998E-2</v>
      </c>
      <c r="Y18" s="117">
        <v>6.5208000000000002E-2</v>
      </c>
      <c r="Z18" s="117">
        <v>6.4763399999999999E-2</v>
      </c>
      <c r="AA18" s="117">
        <v>6.4615199999999998E-2</v>
      </c>
      <c r="AB18" s="117">
        <v>6.4318799999999995E-2</v>
      </c>
      <c r="AC18" s="117">
        <v>6.4022399999999993E-2</v>
      </c>
      <c r="AD18" s="117">
        <v>6.3726000000000005E-2</v>
      </c>
      <c r="AE18" s="117">
        <v>6.3503699999999996E-2</v>
      </c>
      <c r="AF18" s="117">
        <v>6.3207299999999994E-2</v>
      </c>
      <c r="AG18" s="117">
        <v>6.2910900000000006E-2</v>
      </c>
      <c r="AH18" s="117">
        <v>6.2688599999999997E-2</v>
      </c>
      <c r="AI18" s="117">
        <v>6.2244000000000001E-2</v>
      </c>
      <c r="AJ18" s="117">
        <v>6.1873499999999998E-2</v>
      </c>
      <c r="AK18" s="117">
        <v>6.1651200000000003E-2</v>
      </c>
      <c r="AL18" s="117">
        <v>6.12066E-2</v>
      </c>
      <c r="AM18" s="117">
        <v>6.0761999999999997E-2</v>
      </c>
      <c r="AN18" s="117">
        <v>6.0391500000000001E-2</v>
      </c>
      <c r="AO18" s="117">
        <v>6.0020999999999998E-2</v>
      </c>
      <c r="AP18" s="117">
        <v>5.9724600000000003E-2</v>
      </c>
      <c r="AQ18" s="117">
        <v>5.9502300000000001E-2</v>
      </c>
      <c r="AR18" s="117">
        <v>5.9279999999999999E-2</v>
      </c>
      <c r="AS18" s="117">
        <v>5.9279999999999999E-2</v>
      </c>
      <c r="AT18" s="117">
        <v>5.9279999999999999E-2</v>
      </c>
      <c r="AU18" s="117">
        <v>5.9279999999999999E-2</v>
      </c>
      <c r="AV18" s="117">
        <v>5.9279999999999999E-2</v>
      </c>
      <c r="AW18" s="117">
        <v>5.9279999999999999E-2</v>
      </c>
      <c r="AX18" s="117">
        <v>5.9279999999999999E-2</v>
      </c>
      <c r="AY18" s="117">
        <v>5.9279999999999999E-2</v>
      </c>
      <c r="AZ18" s="117">
        <v>5.9279999999999999E-2</v>
      </c>
      <c r="BA18" s="117">
        <v>5.9279999999999999E-2</v>
      </c>
      <c r="BB18" s="117">
        <v>5.9279999999999999E-2</v>
      </c>
      <c r="BC18" s="117">
        <v>5.9279999999999999E-2</v>
      </c>
      <c r="BD18" s="117">
        <v>5.9279999999999999E-2</v>
      </c>
      <c r="BE18" s="117">
        <v>5.9279999999999999E-2</v>
      </c>
      <c r="BF18" s="117">
        <v>5.9279999999999999E-2</v>
      </c>
      <c r="BG18" s="117">
        <v>5.9279999999999999E-2</v>
      </c>
      <c r="BH18" s="117">
        <v>5.9279999999999999E-2</v>
      </c>
      <c r="BI18" s="117">
        <v>5.9279999999999999E-2</v>
      </c>
      <c r="BJ18" s="117">
        <v>5.9279999999999999E-2</v>
      </c>
      <c r="BK18" s="117">
        <v>5.9279999999999999E-2</v>
      </c>
      <c r="BL18" s="117">
        <v>5.9279999999999999E-2</v>
      </c>
      <c r="BM18" s="135"/>
    </row>
    <row r="19" spans="1:65" ht="15" thickBot="1" x14ac:dyDescent="0.4">
      <c r="A19" s="120" t="s">
        <v>94</v>
      </c>
      <c r="B19" s="117" t="s">
        <v>356</v>
      </c>
      <c r="C19" s="117" t="s">
        <v>349</v>
      </c>
      <c r="D19" s="117" t="s">
        <v>355</v>
      </c>
      <c r="E19" s="119" t="s">
        <v>357</v>
      </c>
      <c r="F19" s="117" t="s">
        <v>12</v>
      </c>
      <c r="G19" s="117" t="s">
        <v>76</v>
      </c>
      <c r="H19" s="130" t="s">
        <v>75</v>
      </c>
      <c r="I19" s="131"/>
      <c r="J19" s="132"/>
      <c r="K19" s="133"/>
      <c r="L19" s="134">
        <v>7.4099999999999999E-2</v>
      </c>
      <c r="M19" s="134">
        <v>7.4099999999999999E-2</v>
      </c>
      <c r="N19" s="134">
        <v>7.4099999999999999E-2</v>
      </c>
      <c r="O19" s="134">
        <v>7.4099999999999999E-2</v>
      </c>
      <c r="P19" s="117">
        <v>7.0394999999999999E-2</v>
      </c>
      <c r="Q19" s="117">
        <v>6.9653999999999994E-2</v>
      </c>
      <c r="R19" s="117">
        <v>6.9061200000000003E-2</v>
      </c>
      <c r="S19" s="117">
        <v>6.8171999999999996E-2</v>
      </c>
      <c r="T19" s="117">
        <v>6.7801500000000001E-2</v>
      </c>
      <c r="U19" s="117">
        <v>6.7282800000000004E-2</v>
      </c>
      <c r="V19" s="117">
        <v>6.6764100000000007E-2</v>
      </c>
      <c r="W19" s="117">
        <v>6.6097199999999995E-2</v>
      </c>
      <c r="X19" s="117">
        <v>6.5578499999999998E-2</v>
      </c>
      <c r="Y19" s="117">
        <v>6.5208000000000002E-2</v>
      </c>
      <c r="Z19" s="117">
        <v>6.4763399999999999E-2</v>
      </c>
      <c r="AA19" s="117">
        <v>6.4615199999999998E-2</v>
      </c>
      <c r="AB19" s="117">
        <v>6.4318799999999995E-2</v>
      </c>
      <c r="AC19" s="117">
        <v>6.4022399999999993E-2</v>
      </c>
      <c r="AD19" s="117">
        <v>6.3726000000000005E-2</v>
      </c>
      <c r="AE19" s="117">
        <v>6.3503699999999996E-2</v>
      </c>
      <c r="AF19" s="117">
        <v>6.3207299999999994E-2</v>
      </c>
      <c r="AG19" s="117">
        <v>6.2910900000000006E-2</v>
      </c>
      <c r="AH19" s="117">
        <v>6.2688599999999997E-2</v>
      </c>
      <c r="AI19" s="117">
        <v>6.2244000000000001E-2</v>
      </c>
      <c r="AJ19" s="117">
        <v>6.1873499999999998E-2</v>
      </c>
      <c r="AK19" s="117">
        <v>6.1651200000000003E-2</v>
      </c>
      <c r="AL19" s="117">
        <v>6.12066E-2</v>
      </c>
      <c r="AM19" s="117">
        <v>6.0761999999999997E-2</v>
      </c>
      <c r="AN19" s="117">
        <v>6.0391500000000001E-2</v>
      </c>
      <c r="AO19" s="117">
        <v>6.0020999999999998E-2</v>
      </c>
      <c r="AP19" s="117">
        <v>5.9724600000000003E-2</v>
      </c>
      <c r="AQ19" s="117">
        <v>5.9502300000000001E-2</v>
      </c>
      <c r="AR19" s="117">
        <v>5.9279999999999999E-2</v>
      </c>
      <c r="AS19" s="117">
        <v>5.9279999999999999E-2</v>
      </c>
      <c r="AT19" s="117">
        <v>5.9279999999999999E-2</v>
      </c>
      <c r="AU19" s="117">
        <v>5.9279999999999999E-2</v>
      </c>
      <c r="AV19" s="117">
        <v>5.9279999999999999E-2</v>
      </c>
      <c r="AW19" s="117">
        <v>5.9279999999999999E-2</v>
      </c>
      <c r="AX19" s="117">
        <v>5.9279999999999999E-2</v>
      </c>
      <c r="AY19" s="117">
        <v>5.9279999999999999E-2</v>
      </c>
      <c r="AZ19" s="117">
        <v>5.9279999999999999E-2</v>
      </c>
      <c r="BA19" s="117">
        <v>5.9279999999999999E-2</v>
      </c>
      <c r="BB19" s="117">
        <v>5.9279999999999999E-2</v>
      </c>
      <c r="BC19" s="117">
        <v>5.9279999999999999E-2</v>
      </c>
      <c r="BD19" s="117">
        <v>5.9279999999999999E-2</v>
      </c>
      <c r="BE19" s="117">
        <v>5.9279999999999999E-2</v>
      </c>
      <c r="BF19" s="117">
        <v>5.9279999999999999E-2</v>
      </c>
      <c r="BG19" s="117">
        <v>5.9279999999999999E-2</v>
      </c>
      <c r="BH19" s="117">
        <v>5.9279999999999999E-2</v>
      </c>
      <c r="BI19" s="117">
        <v>5.9279999999999999E-2</v>
      </c>
      <c r="BJ19" s="117">
        <v>5.9279999999999999E-2</v>
      </c>
      <c r="BK19" s="117">
        <v>5.9279999999999999E-2</v>
      </c>
      <c r="BL19" s="117">
        <v>5.9279999999999999E-2</v>
      </c>
      <c r="BM19" s="135"/>
    </row>
    <row r="20" spans="1:65" ht="15" thickBot="1" x14ac:dyDescent="0.4">
      <c r="A20" s="120" t="s">
        <v>94</v>
      </c>
      <c r="B20" s="117" t="s">
        <v>356</v>
      </c>
      <c r="C20" s="117" t="s">
        <v>350</v>
      </c>
      <c r="D20" s="117" t="s">
        <v>355</v>
      </c>
      <c r="E20" s="119" t="s">
        <v>357</v>
      </c>
      <c r="F20" s="117" t="s">
        <v>12</v>
      </c>
      <c r="G20" s="117" t="s">
        <v>76</v>
      </c>
      <c r="H20" s="130" t="s">
        <v>75</v>
      </c>
      <c r="I20" s="131"/>
      <c r="J20" s="132"/>
      <c r="K20" s="133"/>
      <c r="L20" s="134">
        <v>7.4099999999999999E-2</v>
      </c>
      <c r="M20" s="134">
        <v>7.4099999999999999E-2</v>
      </c>
      <c r="N20" s="134">
        <v>7.4099999999999999E-2</v>
      </c>
      <c r="O20" s="134">
        <v>7.4099999999999999E-2</v>
      </c>
      <c r="P20" s="117">
        <v>7.0394999999999999E-2</v>
      </c>
      <c r="Q20" s="117">
        <v>6.9653999999999994E-2</v>
      </c>
      <c r="R20" s="117">
        <v>6.9061200000000003E-2</v>
      </c>
      <c r="S20" s="117">
        <v>6.8171999999999996E-2</v>
      </c>
      <c r="T20" s="117">
        <v>6.7801500000000001E-2</v>
      </c>
      <c r="U20" s="117">
        <v>6.7282800000000004E-2</v>
      </c>
      <c r="V20" s="117">
        <v>6.6764100000000007E-2</v>
      </c>
      <c r="W20" s="117">
        <v>6.6097199999999995E-2</v>
      </c>
      <c r="X20" s="117">
        <v>6.5578499999999998E-2</v>
      </c>
      <c r="Y20" s="117">
        <v>6.5208000000000002E-2</v>
      </c>
      <c r="Z20" s="117">
        <v>6.4763399999999999E-2</v>
      </c>
      <c r="AA20" s="117">
        <v>6.4615199999999998E-2</v>
      </c>
      <c r="AB20" s="117">
        <v>6.4318799999999995E-2</v>
      </c>
      <c r="AC20" s="117">
        <v>6.4022399999999993E-2</v>
      </c>
      <c r="AD20" s="117">
        <v>6.3726000000000005E-2</v>
      </c>
      <c r="AE20" s="117">
        <v>6.3503699999999996E-2</v>
      </c>
      <c r="AF20" s="117">
        <v>6.3207299999999994E-2</v>
      </c>
      <c r="AG20" s="117">
        <v>6.2910900000000006E-2</v>
      </c>
      <c r="AH20" s="117">
        <v>6.2688599999999997E-2</v>
      </c>
      <c r="AI20" s="117">
        <v>6.2244000000000001E-2</v>
      </c>
      <c r="AJ20" s="117">
        <v>6.1873499999999998E-2</v>
      </c>
      <c r="AK20" s="117">
        <v>6.1651200000000003E-2</v>
      </c>
      <c r="AL20" s="117">
        <v>6.12066E-2</v>
      </c>
      <c r="AM20" s="117">
        <v>6.0761999999999997E-2</v>
      </c>
      <c r="AN20" s="117">
        <v>6.0391500000000001E-2</v>
      </c>
      <c r="AO20" s="117">
        <v>6.0020999999999998E-2</v>
      </c>
      <c r="AP20" s="117">
        <v>5.9724600000000003E-2</v>
      </c>
      <c r="AQ20" s="117">
        <v>5.9502300000000001E-2</v>
      </c>
      <c r="AR20" s="117">
        <v>5.9279999999999999E-2</v>
      </c>
      <c r="AS20" s="117">
        <v>5.9279999999999999E-2</v>
      </c>
      <c r="AT20" s="117">
        <v>5.9279999999999999E-2</v>
      </c>
      <c r="AU20" s="117">
        <v>5.9279999999999999E-2</v>
      </c>
      <c r="AV20" s="117">
        <v>5.9279999999999999E-2</v>
      </c>
      <c r="AW20" s="117">
        <v>5.9279999999999999E-2</v>
      </c>
      <c r="AX20" s="117">
        <v>5.9279999999999999E-2</v>
      </c>
      <c r="AY20" s="117">
        <v>5.9279999999999999E-2</v>
      </c>
      <c r="AZ20" s="117">
        <v>5.9279999999999999E-2</v>
      </c>
      <c r="BA20" s="117">
        <v>5.9279999999999999E-2</v>
      </c>
      <c r="BB20" s="117">
        <v>5.9279999999999999E-2</v>
      </c>
      <c r="BC20" s="117">
        <v>5.9279999999999999E-2</v>
      </c>
      <c r="BD20" s="117">
        <v>5.9279999999999999E-2</v>
      </c>
      <c r="BE20" s="117">
        <v>5.9279999999999999E-2</v>
      </c>
      <c r="BF20" s="117">
        <v>5.9279999999999999E-2</v>
      </c>
      <c r="BG20" s="117">
        <v>5.9279999999999999E-2</v>
      </c>
      <c r="BH20" s="117">
        <v>5.9279999999999999E-2</v>
      </c>
      <c r="BI20" s="117">
        <v>5.9279999999999999E-2</v>
      </c>
      <c r="BJ20" s="117">
        <v>5.9279999999999999E-2</v>
      </c>
      <c r="BK20" s="117">
        <v>5.9279999999999999E-2</v>
      </c>
      <c r="BL20" s="117">
        <v>5.9279999999999999E-2</v>
      </c>
      <c r="BM20" s="135"/>
    </row>
    <row r="21" spans="1:65" ht="15" thickBot="1" x14ac:dyDescent="0.4">
      <c r="A21" s="120" t="s">
        <v>94</v>
      </c>
      <c r="B21" s="117" t="s">
        <v>356</v>
      </c>
      <c r="C21" s="117" t="s">
        <v>351</v>
      </c>
      <c r="D21" s="117" t="s">
        <v>355</v>
      </c>
      <c r="E21" s="119" t="s">
        <v>357</v>
      </c>
      <c r="F21" s="117" t="s">
        <v>12</v>
      </c>
      <c r="G21" s="117" t="s">
        <v>76</v>
      </c>
      <c r="H21" s="130" t="s">
        <v>75</v>
      </c>
      <c r="I21" s="131"/>
      <c r="J21" s="132"/>
      <c r="K21" s="133"/>
      <c r="L21" s="134">
        <v>6.93E-2</v>
      </c>
      <c r="M21" s="134">
        <v>6.93E-2</v>
      </c>
      <c r="N21" s="134">
        <v>6.93E-2</v>
      </c>
      <c r="O21" s="134">
        <v>6.93E-2</v>
      </c>
      <c r="P21" s="117">
        <v>6.7567500000000003E-2</v>
      </c>
      <c r="Q21" s="117">
        <v>6.5835000000000005E-2</v>
      </c>
      <c r="R21" s="117">
        <v>6.4310400000000004E-2</v>
      </c>
      <c r="S21" s="117">
        <v>6.2716499999999994E-2</v>
      </c>
      <c r="T21" s="117">
        <v>6.1677000000000003E-2</v>
      </c>
      <c r="U21" s="117">
        <v>6.0290999999999997E-2</v>
      </c>
      <c r="V21" s="117">
        <v>5.8212E-2</v>
      </c>
      <c r="W21" s="117">
        <v>5.6826000000000002E-2</v>
      </c>
      <c r="X21" s="117">
        <v>5.4746999999999997E-2</v>
      </c>
      <c r="Y21" s="117">
        <v>5.2668E-2</v>
      </c>
      <c r="Z21" s="117">
        <v>5.0589000000000002E-2</v>
      </c>
      <c r="AA21" s="117">
        <v>4.8509999999999998E-2</v>
      </c>
      <c r="AB21" s="117">
        <v>4.6431E-2</v>
      </c>
      <c r="AC21" s="117">
        <v>4.5045000000000002E-2</v>
      </c>
      <c r="AD21" s="117">
        <v>4.3659000000000003E-2</v>
      </c>
      <c r="AE21" s="117">
        <v>4.2965999999999997E-2</v>
      </c>
      <c r="AF21" s="117">
        <v>4.2272999999999998E-2</v>
      </c>
      <c r="AG21" s="117">
        <v>4.1579999999999999E-2</v>
      </c>
      <c r="AH21" s="117">
        <v>4.0887E-2</v>
      </c>
      <c r="AI21" s="117">
        <v>4.0194000000000001E-2</v>
      </c>
      <c r="AJ21" s="117">
        <v>4.0194000000000001E-2</v>
      </c>
      <c r="AK21" s="117">
        <v>3.9501000000000001E-2</v>
      </c>
      <c r="AL21" s="117">
        <v>3.9501000000000001E-2</v>
      </c>
      <c r="AM21" s="117">
        <v>3.9501000000000001E-2</v>
      </c>
      <c r="AN21" s="117">
        <v>3.8808000000000002E-2</v>
      </c>
      <c r="AO21" s="117">
        <v>3.8808000000000002E-2</v>
      </c>
      <c r="AP21" s="117">
        <v>3.8808000000000002E-2</v>
      </c>
      <c r="AQ21" s="117">
        <v>3.8115000000000003E-2</v>
      </c>
      <c r="AR21" s="117">
        <v>3.8115000000000003E-2</v>
      </c>
      <c r="AS21" s="117">
        <v>3.8115000000000003E-2</v>
      </c>
      <c r="AT21" s="117">
        <v>3.8115000000000003E-2</v>
      </c>
      <c r="AU21" s="117">
        <v>3.8115000000000003E-2</v>
      </c>
      <c r="AV21" s="117">
        <v>3.8115000000000003E-2</v>
      </c>
      <c r="AW21" s="117">
        <v>3.8115000000000003E-2</v>
      </c>
      <c r="AX21" s="117">
        <v>3.8115000000000003E-2</v>
      </c>
      <c r="AY21" s="117">
        <v>3.8115000000000003E-2</v>
      </c>
      <c r="AZ21" s="117">
        <v>3.8115000000000003E-2</v>
      </c>
      <c r="BA21" s="117">
        <v>3.8115000000000003E-2</v>
      </c>
      <c r="BB21" s="117">
        <v>3.8115000000000003E-2</v>
      </c>
      <c r="BC21" s="117">
        <v>3.8115000000000003E-2</v>
      </c>
      <c r="BD21" s="117">
        <v>3.8115000000000003E-2</v>
      </c>
      <c r="BE21" s="117">
        <v>3.8115000000000003E-2</v>
      </c>
      <c r="BF21" s="117">
        <v>3.8115000000000003E-2</v>
      </c>
      <c r="BG21" s="117">
        <v>3.8115000000000003E-2</v>
      </c>
      <c r="BH21" s="117">
        <v>3.8115000000000003E-2</v>
      </c>
      <c r="BI21" s="117">
        <v>3.8115000000000003E-2</v>
      </c>
      <c r="BJ21" s="117">
        <v>3.8115000000000003E-2</v>
      </c>
      <c r="BK21" s="117">
        <v>3.8115000000000003E-2</v>
      </c>
      <c r="BL21" s="117">
        <v>3.8115000000000003E-2</v>
      </c>
      <c r="BM21" s="135"/>
    </row>
    <row r="22" spans="1:65" ht="15" thickBot="1" x14ac:dyDescent="0.4">
      <c r="A22" s="120" t="s">
        <v>94</v>
      </c>
      <c r="B22" s="117" t="s">
        <v>356</v>
      </c>
      <c r="C22" s="117" t="s">
        <v>352</v>
      </c>
      <c r="D22" s="117" t="s">
        <v>355</v>
      </c>
      <c r="E22" s="119" t="s">
        <v>357</v>
      </c>
      <c r="F22" s="117" t="s">
        <v>12</v>
      </c>
      <c r="G22" s="117" t="s">
        <v>76</v>
      </c>
      <c r="H22" s="130" t="s">
        <v>75</v>
      </c>
      <c r="I22" s="131"/>
      <c r="J22" s="132"/>
      <c r="K22" s="133"/>
      <c r="L22" s="134">
        <v>6.93E-2</v>
      </c>
      <c r="M22" s="134">
        <v>6.93E-2</v>
      </c>
      <c r="N22" s="134">
        <v>6.93E-2</v>
      </c>
      <c r="O22" s="134">
        <v>6.93E-2</v>
      </c>
      <c r="P22" s="117">
        <v>6.7567500000000003E-2</v>
      </c>
      <c r="Q22" s="117">
        <v>6.5835000000000005E-2</v>
      </c>
      <c r="R22" s="117">
        <v>6.4310400000000004E-2</v>
      </c>
      <c r="S22" s="117">
        <v>6.2716499999999994E-2</v>
      </c>
      <c r="T22" s="117">
        <v>6.1677000000000003E-2</v>
      </c>
      <c r="U22" s="117">
        <v>6.0290999999999997E-2</v>
      </c>
      <c r="V22" s="117">
        <v>5.8212E-2</v>
      </c>
      <c r="W22" s="117">
        <v>5.6826000000000002E-2</v>
      </c>
      <c r="X22" s="117">
        <v>5.4746999999999997E-2</v>
      </c>
      <c r="Y22" s="117">
        <v>5.2668E-2</v>
      </c>
      <c r="Z22" s="117">
        <v>5.0589000000000002E-2</v>
      </c>
      <c r="AA22" s="117">
        <v>4.8509999999999998E-2</v>
      </c>
      <c r="AB22" s="117">
        <v>4.6431E-2</v>
      </c>
      <c r="AC22" s="117">
        <v>4.5045000000000002E-2</v>
      </c>
      <c r="AD22" s="117">
        <v>4.3659000000000003E-2</v>
      </c>
      <c r="AE22" s="117">
        <v>4.2965999999999997E-2</v>
      </c>
      <c r="AF22" s="117">
        <v>4.2272999999999998E-2</v>
      </c>
      <c r="AG22" s="117">
        <v>4.1579999999999999E-2</v>
      </c>
      <c r="AH22" s="117">
        <v>4.0887E-2</v>
      </c>
      <c r="AI22" s="117">
        <v>4.0194000000000001E-2</v>
      </c>
      <c r="AJ22" s="117">
        <v>4.0194000000000001E-2</v>
      </c>
      <c r="AK22" s="117">
        <v>3.9501000000000001E-2</v>
      </c>
      <c r="AL22" s="117">
        <v>3.9501000000000001E-2</v>
      </c>
      <c r="AM22" s="117">
        <v>3.9501000000000001E-2</v>
      </c>
      <c r="AN22" s="117">
        <v>3.8808000000000002E-2</v>
      </c>
      <c r="AO22" s="117">
        <v>3.8808000000000002E-2</v>
      </c>
      <c r="AP22" s="117">
        <v>3.8808000000000002E-2</v>
      </c>
      <c r="AQ22" s="117">
        <v>3.8115000000000003E-2</v>
      </c>
      <c r="AR22" s="117">
        <v>3.8115000000000003E-2</v>
      </c>
      <c r="AS22" s="117">
        <v>3.8115000000000003E-2</v>
      </c>
      <c r="AT22" s="117">
        <v>3.8115000000000003E-2</v>
      </c>
      <c r="AU22" s="117">
        <v>3.8115000000000003E-2</v>
      </c>
      <c r="AV22" s="117">
        <v>3.8115000000000003E-2</v>
      </c>
      <c r="AW22" s="117">
        <v>3.8115000000000003E-2</v>
      </c>
      <c r="AX22" s="117">
        <v>3.8115000000000003E-2</v>
      </c>
      <c r="AY22" s="117">
        <v>3.8115000000000003E-2</v>
      </c>
      <c r="AZ22" s="117">
        <v>3.8115000000000003E-2</v>
      </c>
      <c r="BA22" s="117">
        <v>3.8115000000000003E-2</v>
      </c>
      <c r="BB22" s="117">
        <v>3.8115000000000003E-2</v>
      </c>
      <c r="BC22" s="117">
        <v>3.8115000000000003E-2</v>
      </c>
      <c r="BD22" s="117">
        <v>3.8115000000000003E-2</v>
      </c>
      <c r="BE22" s="117">
        <v>3.8115000000000003E-2</v>
      </c>
      <c r="BF22" s="117">
        <v>3.8115000000000003E-2</v>
      </c>
      <c r="BG22" s="117">
        <v>3.8115000000000003E-2</v>
      </c>
      <c r="BH22" s="117">
        <v>3.8115000000000003E-2</v>
      </c>
      <c r="BI22" s="117">
        <v>3.8115000000000003E-2</v>
      </c>
      <c r="BJ22" s="117">
        <v>3.8115000000000003E-2</v>
      </c>
      <c r="BK22" s="117">
        <v>3.8115000000000003E-2</v>
      </c>
      <c r="BL22" s="117">
        <v>3.8115000000000003E-2</v>
      </c>
      <c r="BM22" s="135"/>
    </row>
    <row r="23" spans="1:65" ht="15" thickBot="1" x14ac:dyDescent="0.4">
      <c r="A23" s="120" t="s">
        <v>94</v>
      </c>
      <c r="B23" s="117" t="s">
        <v>356</v>
      </c>
      <c r="C23" s="117" t="s">
        <v>353</v>
      </c>
      <c r="D23" s="117" t="s">
        <v>355</v>
      </c>
      <c r="E23" s="119" t="s">
        <v>357</v>
      </c>
      <c r="F23" s="117" t="s">
        <v>12</v>
      </c>
      <c r="G23" s="117" t="s">
        <v>76</v>
      </c>
      <c r="H23" s="130" t="s">
        <v>75</v>
      </c>
      <c r="I23" s="131"/>
      <c r="J23" s="132"/>
      <c r="K23" s="133"/>
      <c r="L23" s="134">
        <v>6.93E-2</v>
      </c>
      <c r="M23" s="134">
        <v>6.93E-2</v>
      </c>
      <c r="N23" s="134">
        <v>6.93E-2</v>
      </c>
      <c r="O23" s="134">
        <v>6.93E-2</v>
      </c>
      <c r="P23" s="117">
        <v>6.7567500000000003E-2</v>
      </c>
      <c r="Q23" s="117">
        <v>6.5835000000000005E-2</v>
      </c>
      <c r="R23" s="117">
        <v>6.4310400000000004E-2</v>
      </c>
      <c r="S23" s="117">
        <v>6.2716499999999994E-2</v>
      </c>
      <c r="T23" s="117">
        <v>6.1677000000000003E-2</v>
      </c>
      <c r="U23" s="117">
        <v>6.0290999999999997E-2</v>
      </c>
      <c r="V23" s="117">
        <v>5.8212E-2</v>
      </c>
      <c r="W23" s="117">
        <v>5.6826000000000002E-2</v>
      </c>
      <c r="X23" s="117">
        <v>5.4746999999999997E-2</v>
      </c>
      <c r="Y23" s="117">
        <v>5.2668E-2</v>
      </c>
      <c r="Z23" s="117">
        <v>5.0589000000000002E-2</v>
      </c>
      <c r="AA23" s="117">
        <v>4.8509999999999998E-2</v>
      </c>
      <c r="AB23" s="117">
        <v>4.6431E-2</v>
      </c>
      <c r="AC23" s="117">
        <v>4.5045000000000002E-2</v>
      </c>
      <c r="AD23" s="117">
        <v>4.3659000000000003E-2</v>
      </c>
      <c r="AE23" s="117">
        <v>4.2965999999999997E-2</v>
      </c>
      <c r="AF23" s="117">
        <v>4.2272999999999998E-2</v>
      </c>
      <c r="AG23" s="117">
        <v>4.1579999999999999E-2</v>
      </c>
      <c r="AH23" s="117">
        <v>4.0887E-2</v>
      </c>
      <c r="AI23" s="117">
        <v>4.0194000000000001E-2</v>
      </c>
      <c r="AJ23" s="117">
        <v>4.0194000000000001E-2</v>
      </c>
      <c r="AK23" s="117">
        <v>3.9501000000000001E-2</v>
      </c>
      <c r="AL23" s="117">
        <v>3.9501000000000001E-2</v>
      </c>
      <c r="AM23" s="117">
        <v>3.9501000000000001E-2</v>
      </c>
      <c r="AN23" s="117">
        <v>3.8808000000000002E-2</v>
      </c>
      <c r="AO23" s="117">
        <v>3.8808000000000002E-2</v>
      </c>
      <c r="AP23" s="117">
        <v>3.8808000000000002E-2</v>
      </c>
      <c r="AQ23" s="117">
        <v>3.8115000000000003E-2</v>
      </c>
      <c r="AR23" s="117">
        <v>3.8115000000000003E-2</v>
      </c>
      <c r="AS23" s="117">
        <v>3.8115000000000003E-2</v>
      </c>
      <c r="AT23" s="117">
        <v>3.8115000000000003E-2</v>
      </c>
      <c r="AU23" s="117">
        <v>3.8115000000000003E-2</v>
      </c>
      <c r="AV23" s="117">
        <v>3.8115000000000003E-2</v>
      </c>
      <c r="AW23" s="117">
        <v>3.8115000000000003E-2</v>
      </c>
      <c r="AX23" s="117">
        <v>3.8115000000000003E-2</v>
      </c>
      <c r="AY23" s="117">
        <v>3.8115000000000003E-2</v>
      </c>
      <c r="AZ23" s="117">
        <v>3.8115000000000003E-2</v>
      </c>
      <c r="BA23" s="117">
        <v>3.8115000000000003E-2</v>
      </c>
      <c r="BB23" s="117">
        <v>3.8115000000000003E-2</v>
      </c>
      <c r="BC23" s="117">
        <v>3.8115000000000003E-2</v>
      </c>
      <c r="BD23" s="117">
        <v>3.8115000000000003E-2</v>
      </c>
      <c r="BE23" s="117">
        <v>3.8115000000000003E-2</v>
      </c>
      <c r="BF23" s="117">
        <v>3.8115000000000003E-2</v>
      </c>
      <c r="BG23" s="117">
        <v>3.8115000000000003E-2</v>
      </c>
      <c r="BH23" s="117">
        <v>3.8115000000000003E-2</v>
      </c>
      <c r="BI23" s="117">
        <v>3.8115000000000003E-2</v>
      </c>
      <c r="BJ23" s="117">
        <v>3.8115000000000003E-2</v>
      </c>
      <c r="BK23" s="117">
        <v>3.8115000000000003E-2</v>
      </c>
      <c r="BL23" s="117">
        <v>3.8115000000000003E-2</v>
      </c>
      <c r="BM23" s="135"/>
    </row>
    <row r="24" spans="1:65" ht="15" thickBot="1" x14ac:dyDescent="0.4">
      <c r="A24" s="120" t="s">
        <v>94</v>
      </c>
      <c r="B24" s="117" t="s">
        <v>356</v>
      </c>
      <c r="C24" s="117" t="s">
        <v>354</v>
      </c>
      <c r="D24" s="117" t="s">
        <v>355</v>
      </c>
      <c r="E24" s="119" t="s">
        <v>357</v>
      </c>
      <c r="F24" s="117" t="s">
        <v>12</v>
      </c>
      <c r="G24" s="117" t="s">
        <v>76</v>
      </c>
      <c r="H24" s="130" t="s">
        <v>75</v>
      </c>
      <c r="I24" s="131"/>
      <c r="J24" s="132"/>
      <c r="K24" s="133"/>
      <c r="L24" s="134">
        <v>6.93E-2</v>
      </c>
      <c r="M24" s="134">
        <v>6.93E-2</v>
      </c>
      <c r="N24" s="134">
        <v>6.93E-2</v>
      </c>
      <c r="O24" s="134">
        <v>6.93E-2</v>
      </c>
      <c r="P24" s="117">
        <v>6.7567500000000003E-2</v>
      </c>
      <c r="Q24" s="117">
        <v>6.5835000000000005E-2</v>
      </c>
      <c r="R24" s="117">
        <v>6.4310400000000004E-2</v>
      </c>
      <c r="S24" s="117">
        <v>6.2716499999999994E-2</v>
      </c>
      <c r="T24" s="117">
        <v>6.1677000000000003E-2</v>
      </c>
      <c r="U24" s="117">
        <v>6.0290999999999997E-2</v>
      </c>
      <c r="V24" s="117">
        <v>5.8212E-2</v>
      </c>
      <c r="W24" s="117">
        <v>5.6826000000000002E-2</v>
      </c>
      <c r="X24" s="117">
        <v>5.4746999999999997E-2</v>
      </c>
      <c r="Y24" s="117">
        <v>5.2668E-2</v>
      </c>
      <c r="Z24" s="117">
        <v>5.0589000000000002E-2</v>
      </c>
      <c r="AA24" s="117">
        <v>4.8509999999999998E-2</v>
      </c>
      <c r="AB24" s="117">
        <v>4.6431E-2</v>
      </c>
      <c r="AC24" s="117">
        <v>4.5045000000000002E-2</v>
      </c>
      <c r="AD24" s="117">
        <v>4.3659000000000003E-2</v>
      </c>
      <c r="AE24" s="117">
        <v>4.2965999999999997E-2</v>
      </c>
      <c r="AF24" s="117">
        <v>4.2272999999999998E-2</v>
      </c>
      <c r="AG24" s="117">
        <v>4.1579999999999999E-2</v>
      </c>
      <c r="AH24" s="117">
        <v>4.0887E-2</v>
      </c>
      <c r="AI24" s="117">
        <v>4.0194000000000001E-2</v>
      </c>
      <c r="AJ24" s="117">
        <v>4.0194000000000001E-2</v>
      </c>
      <c r="AK24" s="117">
        <v>3.9501000000000001E-2</v>
      </c>
      <c r="AL24" s="117">
        <v>3.9501000000000001E-2</v>
      </c>
      <c r="AM24" s="117">
        <v>3.9501000000000001E-2</v>
      </c>
      <c r="AN24" s="117">
        <v>3.8808000000000002E-2</v>
      </c>
      <c r="AO24" s="117">
        <v>3.8808000000000002E-2</v>
      </c>
      <c r="AP24" s="117">
        <v>3.8808000000000002E-2</v>
      </c>
      <c r="AQ24" s="117">
        <v>3.8115000000000003E-2</v>
      </c>
      <c r="AR24" s="117">
        <v>3.8115000000000003E-2</v>
      </c>
      <c r="AS24" s="117">
        <v>3.8115000000000003E-2</v>
      </c>
      <c r="AT24" s="117">
        <v>3.8115000000000003E-2</v>
      </c>
      <c r="AU24" s="117">
        <v>3.8115000000000003E-2</v>
      </c>
      <c r="AV24" s="117">
        <v>3.8115000000000003E-2</v>
      </c>
      <c r="AW24" s="117">
        <v>3.8115000000000003E-2</v>
      </c>
      <c r="AX24" s="117">
        <v>3.8115000000000003E-2</v>
      </c>
      <c r="AY24" s="117">
        <v>3.8115000000000003E-2</v>
      </c>
      <c r="AZ24" s="117">
        <v>3.8115000000000003E-2</v>
      </c>
      <c r="BA24" s="117">
        <v>3.8115000000000003E-2</v>
      </c>
      <c r="BB24" s="117">
        <v>3.8115000000000003E-2</v>
      </c>
      <c r="BC24" s="117">
        <v>3.8115000000000003E-2</v>
      </c>
      <c r="BD24" s="117">
        <v>3.8115000000000003E-2</v>
      </c>
      <c r="BE24" s="117">
        <v>3.8115000000000003E-2</v>
      </c>
      <c r="BF24" s="117">
        <v>3.8115000000000003E-2</v>
      </c>
      <c r="BG24" s="117">
        <v>3.8115000000000003E-2</v>
      </c>
      <c r="BH24" s="117">
        <v>3.8115000000000003E-2</v>
      </c>
      <c r="BI24" s="117">
        <v>3.8115000000000003E-2</v>
      </c>
      <c r="BJ24" s="117">
        <v>3.8115000000000003E-2</v>
      </c>
      <c r="BK24" s="117">
        <v>3.8115000000000003E-2</v>
      </c>
      <c r="BL24" s="117">
        <v>3.8115000000000003E-2</v>
      </c>
      <c r="BM24" s="135"/>
    </row>
    <row r="25" spans="1:65" ht="15" thickBot="1" x14ac:dyDescent="0.4">
      <c r="A25" s="120" t="s">
        <v>144</v>
      </c>
      <c r="B25" s="117" t="s">
        <v>356</v>
      </c>
      <c r="C25" s="117" t="s">
        <v>346</v>
      </c>
      <c r="D25" s="117" t="s">
        <v>355</v>
      </c>
      <c r="E25" s="119" t="s">
        <v>357</v>
      </c>
      <c r="F25" s="117" t="s">
        <v>12</v>
      </c>
      <c r="G25" s="117" t="s">
        <v>76</v>
      </c>
      <c r="H25" s="130" t="s">
        <v>75</v>
      </c>
      <c r="I25" s="131"/>
      <c r="J25" s="132"/>
      <c r="K25" s="133"/>
      <c r="L25" s="134">
        <v>7.4099999999999999E-2</v>
      </c>
      <c r="M25" s="134">
        <v>7.4099999999999999E-2</v>
      </c>
      <c r="N25" s="134">
        <v>7.4099999999999999E-2</v>
      </c>
      <c r="O25" s="134">
        <v>7.4099999999999999E-2</v>
      </c>
      <c r="P25" s="117">
        <v>7.0394999999999999E-2</v>
      </c>
      <c r="Q25" s="117">
        <v>6.9802199999999995E-2</v>
      </c>
      <c r="R25" s="117">
        <v>6.9802199999999995E-2</v>
      </c>
      <c r="S25" s="117">
        <v>6.9728100000000001E-2</v>
      </c>
      <c r="T25" s="117">
        <v>6.9505800000000006E-2</v>
      </c>
      <c r="U25" s="117">
        <v>6.9209400000000004E-2</v>
      </c>
      <c r="V25" s="117">
        <v>6.8987099999999996E-2</v>
      </c>
      <c r="W25" s="117">
        <v>6.8690699999999993E-2</v>
      </c>
      <c r="X25" s="117">
        <v>6.8394300000000005E-2</v>
      </c>
      <c r="Y25" s="117">
        <v>6.8171999999999996E-2</v>
      </c>
      <c r="Z25" s="117">
        <v>6.7949700000000002E-2</v>
      </c>
      <c r="AA25" s="117">
        <v>6.7727399999999993E-2</v>
      </c>
      <c r="AB25" s="117">
        <v>6.7431000000000005E-2</v>
      </c>
      <c r="AC25" s="117">
        <v>6.7134600000000003E-2</v>
      </c>
      <c r="AD25" s="117">
        <v>6.6912299999999994E-2</v>
      </c>
      <c r="AE25" s="117">
        <v>6.6615900000000006E-2</v>
      </c>
      <c r="AF25" s="117">
        <v>6.6393599999999997E-2</v>
      </c>
      <c r="AG25" s="117">
        <v>6.6171300000000002E-2</v>
      </c>
      <c r="AH25" s="117">
        <v>6.58749E-2</v>
      </c>
      <c r="AI25" s="117">
        <v>6.5652600000000005E-2</v>
      </c>
      <c r="AJ25" s="117">
        <v>6.5059800000000001E-2</v>
      </c>
      <c r="AK25" s="117">
        <v>6.4615199999999998E-2</v>
      </c>
      <c r="AL25" s="117">
        <v>6.4096500000000001E-2</v>
      </c>
      <c r="AM25" s="117">
        <v>6.3577800000000004E-2</v>
      </c>
      <c r="AN25" s="117">
        <v>6.3059100000000007E-2</v>
      </c>
      <c r="AO25" s="117">
        <v>6.2540399999999996E-2</v>
      </c>
      <c r="AP25" s="117">
        <v>6.2021699999999999E-2</v>
      </c>
      <c r="AQ25" s="117">
        <v>6.1503000000000002E-2</v>
      </c>
      <c r="AR25" s="117">
        <v>6.1058399999999999E-2</v>
      </c>
      <c r="AS25" s="117">
        <v>6.0465600000000001E-2</v>
      </c>
      <c r="AT25" s="117">
        <v>5.9946899999999997E-2</v>
      </c>
      <c r="AU25" s="117">
        <v>5.9502300000000001E-2</v>
      </c>
      <c r="AV25" s="117">
        <v>5.8983599999999997E-2</v>
      </c>
      <c r="AW25" s="117">
        <v>5.83908E-2</v>
      </c>
      <c r="AX25" s="117">
        <v>5.7872100000000003E-2</v>
      </c>
      <c r="AY25" s="117">
        <v>5.7427499999999999E-2</v>
      </c>
      <c r="AZ25" s="117">
        <v>5.6908800000000002E-2</v>
      </c>
      <c r="BA25" s="117">
        <v>5.7056999999999997E-2</v>
      </c>
      <c r="BB25" s="117">
        <v>5.7279299999999998E-2</v>
      </c>
      <c r="BC25" s="117">
        <v>5.75016E-2</v>
      </c>
      <c r="BD25" s="117">
        <v>5.7723900000000002E-2</v>
      </c>
      <c r="BE25" s="117">
        <v>5.7872100000000003E-2</v>
      </c>
      <c r="BF25" s="117">
        <v>5.8094399999999997E-2</v>
      </c>
      <c r="BG25" s="117">
        <v>5.8316699999999999E-2</v>
      </c>
      <c r="BH25" s="117">
        <v>5.84649E-2</v>
      </c>
      <c r="BI25" s="117">
        <v>5.8687200000000002E-2</v>
      </c>
      <c r="BJ25" s="117">
        <v>5.8909499999999997E-2</v>
      </c>
      <c r="BK25" s="117">
        <v>5.9057699999999998E-2</v>
      </c>
      <c r="BL25" s="117">
        <v>5.9279999999999999E-2</v>
      </c>
      <c r="BM25" s="135"/>
    </row>
    <row r="26" spans="1:65" ht="15" thickBot="1" x14ac:dyDescent="0.4">
      <c r="A26" s="120" t="s">
        <v>144</v>
      </c>
      <c r="B26" s="117" t="s">
        <v>356</v>
      </c>
      <c r="C26" s="117" t="s">
        <v>347</v>
      </c>
      <c r="D26" s="117" t="s">
        <v>355</v>
      </c>
      <c r="E26" s="119" t="s">
        <v>357</v>
      </c>
      <c r="F26" s="117" t="s">
        <v>12</v>
      </c>
      <c r="G26" s="117" t="s">
        <v>76</v>
      </c>
      <c r="H26" s="130" t="s">
        <v>75</v>
      </c>
      <c r="I26" s="131"/>
      <c r="J26" s="132"/>
      <c r="K26" s="133"/>
      <c r="L26" s="134">
        <v>7.4099999999999999E-2</v>
      </c>
      <c r="M26" s="134">
        <v>7.4099999999999999E-2</v>
      </c>
      <c r="N26" s="134">
        <v>7.4099999999999999E-2</v>
      </c>
      <c r="O26" s="134">
        <v>7.4099999999999999E-2</v>
      </c>
      <c r="P26" s="117">
        <v>7.0394999999999999E-2</v>
      </c>
      <c r="Q26" s="117">
        <v>6.9802199999999995E-2</v>
      </c>
      <c r="R26" s="117">
        <v>6.9802199999999995E-2</v>
      </c>
      <c r="S26" s="117">
        <v>6.9728100000000001E-2</v>
      </c>
      <c r="T26" s="117">
        <v>6.9505800000000006E-2</v>
      </c>
      <c r="U26" s="117">
        <v>6.9209400000000004E-2</v>
      </c>
      <c r="V26" s="117">
        <v>6.8987099999999996E-2</v>
      </c>
      <c r="W26" s="117">
        <v>6.8690699999999993E-2</v>
      </c>
      <c r="X26" s="117">
        <v>6.8394300000000005E-2</v>
      </c>
      <c r="Y26" s="117">
        <v>6.8171999999999996E-2</v>
      </c>
      <c r="Z26" s="117">
        <v>6.7949700000000002E-2</v>
      </c>
      <c r="AA26" s="117">
        <v>6.7727399999999993E-2</v>
      </c>
      <c r="AB26" s="117">
        <v>6.7431000000000005E-2</v>
      </c>
      <c r="AC26" s="117">
        <v>6.7134600000000003E-2</v>
      </c>
      <c r="AD26" s="117">
        <v>6.6912299999999994E-2</v>
      </c>
      <c r="AE26" s="117">
        <v>6.6615900000000006E-2</v>
      </c>
      <c r="AF26" s="117">
        <v>6.6393599999999997E-2</v>
      </c>
      <c r="AG26" s="117">
        <v>6.6171300000000002E-2</v>
      </c>
      <c r="AH26" s="117">
        <v>6.58749E-2</v>
      </c>
      <c r="AI26" s="117">
        <v>6.5652600000000005E-2</v>
      </c>
      <c r="AJ26" s="117">
        <v>6.5059800000000001E-2</v>
      </c>
      <c r="AK26" s="117">
        <v>6.4615199999999998E-2</v>
      </c>
      <c r="AL26" s="117">
        <v>6.4096500000000001E-2</v>
      </c>
      <c r="AM26" s="117">
        <v>6.3577800000000004E-2</v>
      </c>
      <c r="AN26" s="117">
        <v>6.3059100000000007E-2</v>
      </c>
      <c r="AO26" s="117">
        <v>6.2540399999999996E-2</v>
      </c>
      <c r="AP26" s="117">
        <v>6.2021699999999999E-2</v>
      </c>
      <c r="AQ26" s="117">
        <v>6.1503000000000002E-2</v>
      </c>
      <c r="AR26" s="117">
        <v>6.1058399999999999E-2</v>
      </c>
      <c r="AS26" s="117">
        <v>6.0465600000000001E-2</v>
      </c>
      <c r="AT26" s="117">
        <v>5.9946899999999997E-2</v>
      </c>
      <c r="AU26" s="117">
        <v>5.9502300000000001E-2</v>
      </c>
      <c r="AV26" s="117">
        <v>5.8983599999999997E-2</v>
      </c>
      <c r="AW26" s="117">
        <v>5.83908E-2</v>
      </c>
      <c r="AX26" s="117">
        <v>5.7872100000000003E-2</v>
      </c>
      <c r="AY26" s="117">
        <v>5.7427499999999999E-2</v>
      </c>
      <c r="AZ26" s="117">
        <v>5.6908800000000002E-2</v>
      </c>
      <c r="BA26" s="117">
        <v>5.7056999999999997E-2</v>
      </c>
      <c r="BB26" s="117">
        <v>5.7279299999999998E-2</v>
      </c>
      <c r="BC26" s="117">
        <v>5.75016E-2</v>
      </c>
      <c r="BD26" s="117">
        <v>5.7723900000000002E-2</v>
      </c>
      <c r="BE26" s="117">
        <v>5.7872100000000003E-2</v>
      </c>
      <c r="BF26" s="117">
        <v>5.8094399999999997E-2</v>
      </c>
      <c r="BG26" s="117">
        <v>5.8316699999999999E-2</v>
      </c>
      <c r="BH26" s="117">
        <v>5.84649E-2</v>
      </c>
      <c r="BI26" s="117">
        <v>5.8687200000000002E-2</v>
      </c>
      <c r="BJ26" s="117">
        <v>5.8909499999999997E-2</v>
      </c>
      <c r="BK26" s="117">
        <v>5.9057699999999998E-2</v>
      </c>
      <c r="BL26" s="117">
        <v>5.9279999999999999E-2</v>
      </c>
      <c r="BM26" s="135"/>
    </row>
    <row r="27" spans="1:65" ht="15" thickBot="1" x14ac:dyDescent="0.4">
      <c r="A27" s="120" t="s">
        <v>144</v>
      </c>
      <c r="B27" s="117" t="s">
        <v>356</v>
      </c>
      <c r="C27" s="117" t="s">
        <v>348</v>
      </c>
      <c r="D27" s="117" t="s">
        <v>355</v>
      </c>
      <c r="E27" s="119" t="s">
        <v>357</v>
      </c>
      <c r="F27" s="117" t="s">
        <v>12</v>
      </c>
      <c r="G27" s="117" t="s">
        <v>76</v>
      </c>
      <c r="H27" s="130" t="s">
        <v>75</v>
      </c>
      <c r="I27" s="131"/>
      <c r="J27" s="132"/>
      <c r="K27" s="133"/>
      <c r="L27" s="134">
        <v>7.4099999999999999E-2</v>
      </c>
      <c r="M27" s="134">
        <v>7.4099999999999999E-2</v>
      </c>
      <c r="N27" s="134">
        <v>7.4099999999999999E-2</v>
      </c>
      <c r="O27" s="134">
        <v>7.4099999999999999E-2</v>
      </c>
      <c r="P27" s="117">
        <v>7.0394999999999999E-2</v>
      </c>
      <c r="Q27" s="117">
        <v>6.9802199999999995E-2</v>
      </c>
      <c r="R27" s="117">
        <v>6.9802199999999995E-2</v>
      </c>
      <c r="S27" s="117">
        <v>6.9728100000000001E-2</v>
      </c>
      <c r="T27" s="117">
        <v>6.9505800000000006E-2</v>
      </c>
      <c r="U27" s="117">
        <v>6.9209400000000004E-2</v>
      </c>
      <c r="V27" s="117">
        <v>6.8987099999999996E-2</v>
      </c>
      <c r="W27" s="117">
        <v>6.8690699999999993E-2</v>
      </c>
      <c r="X27" s="117">
        <v>6.8394300000000005E-2</v>
      </c>
      <c r="Y27" s="117">
        <v>6.8171999999999996E-2</v>
      </c>
      <c r="Z27" s="117">
        <v>6.7949700000000002E-2</v>
      </c>
      <c r="AA27" s="117">
        <v>6.7727399999999993E-2</v>
      </c>
      <c r="AB27" s="117">
        <v>6.7431000000000005E-2</v>
      </c>
      <c r="AC27" s="117">
        <v>6.7134600000000003E-2</v>
      </c>
      <c r="AD27" s="117">
        <v>6.6912299999999994E-2</v>
      </c>
      <c r="AE27" s="117">
        <v>6.6615900000000006E-2</v>
      </c>
      <c r="AF27" s="117">
        <v>6.6393599999999997E-2</v>
      </c>
      <c r="AG27" s="117">
        <v>6.6171300000000002E-2</v>
      </c>
      <c r="AH27" s="117">
        <v>6.58749E-2</v>
      </c>
      <c r="AI27" s="117">
        <v>6.5652600000000005E-2</v>
      </c>
      <c r="AJ27" s="117">
        <v>6.5059800000000001E-2</v>
      </c>
      <c r="AK27" s="117">
        <v>6.4615199999999998E-2</v>
      </c>
      <c r="AL27" s="117">
        <v>6.4096500000000001E-2</v>
      </c>
      <c r="AM27" s="117">
        <v>6.3577800000000004E-2</v>
      </c>
      <c r="AN27" s="117">
        <v>6.3059100000000007E-2</v>
      </c>
      <c r="AO27" s="117">
        <v>6.2540399999999996E-2</v>
      </c>
      <c r="AP27" s="117">
        <v>6.2021699999999999E-2</v>
      </c>
      <c r="AQ27" s="117">
        <v>6.1503000000000002E-2</v>
      </c>
      <c r="AR27" s="117">
        <v>6.1058399999999999E-2</v>
      </c>
      <c r="AS27" s="117">
        <v>6.0465600000000001E-2</v>
      </c>
      <c r="AT27" s="117">
        <v>5.9946899999999997E-2</v>
      </c>
      <c r="AU27" s="117">
        <v>5.9502300000000001E-2</v>
      </c>
      <c r="AV27" s="117">
        <v>5.8983599999999997E-2</v>
      </c>
      <c r="AW27" s="117">
        <v>5.83908E-2</v>
      </c>
      <c r="AX27" s="117">
        <v>5.7872100000000003E-2</v>
      </c>
      <c r="AY27" s="117">
        <v>5.7427499999999999E-2</v>
      </c>
      <c r="AZ27" s="117">
        <v>5.6908800000000002E-2</v>
      </c>
      <c r="BA27" s="117">
        <v>5.7056999999999997E-2</v>
      </c>
      <c r="BB27" s="117">
        <v>5.7279299999999998E-2</v>
      </c>
      <c r="BC27" s="117">
        <v>5.75016E-2</v>
      </c>
      <c r="BD27" s="117">
        <v>5.7723900000000002E-2</v>
      </c>
      <c r="BE27" s="117">
        <v>5.7872100000000003E-2</v>
      </c>
      <c r="BF27" s="117">
        <v>5.8094399999999997E-2</v>
      </c>
      <c r="BG27" s="117">
        <v>5.8316699999999999E-2</v>
      </c>
      <c r="BH27" s="117">
        <v>5.84649E-2</v>
      </c>
      <c r="BI27" s="117">
        <v>5.8687200000000002E-2</v>
      </c>
      <c r="BJ27" s="117">
        <v>5.8909499999999997E-2</v>
      </c>
      <c r="BK27" s="117">
        <v>5.9057699999999998E-2</v>
      </c>
      <c r="BL27" s="117">
        <v>5.9279999999999999E-2</v>
      </c>
      <c r="BM27" s="135"/>
    </row>
    <row r="28" spans="1:65" ht="15" thickBot="1" x14ac:dyDescent="0.4">
      <c r="A28" s="120" t="s">
        <v>144</v>
      </c>
      <c r="B28" s="117" t="s">
        <v>356</v>
      </c>
      <c r="C28" s="117" t="s">
        <v>349</v>
      </c>
      <c r="D28" s="117" t="s">
        <v>355</v>
      </c>
      <c r="E28" s="119" t="s">
        <v>357</v>
      </c>
      <c r="F28" s="117" t="s">
        <v>12</v>
      </c>
      <c r="G28" s="117" t="s">
        <v>76</v>
      </c>
      <c r="H28" s="130" t="s">
        <v>75</v>
      </c>
      <c r="I28" s="131"/>
      <c r="J28" s="132"/>
      <c r="K28" s="133"/>
      <c r="L28" s="134">
        <v>7.4099999999999999E-2</v>
      </c>
      <c r="M28" s="134">
        <v>7.4099999999999999E-2</v>
      </c>
      <c r="N28" s="134">
        <v>7.4099999999999999E-2</v>
      </c>
      <c r="O28" s="134">
        <v>7.4099999999999999E-2</v>
      </c>
      <c r="P28" s="117">
        <v>7.0394999999999999E-2</v>
      </c>
      <c r="Q28" s="117">
        <v>6.9802199999999995E-2</v>
      </c>
      <c r="R28" s="117">
        <v>6.9802199999999995E-2</v>
      </c>
      <c r="S28" s="117">
        <v>6.9728100000000001E-2</v>
      </c>
      <c r="T28" s="117">
        <v>6.9505800000000006E-2</v>
      </c>
      <c r="U28" s="117">
        <v>6.9209400000000004E-2</v>
      </c>
      <c r="V28" s="117">
        <v>6.8987099999999996E-2</v>
      </c>
      <c r="W28" s="117">
        <v>6.8690699999999993E-2</v>
      </c>
      <c r="X28" s="117">
        <v>6.8394300000000005E-2</v>
      </c>
      <c r="Y28" s="117">
        <v>6.8171999999999996E-2</v>
      </c>
      <c r="Z28" s="117">
        <v>6.7949700000000002E-2</v>
      </c>
      <c r="AA28" s="117">
        <v>6.7727399999999993E-2</v>
      </c>
      <c r="AB28" s="117">
        <v>6.7431000000000005E-2</v>
      </c>
      <c r="AC28" s="117">
        <v>6.7134600000000003E-2</v>
      </c>
      <c r="AD28" s="117">
        <v>6.6912299999999994E-2</v>
      </c>
      <c r="AE28" s="117">
        <v>6.6615900000000006E-2</v>
      </c>
      <c r="AF28" s="117">
        <v>6.6393599999999997E-2</v>
      </c>
      <c r="AG28" s="117">
        <v>6.6171300000000002E-2</v>
      </c>
      <c r="AH28" s="117">
        <v>6.58749E-2</v>
      </c>
      <c r="AI28" s="117">
        <v>6.5652600000000005E-2</v>
      </c>
      <c r="AJ28" s="117">
        <v>6.5059800000000001E-2</v>
      </c>
      <c r="AK28" s="117">
        <v>6.4615199999999998E-2</v>
      </c>
      <c r="AL28" s="117">
        <v>6.4096500000000001E-2</v>
      </c>
      <c r="AM28" s="117">
        <v>6.3577800000000004E-2</v>
      </c>
      <c r="AN28" s="117">
        <v>6.3059100000000007E-2</v>
      </c>
      <c r="AO28" s="117">
        <v>6.2540399999999996E-2</v>
      </c>
      <c r="AP28" s="117">
        <v>6.2021699999999999E-2</v>
      </c>
      <c r="AQ28" s="117">
        <v>6.1503000000000002E-2</v>
      </c>
      <c r="AR28" s="117">
        <v>6.1058399999999999E-2</v>
      </c>
      <c r="AS28" s="117">
        <v>6.0465600000000001E-2</v>
      </c>
      <c r="AT28" s="117">
        <v>5.9946899999999997E-2</v>
      </c>
      <c r="AU28" s="117">
        <v>5.9502300000000001E-2</v>
      </c>
      <c r="AV28" s="117">
        <v>5.8983599999999997E-2</v>
      </c>
      <c r="AW28" s="117">
        <v>5.83908E-2</v>
      </c>
      <c r="AX28" s="117">
        <v>5.7872100000000003E-2</v>
      </c>
      <c r="AY28" s="117">
        <v>5.7427499999999999E-2</v>
      </c>
      <c r="AZ28" s="117">
        <v>5.6908800000000002E-2</v>
      </c>
      <c r="BA28" s="117">
        <v>5.7056999999999997E-2</v>
      </c>
      <c r="BB28" s="117">
        <v>5.7279299999999998E-2</v>
      </c>
      <c r="BC28" s="117">
        <v>5.75016E-2</v>
      </c>
      <c r="BD28" s="117">
        <v>5.7723900000000002E-2</v>
      </c>
      <c r="BE28" s="117">
        <v>5.7872100000000003E-2</v>
      </c>
      <c r="BF28" s="117">
        <v>5.8094399999999997E-2</v>
      </c>
      <c r="BG28" s="117">
        <v>5.8316699999999999E-2</v>
      </c>
      <c r="BH28" s="117">
        <v>5.84649E-2</v>
      </c>
      <c r="BI28" s="117">
        <v>5.8687200000000002E-2</v>
      </c>
      <c r="BJ28" s="117">
        <v>5.8909499999999997E-2</v>
      </c>
      <c r="BK28" s="117">
        <v>5.9057699999999998E-2</v>
      </c>
      <c r="BL28" s="117">
        <v>5.9279999999999999E-2</v>
      </c>
      <c r="BM28" s="135"/>
    </row>
    <row r="29" spans="1:65" ht="15" thickBot="1" x14ac:dyDescent="0.4">
      <c r="A29" s="120" t="s">
        <v>144</v>
      </c>
      <c r="B29" s="117" t="s">
        <v>356</v>
      </c>
      <c r="C29" s="117" t="s">
        <v>350</v>
      </c>
      <c r="D29" s="117" t="s">
        <v>355</v>
      </c>
      <c r="E29" s="119" t="s">
        <v>357</v>
      </c>
      <c r="F29" s="117" t="s">
        <v>12</v>
      </c>
      <c r="G29" s="117" t="s">
        <v>76</v>
      </c>
      <c r="H29" s="130" t="s">
        <v>75</v>
      </c>
      <c r="I29" s="131"/>
      <c r="J29" s="132"/>
      <c r="K29" s="133"/>
      <c r="L29" s="134">
        <v>7.4099999999999999E-2</v>
      </c>
      <c r="M29" s="134">
        <v>7.4099999999999999E-2</v>
      </c>
      <c r="N29" s="134">
        <v>7.4099999999999999E-2</v>
      </c>
      <c r="O29" s="134">
        <v>7.4099999999999999E-2</v>
      </c>
      <c r="P29" s="117">
        <v>7.0394999999999999E-2</v>
      </c>
      <c r="Q29" s="117">
        <v>6.9802199999999995E-2</v>
      </c>
      <c r="R29" s="117">
        <v>6.9802199999999995E-2</v>
      </c>
      <c r="S29" s="117">
        <v>6.9728100000000001E-2</v>
      </c>
      <c r="T29" s="117">
        <v>6.9505800000000006E-2</v>
      </c>
      <c r="U29" s="117">
        <v>6.9209400000000004E-2</v>
      </c>
      <c r="V29" s="117">
        <v>6.8987099999999996E-2</v>
      </c>
      <c r="W29" s="117">
        <v>6.8690699999999993E-2</v>
      </c>
      <c r="X29" s="117">
        <v>6.8394300000000005E-2</v>
      </c>
      <c r="Y29" s="117">
        <v>6.8171999999999996E-2</v>
      </c>
      <c r="Z29" s="117">
        <v>6.7949700000000002E-2</v>
      </c>
      <c r="AA29" s="117">
        <v>6.7727399999999993E-2</v>
      </c>
      <c r="AB29" s="117">
        <v>6.7431000000000005E-2</v>
      </c>
      <c r="AC29" s="117">
        <v>6.7134600000000003E-2</v>
      </c>
      <c r="AD29" s="117">
        <v>6.6912299999999994E-2</v>
      </c>
      <c r="AE29" s="117">
        <v>6.6615900000000006E-2</v>
      </c>
      <c r="AF29" s="117">
        <v>6.6393599999999997E-2</v>
      </c>
      <c r="AG29" s="117">
        <v>6.6171300000000002E-2</v>
      </c>
      <c r="AH29" s="117">
        <v>6.58749E-2</v>
      </c>
      <c r="AI29" s="117">
        <v>6.5652600000000005E-2</v>
      </c>
      <c r="AJ29" s="117">
        <v>6.5059800000000001E-2</v>
      </c>
      <c r="AK29" s="117">
        <v>6.4615199999999998E-2</v>
      </c>
      <c r="AL29" s="117">
        <v>6.4096500000000001E-2</v>
      </c>
      <c r="AM29" s="117">
        <v>6.3577800000000004E-2</v>
      </c>
      <c r="AN29" s="117">
        <v>6.3059100000000007E-2</v>
      </c>
      <c r="AO29" s="117">
        <v>6.2540399999999996E-2</v>
      </c>
      <c r="AP29" s="117">
        <v>6.2021699999999999E-2</v>
      </c>
      <c r="AQ29" s="117">
        <v>6.1503000000000002E-2</v>
      </c>
      <c r="AR29" s="117">
        <v>6.1058399999999999E-2</v>
      </c>
      <c r="AS29" s="117">
        <v>6.0465600000000001E-2</v>
      </c>
      <c r="AT29" s="117">
        <v>5.9946899999999997E-2</v>
      </c>
      <c r="AU29" s="117">
        <v>5.9502300000000001E-2</v>
      </c>
      <c r="AV29" s="117">
        <v>5.8983599999999997E-2</v>
      </c>
      <c r="AW29" s="117">
        <v>5.83908E-2</v>
      </c>
      <c r="AX29" s="117">
        <v>5.7872100000000003E-2</v>
      </c>
      <c r="AY29" s="117">
        <v>5.7427499999999999E-2</v>
      </c>
      <c r="AZ29" s="117">
        <v>5.6908800000000002E-2</v>
      </c>
      <c r="BA29" s="117">
        <v>5.7056999999999997E-2</v>
      </c>
      <c r="BB29" s="117">
        <v>5.7279299999999998E-2</v>
      </c>
      <c r="BC29" s="117">
        <v>5.75016E-2</v>
      </c>
      <c r="BD29" s="117">
        <v>5.7723900000000002E-2</v>
      </c>
      <c r="BE29" s="117">
        <v>5.7872100000000003E-2</v>
      </c>
      <c r="BF29" s="117">
        <v>5.8094399999999997E-2</v>
      </c>
      <c r="BG29" s="117">
        <v>5.8316699999999999E-2</v>
      </c>
      <c r="BH29" s="117">
        <v>5.84649E-2</v>
      </c>
      <c r="BI29" s="117">
        <v>5.8687200000000002E-2</v>
      </c>
      <c r="BJ29" s="117">
        <v>5.8909499999999997E-2</v>
      </c>
      <c r="BK29" s="117">
        <v>5.9057699999999998E-2</v>
      </c>
      <c r="BL29" s="117">
        <v>5.9279999999999999E-2</v>
      </c>
      <c r="BM29" s="135"/>
    </row>
    <row r="30" spans="1:65" ht="15" thickBot="1" x14ac:dyDescent="0.4">
      <c r="A30" s="120" t="s">
        <v>144</v>
      </c>
      <c r="B30" s="117" t="s">
        <v>356</v>
      </c>
      <c r="C30" s="117" t="s">
        <v>351</v>
      </c>
      <c r="D30" s="117" t="s">
        <v>355</v>
      </c>
      <c r="E30" s="119" t="s">
        <v>357</v>
      </c>
      <c r="F30" s="117" t="s">
        <v>12</v>
      </c>
      <c r="G30" s="117" t="s">
        <v>76</v>
      </c>
      <c r="H30" s="130" t="s">
        <v>75</v>
      </c>
      <c r="I30" s="131"/>
      <c r="J30" s="132"/>
      <c r="K30" s="133"/>
      <c r="L30" s="134">
        <v>6.93E-2</v>
      </c>
      <c r="M30" s="134">
        <v>6.93E-2</v>
      </c>
      <c r="N30" s="134">
        <v>6.93E-2</v>
      </c>
      <c r="O30" s="134">
        <v>6.93E-2</v>
      </c>
      <c r="P30" s="117">
        <v>6.7567500000000003E-2</v>
      </c>
      <c r="Q30" s="117">
        <v>6.6181500000000004E-2</v>
      </c>
      <c r="R30" s="117">
        <v>6.5696400000000002E-2</v>
      </c>
      <c r="S30" s="117">
        <v>6.52113E-2</v>
      </c>
      <c r="T30" s="117">
        <v>6.4587599999999995E-2</v>
      </c>
      <c r="U30" s="117">
        <v>6.3963900000000004E-2</v>
      </c>
      <c r="V30" s="117">
        <v>6.3340199999999999E-2</v>
      </c>
      <c r="W30" s="117">
        <v>6.2716499999999994E-2</v>
      </c>
      <c r="X30" s="117">
        <v>6.2092799999999997E-2</v>
      </c>
      <c r="Y30" s="117">
        <v>6.1469099999999999E-2</v>
      </c>
      <c r="Z30" s="117">
        <v>6.0845400000000001E-2</v>
      </c>
      <c r="AA30" s="117">
        <v>6.0221700000000003E-2</v>
      </c>
      <c r="AB30" s="117">
        <v>5.9597999999999998E-2</v>
      </c>
      <c r="AC30" s="117">
        <v>5.89743E-2</v>
      </c>
      <c r="AD30" s="117">
        <v>5.8350600000000002E-2</v>
      </c>
      <c r="AE30" s="117">
        <v>5.7726899999999998E-2</v>
      </c>
      <c r="AF30" s="117">
        <v>5.71032E-2</v>
      </c>
      <c r="AG30" s="117">
        <v>5.6479500000000002E-2</v>
      </c>
      <c r="AH30" s="117">
        <v>5.5855799999999997E-2</v>
      </c>
      <c r="AI30" s="117">
        <v>5.5232099999999999E-2</v>
      </c>
      <c r="AJ30" s="117">
        <v>5.3984699999999997E-2</v>
      </c>
      <c r="AK30" s="117">
        <v>5.2737300000000001E-2</v>
      </c>
      <c r="AL30" s="117">
        <v>5.1489899999999998E-2</v>
      </c>
      <c r="AM30" s="117">
        <v>5.0242500000000002E-2</v>
      </c>
      <c r="AN30" s="117">
        <v>4.89951E-2</v>
      </c>
      <c r="AO30" s="117">
        <v>4.7747699999999997E-2</v>
      </c>
      <c r="AP30" s="117">
        <v>4.6500300000000001E-2</v>
      </c>
      <c r="AQ30" s="117">
        <v>4.5252899999999999E-2</v>
      </c>
      <c r="AR30" s="117">
        <v>4.4005500000000003E-2</v>
      </c>
      <c r="AS30" s="117">
        <v>4.27581E-2</v>
      </c>
      <c r="AT30" s="117">
        <v>4.1510699999999998E-2</v>
      </c>
      <c r="AU30" s="117">
        <v>4.0263300000000002E-2</v>
      </c>
      <c r="AV30" s="117">
        <v>3.9015899999999999E-2</v>
      </c>
      <c r="AW30" s="117">
        <v>3.7768500000000003E-2</v>
      </c>
      <c r="AX30" s="117">
        <v>3.6451799999999999E-2</v>
      </c>
      <c r="AY30" s="117">
        <v>3.5204399999999997E-2</v>
      </c>
      <c r="AZ30" s="117">
        <v>3.3957000000000001E-2</v>
      </c>
      <c r="BA30" s="117">
        <v>3.4303500000000001E-2</v>
      </c>
      <c r="BB30" s="117">
        <v>3.465E-2</v>
      </c>
      <c r="BC30" s="117">
        <v>3.49965E-2</v>
      </c>
      <c r="BD30" s="117">
        <v>3.5342999999999999E-2</v>
      </c>
      <c r="BE30" s="117">
        <v>3.5689499999999999E-2</v>
      </c>
      <c r="BF30" s="117">
        <v>3.6035999999999999E-2</v>
      </c>
      <c r="BG30" s="117">
        <v>3.6382499999999998E-2</v>
      </c>
      <c r="BH30" s="117">
        <v>3.6728999999999998E-2</v>
      </c>
      <c r="BI30" s="117">
        <v>3.7075499999999997E-2</v>
      </c>
      <c r="BJ30" s="117">
        <v>3.7421999999999997E-2</v>
      </c>
      <c r="BK30" s="117">
        <v>3.7768500000000003E-2</v>
      </c>
      <c r="BL30" s="117">
        <v>3.8115000000000003E-2</v>
      </c>
      <c r="BM30" s="135"/>
    </row>
    <row r="31" spans="1:65" ht="15" thickBot="1" x14ac:dyDescent="0.4">
      <c r="A31" s="120" t="s">
        <v>144</v>
      </c>
      <c r="B31" s="117" t="s">
        <v>356</v>
      </c>
      <c r="C31" s="117" t="s">
        <v>352</v>
      </c>
      <c r="D31" s="117" t="s">
        <v>355</v>
      </c>
      <c r="E31" s="119" t="s">
        <v>357</v>
      </c>
      <c r="F31" s="117" t="s">
        <v>12</v>
      </c>
      <c r="G31" s="117" t="s">
        <v>76</v>
      </c>
      <c r="H31" s="130" t="s">
        <v>75</v>
      </c>
      <c r="I31" s="131"/>
      <c r="J31" s="132"/>
      <c r="K31" s="133"/>
      <c r="L31" s="134">
        <v>6.93E-2</v>
      </c>
      <c r="M31" s="134">
        <v>6.93E-2</v>
      </c>
      <c r="N31" s="134">
        <v>6.93E-2</v>
      </c>
      <c r="O31" s="134">
        <v>6.93E-2</v>
      </c>
      <c r="P31" s="117">
        <v>6.7567500000000003E-2</v>
      </c>
      <c r="Q31" s="117">
        <v>6.6181500000000004E-2</v>
      </c>
      <c r="R31" s="117">
        <v>6.5696400000000002E-2</v>
      </c>
      <c r="S31" s="117">
        <v>6.52113E-2</v>
      </c>
      <c r="T31" s="117">
        <v>6.4587599999999995E-2</v>
      </c>
      <c r="U31" s="117">
        <v>6.3963900000000004E-2</v>
      </c>
      <c r="V31" s="117">
        <v>6.3340199999999999E-2</v>
      </c>
      <c r="W31" s="117">
        <v>6.2716499999999994E-2</v>
      </c>
      <c r="X31" s="117">
        <v>6.2092799999999997E-2</v>
      </c>
      <c r="Y31" s="117">
        <v>6.1469099999999999E-2</v>
      </c>
      <c r="Z31" s="117">
        <v>6.0845400000000001E-2</v>
      </c>
      <c r="AA31" s="117">
        <v>6.0221700000000003E-2</v>
      </c>
      <c r="AB31" s="117">
        <v>5.9597999999999998E-2</v>
      </c>
      <c r="AC31" s="117">
        <v>5.89743E-2</v>
      </c>
      <c r="AD31" s="117">
        <v>5.8350600000000002E-2</v>
      </c>
      <c r="AE31" s="117">
        <v>5.7726899999999998E-2</v>
      </c>
      <c r="AF31" s="117">
        <v>5.71032E-2</v>
      </c>
      <c r="AG31" s="117">
        <v>5.6479500000000002E-2</v>
      </c>
      <c r="AH31" s="117">
        <v>5.5855799999999997E-2</v>
      </c>
      <c r="AI31" s="117">
        <v>5.5232099999999999E-2</v>
      </c>
      <c r="AJ31" s="117">
        <v>5.3984699999999997E-2</v>
      </c>
      <c r="AK31" s="117">
        <v>5.2737300000000001E-2</v>
      </c>
      <c r="AL31" s="117">
        <v>5.1489899999999998E-2</v>
      </c>
      <c r="AM31" s="117">
        <v>5.0242500000000002E-2</v>
      </c>
      <c r="AN31" s="117">
        <v>4.89951E-2</v>
      </c>
      <c r="AO31" s="117">
        <v>4.7747699999999997E-2</v>
      </c>
      <c r="AP31" s="117">
        <v>4.6500300000000001E-2</v>
      </c>
      <c r="AQ31" s="117">
        <v>4.5252899999999999E-2</v>
      </c>
      <c r="AR31" s="117">
        <v>4.4005500000000003E-2</v>
      </c>
      <c r="AS31" s="117">
        <v>4.27581E-2</v>
      </c>
      <c r="AT31" s="117">
        <v>4.1510699999999998E-2</v>
      </c>
      <c r="AU31" s="117">
        <v>4.0263300000000002E-2</v>
      </c>
      <c r="AV31" s="117">
        <v>3.9015899999999999E-2</v>
      </c>
      <c r="AW31" s="117">
        <v>3.7768500000000003E-2</v>
      </c>
      <c r="AX31" s="117">
        <v>3.6451799999999999E-2</v>
      </c>
      <c r="AY31" s="117">
        <v>3.5204399999999997E-2</v>
      </c>
      <c r="AZ31" s="117">
        <v>3.3957000000000001E-2</v>
      </c>
      <c r="BA31" s="117">
        <v>3.4303500000000001E-2</v>
      </c>
      <c r="BB31" s="117">
        <v>3.465E-2</v>
      </c>
      <c r="BC31" s="117">
        <v>3.49965E-2</v>
      </c>
      <c r="BD31" s="117">
        <v>3.5342999999999999E-2</v>
      </c>
      <c r="BE31" s="117">
        <v>3.5689499999999999E-2</v>
      </c>
      <c r="BF31" s="117">
        <v>3.6035999999999999E-2</v>
      </c>
      <c r="BG31" s="117">
        <v>3.6382499999999998E-2</v>
      </c>
      <c r="BH31" s="117">
        <v>3.6728999999999998E-2</v>
      </c>
      <c r="BI31" s="117">
        <v>3.7075499999999997E-2</v>
      </c>
      <c r="BJ31" s="117">
        <v>3.7421999999999997E-2</v>
      </c>
      <c r="BK31" s="117">
        <v>3.7768500000000003E-2</v>
      </c>
      <c r="BL31" s="117">
        <v>3.8115000000000003E-2</v>
      </c>
      <c r="BM31" s="135"/>
    </row>
    <row r="32" spans="1:65" ht="15" thickBot="1" x14ac:dyDescent="0.4">
      <c r="A32" s="120" t="s">
        <v>144</v>
      </c>
      <c r="B32" s="117" t="s">
        <v>356</v>
      </c>
      <c r="C32" s="117" t="s">
        <v>353</v>
      </c>
      <c r="D32" s="117" t="s">
        <v>355</v>
      </c>
      <c r="E32" s="119" t="s">
        <v>357</v>
      </c>
      <c r="F32" s="117" t="s">
        <v>12</v>
      </c>
      <c r="G32" s="117" t="s">
        <v>76</v>
      </c>
      <c r="H32" s="130" t="s">
        <v>75</v>
      </c>
      <c r="I32" s="131"/>
      <c r="J32" s="132"/>
      <c r="K32" s="133"/>
      <c r="L32" s="134">
        <v>6.93E-2</v>
      </c>
      <c r="M32" s="134">
        <v>6.93E-2</v>
      </c>
      <c r="N32" s="134">
        <v>6.93E-2</v>
      </c>
      <c r="O32" s="134">
        <v>6.93E-2</v>
      </c>
      <c r="P32" s="117">
        <v>6.7567500000000003E-2</v>
      </c>
      <c r="Q32" s="117">
        <v>6.6181500000000004E-2</v>
      </c>
      <c r="R32" s="117">
        <v>6.5696400000000002E-2</v>
      </c>
      <c r="S32" s="117">
        <v>6.52113E-2</v>
      </c>
      <c r="T32" s="117">
        <v>6.4587599999999995E-2</v>
      </c>
      <c r="U32" s="117">
        <v>6.3963900000000004E-2</v>
      </c>
      <c r="V32" s="117">
        <v>6.3340199999999999E-2</v>
      </c>
      <c r="W32" s="117">
        <v>6.2716499999999994E-2</v>
      </c>
      <c r="X32" s="117">
        <v>6.2092799999999997E-2</v>
      </c>
      <c r="Y32" s="117">
        <v>6.1469099999999999E-2</v>
      </c>
      <c r="Z32" s="117">
        <v>6.0845400000000001E-2</v>
      </c>
      <c r="AA32" s="117">
        <v>6.0221700000000003E-2</v>
      </c>
      <c r="AB32" s="117">
        <v>5.9597999999999998E-2</v>
      </c>
      <c r="AC32" s="117">
        <v>5.89743E-2</v>
      </c>
      <c r="AD32" s="117">
        <v>5.8350600000000002E-2</v>
      </c>
      <c r="AE32" s="117">
        <v>5.7726899999999998E-2</v>
      </c>
      <c r="AF32" s="117">
        <v>5.71032E-2</v>
      </c>
      <c r="AG32" s="117">
        <v>5.6479500000000002E-2</v>
      </c>
      <c r="AH32" s="117">
        <v>5.5855799999999997E-2</v>
      </c>
      <c r="AI32" s="117">
        <v>5.5232099999999999E-2</v>
      </c>
      <c r="AJ32" s="117">
        <v>5.3984699999999997E-2</v>
      </c>
      <c r="AK32" s="117">
        <v>5.2737300000000001E-2</v>
      </c>
      <c r="AL32" s="117">
        <v>5.1489899999999998E-2</v>
      </c>
      <c r="AM32" s="117">
        <v>5.0242500000000002E-2</v>
      </c>
      <c r="AN32" s="117">
        <v>4.89951E-2</v>
      </c>
      <c r="AO32" s="117">
        <v>4.7747699999999997E-2</v>
      </c>
      <c r="AP32" s="117">
        <v>4.6500300000000001E-2</v>
      </c>
      <c r="AQ32" s="117">
        <v>4.5252899999999999E-2</v>
      </c>
      <c r="AR32" s="117">
        <v>4.4005500000000003E-2</v>
      </c>
      <c r="AS32" s="117">
        <v>4.27581E-2</v>
      </c>
      <c r="AT32" s="117">
        <v>4.1510699999999998E-2</v>
      </c>
      <c r="AU32" s="117">
        <v>4.0263300000000002E-2</v>
      </c>
      <c r="AV32" s="117">
        <v>3.9015899999999999E-2</v>
      </c>
      <c r="AW32" s="117">
        <v>3.7768500000000003E-2</v>
      </c>
      <c r="AX32" s="117">
        <v>3.6451799999999999E-2</v>
      </c>
      <c r="AY32" s="117">
        <v>3.5204399999999997E-2</v>
      </c>
      <c r="AZ32" s="117">
        <v>3.3957000000000001E-2</v>
      </c>
      <c r="BA32" s="117">
        <v>3.4303500000000001E-2</v>
      </c>
      <c r="BB32" s="117">
        <v>3.465E-2</v>
      </c>
      <c r="BC32" s="117">
        <v>3.49965E-2</v>
      </c>
      <c r="BD32" s="117">
        <v>3.5342999999999999E-2</v>
      </c>
      <c r="BE32" s="117">
        <v>3.5689499999999999E-2</v>
      </c>
      <c r="BF32" s="117">
        <v>3.6035999999999999E-2</v>
      </c>
      <c r="BG32" s="117">
        <v>3.6382499999999998E-2</v>
      </c>
      <c r="BH32" s="117">
        <v>3.6728999999999998E-2</v>
      </c>
      <c r="BI32" s="117">
        <v>3.7075499999999997E-2</v>
      </c>
      <c r="BJ32" s="117">
        <v>3.7421999999999997E-2</v>
      </c>
      <c r="BK32" s="117">
        <v>3.7768500000000003E-2</v>
      </c>
      <c r="BL32" s="117">
        <v>3.8115000000000003E-2</v>
      </c>
      <c r="BM32" s="135"/>
    </row>
    <row r="33" spans="1:65" ht="15" thickBot="1" x14ac:dyDescent="0.4">
      <c r="A33" s="120" t="s">
        <v>144</v>
      </c>
      <c r="B33" s="117" t="s">
        <v>356</v>
      </c>
      <c r="C33" s="117" t="s">
        <v>354</v>
      </c>
      <c r="D33" s="117" t="s">
        <v>355</v>
      </c>
      <c r="E33" s="119" t="s">
        <v>357</v>
      </c>
      <c r="F33" s="117" t="s">
        <v>12</v>
      </c>
      <c r="G33" s="117" t="s">
        <v>76</v>
      </c>
      <c r="H33" s="130" t="s">
        <v>75</v>
      </c>
      <c r="I33" s="131"/>
      <c r="J33" s="132"/>
      <c r="K33" s="133"/>
      <c r="L33" s="134">
        <v>6.93E-2</v>
      </c>
      <c r="M33" s="134">
        <v>6.93E-2</v>
      </c>
      <c r="N33" s="134">
        <v>6.93E-2</v>
      </c>
      <c r="O33" s="134">
        <v>6.93E-2</v>
      </c>
      <c r="P33" s="117">
        <v>6.7567500000000003E-2</v>
      </c>
      <c r="Q33" s="117">
        <v>6.6181500000000004E-2</v>
      </c>
      <c r="R33" s="117">
        <v>6.5696400000000002E-2</v>
      </c>
      <c r="S33" s="117">
        <v>6.52113E-2</v>
      </c>
      <c r="T33" s="117">
        <v>6.4587599999999995E-2</v>
      </c>
      <c r="U33" s="117">
        <v>6.3963900000000004E-2</v>
      </c>
      <c r="V33" s="117">
        <v>6.3340199999999999E-2</v>
      </c>
      <c r="W33" s="117">
        <v>6.2716499999999994E-2</v>
      </c>
      <c r="X33" s="117">
        <v>6.2092799999999997E-2</v>
      </c>
      <c r="Y33" s="117">
        <v>6.1469099999999999E-2</v>
      </c>
      <c r="Z33" s="117">
        <v>6.0845400000000001E-2</v>
      </c>
      <c r="AA33" s="117">
        <v>6.0221700000000003E-2</v>
      </c>
      <c r="AB33" s="117">
        <v>5.9597999999999998E-2</v>
      </c>
      <c r="AC33" s="117">
        <v>5.89743E-2</v>
      </c>
      <c r="AD33" s="117">
        <v>5.8350600000000002E-2</v>
      </c>
      <c r="AE33" s="117">
        <v>5.7726899999999998E-2</v>
      </c>
      <c r="AF33" s="117">
        <v>5.71032E-2</v>
      </c>
      <c r="AG33" s="117">
        <v>5.6479500000000002E-2</v>
      </c>
      <c r="AH33" s="117">
        <v>5.5855799999999997E-2</v>
      </c>
      <c r="AI33" s="117">
        <v>5.5232099999999999E-2</v>
      </c>
      <c r="AJ33" s="117">
        <v>5.3984699999999997E-2</v>
      </c>
      <c r="AK33" s="117">
        <v>5.2737300000000001E-2</v>
      </c>
      <c r="AL33" s="117">
        <v>5.1489899999999998E-2</v>
      </c>
      <c r="AM33" s="117">
        <v>5.0242500000000002E-2</v>
      </c>
      <c r="AN33" s="117">
        <v>4.89951E-2</v>
      </c>
      <c r="AO33" s="117">
        <v>4.7747699999999997E-2</v>
      </c>
      <c r="AP33" s="117">
        <v>4.6500300000000001E-2</v>
      </c>
      <c r="AQ33" s="117">
        <v>4.5252899999999999E-2</v>
      </c>
      <c r="AR33" s="117">
        <v>4.4005500000000003E-2</v>
      </c>
      <c r="AS33" s="117">
        <v>4.27581E-2</v>
      </c>
      <c r="AT33" s="117">
        <v>4.1510699999999998E-2</v>
      </c>
      <c r="AU33" s="117">
        <v>4.0263300000000002E-2</v>
      </c>
      <c r="AV33" s="117">
        <v>3.9015899999999999E-2</v>
      </c>
      <c r="AW33" s="117">
        <v>3.7768500000000003E-2</v>
      </c>
      <c r="AX33" s="117">
        <v>3.6451799999999999E-2</v>
      </c>
      <c r="AY33" s="117">
        <v>3.5204399999999997E-2</v>
      </c>
      <c r="AZ33" s="117">
        <v>3.3957000000000001E-2</v>
      </c>
      <c r="BA33" s="117">
        <v>3.4303500000000001E-2</v>
      </c>
      <c r="BB33" s="117">
        <v>3.465E-2</v>
      </c>
      <c r="BC33" s="117">
        <v>3.49965E-2</v>
      </c>
      <c r="BD33" s="117">
        <v>3.5342999999999999E-2</v>
      </c>
      <c r="BE33" s="117">
        <v>3.5689499999999999E-2</v>
      </c>
      <c r="BF33" s="117">
        <v>3.6035999999999999E-2</v>
      </c>
      <c r="BG33" s="117">
        <v>3.6382499999999998E-2</v>
      </c>
      <c r="BH33" s="117">
        <v>3.6728999999999998E-2</v>
      </c>
      <c r="BI33" s="117">
        <v>3.7075499999999997E-2</v>
      </c>
      <c r="BJ33" s="117">
        <v>3.7421999999999997E-2</v>
      </c>
      <c r="BK33" s="117">
        <v>3.7768500000000003E-2</v>
      </c>
      <c r="BL33" s="117">
        <v>3.8115000000000003E-2</v>
      </c>
      <c r="BM33" s="135"/>
    </row>
    <row r="34" spans="1:65" s="154" customFormat="1" ht="15" thickBot="1" x14ac:dyDescent="0.4">
      <c r="A34" s="146" t="s">
        <v>94</v>
      </c>
      <c r="B34" s="147" t="s">
        <v>82</v>
      </c>
      <c r="C34" s="147" t="s">
        <v>244</v>
      </c>
      <c r="D34" s="147" t="s">
        <v>342</v>
      </c>
      <c r="E34" s="148" t="s">
        <v>362</v>
      </c>
      <c r="F34" s="147" t="s">
        <v>12</v>
      </c>
      <c r="G34" s="147" t="s">
        <v>76</v>
      </c>
      <c r="H34" s="149" t="s">
        <v>75</v>
      </c>
      <c r="I34" s="150"/>
      <c r="J34" s="147"/>
      <c r="K34" s="151"/>
      <c r="L34" s="152">
        <v>0.75309999999999999</v>
      </c>
      <c r="M34" s="152">
        <v>0.68079999999999996</v>
      </c>
      <c r="N34" s="152">
        <v>0.72760000000000002</v>
      </c>
      <c r="O34" s="152">
        <v>0.60809999999999997</v>
      </c>
      <c r="P34" s="153">
        <v>0.75</v>
      </c>
      <c r="Q34" s="153">
        <v>0.75</v>
      </c>
      <c r="R34" s="153">
        <v>0.75</v>
      </c>
      <c r="S34" s="153">
        <v>0.75</v>
      </c>
      <c r="T34" s="153">
        <v>0.75</v>
      </c>
      <c r="U34" s="153">
        <v>0.75</v>
      </c>
      <c r="V34" s="153">
        <v>0.75</v>
      </c>
      <c r="W34" s="153">
        <v>0.75</v>
      </c>
      <c r="X34" s="153">
        <v>0.75</v>
      </c>
      <c r="Y34" s="153">
        <v>0.75</v>
      </c>
      <c r="Z34" s="153">
        <v>0.75</v>
      </c>
      <c r="AA34" s="153">
        <v>0.75</v>
      </c>
      <c r="AB34" s="153">
        <v>0.75</v>
      </c>
      <c r="AC34" s="153">
        <v>0.75</v>
      </c>
      <c r="AD34" s="153">
        <v>0.75</v>
      </c>
      <c r="AE34" s="153">
        <v>0.75</v>
      </c>
      <c r="AF34" s="153">
        <v>0.75</v>
      </c>
      <c r="AG34" s="153">
        <v>0.75</v>
      </c>
      <c r="AH34" s="153">
        <v>0.75</v>
      </c>
      <c r="AI34" s="153">
        <v>0.75</v>
      </c>
      <c r="AJ34" s="153">
        <v>0.75</v>
      </c>
      <c r="AK34" s="153">
        <v>0.75</v>
      </c>
      <c r="AL34" s="153">
        <v>0.75</v>
      </c>
      <c r="AM34" s="153">
        <v>0.75</v>
      </c>
      <c r="AN34" s="153">
        <v>0.75</v>
      </c>
      <c r="AO34" s="153">
        <v>0.75</v>
      </c>
      <c r="AP34" s="153">
        <v>0.75</v>
      </c>
      <c r="AQ34" s="153">
        <v>0.75</v>
      </c>
      <c r="AR34" s="153">
        <v>0.75</v>
      </c>
      <c r="AS34" s="152">
        <v>0.72760000000000002</v>
      </c>
      <c r="AT34" s="152">
        <v>0.72760000000000002</v>
      </c>
      <c r="AU34" s="152">
        <v>0.72760000000000002</v>
      </c>
      <c r="AV34" s="152">
        <v>0.72760000000000002</v>
      </c>
      <c r="AW34" s="152">
        <v>0.72760000000000002</v>
      </c>
      <c r="AX34" s="152">
        <v>0.72760000000000002</v>
      </c>
      <c r="AY34" s="152">
        <v>0.72760000000000002</v>
      </c>
      <c r="AZ34" s="152">
        <v>0.72760000000000002</v>
      </c>
      <c r="BA34" s="152">
        <v>0.72760000000000002</v>
      </c>
      <c r="BB34" s="152">
        <v>0.72760000000000002</v>
      </c>
      <c r="BC34" s="152">
        <v>0.72760000000000002</v>
      </c>
      <c r="BD34" s="152">
        <v>0.72760000000000002</v>
      </c>
      <c r="BE34" s="152">
        <v>0.72760000000000002</v>
      </c>
      <c r="BF34" s="152">
        <v>0.72760000000000002</v>
      </c>
      <c r="BG34" s="152">
        <v>0.72760000000000002</v>
      </c>
      <c r="BH34" s="152">
        <v>0.72760000000000002</v>
      </c>
      <c r="BI34" s="152">
        <v>0.72760000000000002</v>
      </c>
      <c r="BJ34" s="152">
        <v>0.72760000000000002</v>
      </c>
      <c r="BK34" s="152">
        <v>0.72760000000000002</v>
      </c>
      <c r="BL34" s="152">
        <v>0.72760000000000002</v>
      </c>
    </row>
    <row r="35" spans="1:65" s="154" customFormat="1" ht="15" thickBot="1" x14ac:dyDescent="0.4">
      <c r="A35" s="146" t="s">
        <v>94</v>
      </c>
      <c r="B35" s="147" t="s">
        <v>82</v>
      </c>
      <c r="C35" s="147" t="s">
        <v>363</v>
      </c>
      <c r="D35" s="147" t="s">
        <v>342</v>
      </c>
      <c r="E35" s="148" t="s">
        <v>362</v>
      </c>
      <c r="F35" s="147" t="s">
        <v>12</v>
      </c>
      <c r="G35" s="147" t="s">
        <v>76</v>
      </c>
      <c r="H35" s="149" t="s">
        <v>75</v>
      </c>
      <c r="I35" s="150"/>
      <c r="J35" s="147"/>
      <c r="K35" s="151"/>
      <c r="L35" s="152">
        <v>0.31850000000000001</v>
      </c>
      <c r="M35" s="152">
        <v>0.34439999999999998</v>
      </c>
      <c r="N35" s="152">
        <v>0.35520000000000002</v>
      </c>
      <c r="O35" s="152">
        <v>0.35520000000000002</v>
      </c>
      <c r="P35" s="153">
        <v>0.7</v>
      </c>
      <c r="Q35" s="153">
        <v>0.7</v>
      </c>
      <c r="R35" s="153">
        <v>0.7</v>
      </c>
      <c r="S35" s="153">
        <v>0.7</v>
      </c>
      <c r="T35" s="153">
        <v>0.7</v>
      </c>
      <c r="U35" s="153">
        <v>0.7</v>
      </c>
      <c r="V35" s="153">
        <v>0.7</v>
      </c>
      <c r="W35" s="153">
        <v>0.7</v>
      </c>
      <c r="X35" s="153">
        <v>0.7</v>
      </c>
      <c r="Y35" s="153">
        <v>0.7</v>
      </c>
      <c r="Z35" s="153">
        <v>0.7</v>
      </c>
      <c r="AA35" s="153">
        <v>0.7</v>
      </c>
      <c r="AB35" s="153">
        <v>0.7</v>
      </c>
      <c r="AC35" s="153">
        <v>0.7</v>
      </c>
      <c r="AD35" s="153">
        <v>0.7</v>
      </c>
      <c r="AE35" s="153">
        <v>0.7</v>
      </c>
      <c r="AF35" s="153">
        <v>0.7</v>
      </c>
      <c r="AG35" s="153">
        <v>0.7</v>
      </c>
      <c r="AH35" s="153">
        <v>0.7</v>
      </c>
      <c r="AI35" s="153">
        <v>0.7</v>
      </c>
      <c r="AJ35" s="153">
        <v>0.7</v>
      </c>
      <c r="AK35" s="153">
        <v>0.7</v>
      </c>
      <c r="AL35" s="153">
        <v>0.7</v>
      </c>
      <c r="AM35" s="153">
        <v>0.7</v>
      </c>
      <c r="AN35" s="153">
        <v>0.7</v>
      </c>
      <c r="AO35" s="153">
        <v>0.7</v>
      </c>
      <c r="AP35" s="153">
        <v>0.7</v>
      </c>
      <c r="AQ35" s="153">
        <v>0.7</v>
      </c>
      <c r="AR35" s="153">
        <v>0.7</v>
      </c>
      <c r="AS35" s="152">
        <v>0.7</v>
      </c>
      <c r="AT35" s="152">
        <v>0.7</v>
      </c>
      <c r="AU35" s="152">
        <v>0.7</v>
      </c>
      <c r="AV35" s="152">
        <v>0.7</v>
      </c>
      <c r="AW35" s="152">
        <v>0.7</v>
      </c>
      <c r="AX35" s="152">
        <v>0.7</v>
      </c>
      <c r="AY35" s="152">
        <v>0.7</v>
      </c>
      <c r="AZ35" s="152">
        <v>0.7</v>
      </c>
      <c r="BA35" s="152">
        <v>0.7</v>
      </c>
      <c r="BB35" s="152">
        <v>0.7</v>
      </c>
      <c r="BC35" s="152">
        <v>0.7</v>
      </c>
      <c r="BD35" s="152">
        <v>0.7</v>
      </c>
      <c r="BE35" s="152">
        <v>0.7</v>
      </c>
      <c r="BF35" s="152">
        <v>0.7</v>
      </c>
      <c r="BG35" s="152">
        <v>0.7</v>
      </c>
      <c r="BH35" s="152">
        <v>0.7</v>
      </c>
      <c r="BI35" s="152">
        <v>0.7</v>
      </c>
      <c r="BJ35" s="152">
        <v>0.7</v>
      </c>
      <c r="BK35" s="152">
        <v>0.7</v>
      </c>
      <c r="BL35" s="152">
        <v>0.7</v>
      </c>
    </row>
    <row r="36" spans="1:65" s="154" customFormat="1" ht="15" thickBot="1" x14ac:dyDescent="0.4">
      <c r="A36" s="146" t="s">
        <v>94</v>
      </c>
      <c r="B36" s="147" t="s">
        <v>82</v>
      </c>
      <c r="C36" s="147" t="s">
        <v>245</v>
      </c>
      <c r="D36" s="147" t="s">
        <v>342</v>
      </c>
      <c r="E36" s="148" t="s">
        <v>362</v>
      </c>
      <c r="F36" s="147" t="s">
        <v>12</v>
      </c>
      <c r="G36" s="147" t="s">
        <v>76</v>
      </c>
      <c r="H36" s="149" t="s">
        <v>75</v>
      </c>
      <c r="I36" s="150"/>
      <c r="J36" s="147"/>
      <c r="K36" s="151"/>
      <c r="L36" s="152">
        <v>0.31830000000000003</v>
      </c>
      <c r="M36" s="152">
        <v>0.34420000000000001</v>
      </c>
      <c r="N36" s="152">
        <v>0.35499999999999998</v>
      </c>
      <c r="O36" s="152">
        <v>0.31019999999999998</v>
      </c>
      <c r="P36" s="153">
        <v>0.4</v>
      </c>
      <c r="Q36" s="153">
        <v>0.4</v>
      </c>
      <c r="R36" s="153">
        <v>0.4</v>
      </c>
      <c r="S36" s="153">
        <v>0.4</v>
      </c>
      <c r="T36" s="153">
        <v>0.4</v>
      </c>
      <c r="U36" s="153">
        <v>0.4</v>
      </c>
      <c r="V36" s="153">
        <v>0.4</v>
      </c>
      <c r="W36" s="153">
        <v>0.4</v>
      </c>
      <c r="X36" s="153">
        <v>0.4</v>
      </c>
      <c r="Y36" s="153">
        <v>0.4</v>
      </c>
      <c r="Z36" s="153">
        <v>0.4</v>
      </c>
      <c r="AA36" s="153">
        <v>0.4</v>
      </c>
      <c r="AB36" s="153">
        <v>0.4</v>
      </c>
      <c r="AC36" s="153">
        <v>0.4</v>
      </c>
      <c r="AD36" s="153">
        <v>0.4</v>
      </c>
      <c r="AE36" s="153">
        <v>0.4</v>
      </c>
      <c r="AF36" s="153">
        <v>0.4</v>
      </c>
      <c r="AG36" s="153">
        <v>0.4</v>
      </c>
      <c r="AH36" s="153">
        <v>0.4</v>
      </c>
      <c r="AI36" s="153">
        <v>0.4</v>
      </c>
      <c r="AJ36" s="153">
        <v>0.4</v>
      </c>
      <c r="AK36" s="153">
        <v>0.4</v>
      </c>
      <c r="AL36" s="153">
        <v>0.4</v>
      </c>
      <c r="AM36" s="153">
        <v>0.4</v>
      </c>
      <c r="AN36" s="153">
        <v>0.4</v>
      </c>
      <c r="AO36" s="153">
        <v>0.4</v>
      </c>
      <c r="AP36" s="153">
        <v>0.4</v>
      </c>
      <c r="AQ36" s="153">
        <v>0.4</v>
      </c>
      <c r="AR36" s="153">
        <v>0.4</v>
      </c>
      <c r="AS36" s="152">
        <v>0.4</v>
      </c>
      <c r="AT36" s="152">
        <v>0.4</v>
      </c>
      <c r="AU36" s="152">
        <v>0.4</v>
      </c>
      <c r="AV36" s="152">
        <v>0.4</v>
      </c>
      <c r="AW36" s="152">
        <v>0.4</v>
      </c>
      <c r="AX36" s="152">
        <v>0.4</v>
      </c>
      <c r="AY36" s="152">
        <v>0.4</v>
      </c>
      <c r="AZ36" s="152">
        <v>0.4</v>
      </c>
      <c r="BA36" s="152">
        <v>0.4</v>
      </c>
      <c r="BB36" s="152">
        <v>0.4</v>
      </c>
      <c r="BC36" s="152">
        <v>0.4</v>
      </c>
      <c r="BD36" s="152">
        <v>0.4</v>
      </c>
      <c r="BE36" s="152">
        <v>0.4</v>
      </c>
      <c r="BF36" s="152">
        <v>0.4</v>
      </c>
      <c r="BG36" s="152">
        <v>0.4</v>
      </c>
      <c r="BH36" s="152">
        <v>0.4</v>
      </c>
      <c r="BI36" s="152">
        <v>0.4</v>
      </c>
      <c r="BJ36" s="152">
        <v>0.4</v>
      </c>
      <c r="BK36" s="152">
        <v>0.4</v>
      </c>
      <c r="BL36" s="152">
        <v>0.4</v>
      </c>
    </row>
    <row r="37" spans="1:65" s="154" customFormat="1" ht="15" thickBot="1" x14ac:dyDescent="0.4">
      <c r="A37" s="146" t="s">
        <v>94</v>
      </c>
      <c r="B37" s="147" t="s">
        <v>82</v>
      </c>
      <c r="C37" s="147" t="s">
        <v>358</v>
      </c>
      <c r="D37" s="147" t="s">
        <v>342</v>
      </c>
      <c r="E37" s="148" t="s">
        <v>362</v>
      </c>
      <c r="F37" s="147" t="s">
        <v>12</v>
      </c>
      <c r="G37" s="147" t="s">
        <v>76</v>
      </c>
      <c r="H37" s="149" t="s">
        <v>75</v>
      </c>
      <c r="I37" s="150"/>
      <c r="J37" s="147"/>
      <c r="K37" s="151"/>
      <c r="L37" s="152">
        <v>0.57999999999999996</v>
      </c>
      <c r="M37" s="152">
        <v>0.57999999999999996</v>
      </c>
      <c r="N37" s="152">
        <v>0.57999999999999996</v>
      </c>
      <c r="O37" s="152">
        <v>0.57999999999999996</v>
      </c>
      <c r="P37" s="153">
        <v>0.57999999999999996</v>
      </c>
      <c r="Q37" s="153">
        <v>0.57999999999999996</v>
      </c>
      <c r="R37" s="153">
        <v>0.57999999999999996</v>
      </c>
      <c r="S37" s="153">
        <v>0.57999999999999996</v>
      </c>
      <c r="T37" s="153">
        <v>0.57999999999999996</v>
      </c>
      <c r="U37" s="153">
        <v>0.57999999999999996</v>
      </c>
      <c r="V37" s="153">
        <v>0.57999999999999996</v>
      </c>
      <c r="W37" s="153">
        <v>0.57999999999999996</v>
      </c>
      <c r="X37" s="153">
        <v>0.57999999999999996</v>
      </c>
      <c r="Y37" s="153">
        <v>0.57999999999999996</v>
      </c>
      <c r="Z37" s="153">
        <v>0.57999999999999996</v>
      </c>
      <c r="AA37" s="153">
        <v>0.57999999999999996</v>
      </c>
      <c r="AB37" s="153">
        <v>0.57999999999999996</v>
      </c>
      <c r="AC37" s="153">
        <v>0.57999999999999996</v>
      </c>
      <c r="AD37" s="153">
        <v>0.57999999999999996</v>
      </c>
      <c r="AE37" s="153">
        <v>0.57999999999999996</v>
      </c>
      <c r="AF37" s="153">
        <v>0.57999999999999996</v>
      </c>
      <c r="AG37" s="153">
        <v>0.57999999999999996</v>
      </c>
      <c r="AH37" s="153">
        <v>0.57999999999999996</v>
      </c>
      <c r="AI37" s="153">
        <v>0.57999999999999996</v>
      </c>
      <c r="AJ37" s="153">
        <v>0.57999999999999996</v>
      </c>
      <c r="AK37" s="153">
        <v>0.57999999999999996</v>
      </c>
      <c r="AL37" s="153">
        <v>0.57999999999999996</v>
      </c>
      <c r="AM37" s="153">
        <v>0.57999999999999996</v>
      </c>
      <c r="AN37" s="153">
        <v>0.57999999999999996</v>
      </c>
      <c r="AO37" s="153">
        <v>0.57999999999999996</v>
      </c>
      <c r="AP37" s="153">
        <v>0.57999999999999996</v>
      </c>
      <c r="AQ37" s="153">
        <v>0.57999999999999996</v>
      </c>
      <c r="AR37" s="153">
        <v>0.57999999999999996</v>
      </c>
      <c r="AS37" s="152">
        <v>0.57999999999999996</v>
      </c>
      <c r="AT37" s="152">
        <v>0.57999999999999996</v>
      </c>
      <c r="AU37" s="152">
        <v>0.57999999999999996</v>
      </c>
      <c r="AV37" s="152">
        <v>0.57999999999999996</v>
      </c>
      <c r="AW37" s="152">
        <v>0.57999999999999996</v>
      </c>
      <c r="AX37" s="152">
        <v>0.57999999999999996</v>
      </c>
      <c r="AY37" s="152">
        <v>0.57999999999999996</v>
      </c>
      <c r="AZ37" s="152">
        <v>0.57999999999999996</v>
      </c>
      <c r="BA37" s="152">
        <v>0.57999999999999996</v>
      </c>
      <c r="BB37" s="152">
        <v>0.57999999999999996</v>
      </c>
      <c r="BC37" s="152">
        <v>0.57999999999999996</v>
      </c>
      <c r="BD37" s="152">
        <v>0.57999999999999996</v>
      </c>
      <c r="BE37" s="152">
        <v>0.57999999999999996</v>
      </c>
      <c r="BF37" s="152">
        <v>0.57999999999999996</v>
      </c>
      <c r="BG37" s="152">
        <v>0.57999999999999996</v>
      </c>
      <c r="BH37" s="152">
        <v>0.57999999999999996</v>
      </c>
      <c r="BI37" s="152">
        <v>0.57999999999999996</v>
      </c>
      <c r="BJ37" s="152">
        <v>0.57999999999999996</v>
      </c>
      <c r="BK37" s="152">
        <v>0.57999999999999996</v>
      </c>
      <c r="BL37" s="152">
        <v>0.57999999999999996</v>
      </c>
    </row>
    <row r="38" spans="1:65" s="154" customFormat="1" ht="15" thickBot="1" x14ac:dyDescent="0.4">
      <c r="A38" s="146" t="s">
        <v>94</v>
      </c>
      <c r="B38" s="147" t="s">
        <v>82</v>
      </c>
      <c r="C38" s="147" t="s">
        <v>364</v>
      </c>
      <c r="D38" s="147" t="s">
        <v>342</v>
      </c>
      <c r="E38" s="148" t="s">
        <v>362</v>
      </c>
      <c r="F38" s="147" t="s">
        <v>12</v>
      </c>
      <c r="G38" s="147" t="s">
        <v>76</v>
      </c>
      <c r="H38" s="149" t="s">
        <v>75</v>
      </c>
      <c r="I38" s="150"/>
      <c r="J38" s="147"/>
      <c r="K38" s="151"/>
      <c r="L38" s="152">
        <v>0.27260000000000001</v>
      </c>
      <c r="M38" s="152">
        <v>0.1845</v>
      </c>
      <c r="N38" s="152">
        <v>0.15049999999999999</v>
      </c>
      <c r="O38" s="152">
        <v>0.15049999999999999</v>
      </c>
      <c r="P38" s="153">
        <v>0.15049999999999999</v>
      </c>
      <c r="Q38" s="153">
        <v>0.15049999999999999</v>
      </c>
      <c r="R38" s="153">
        <v>0.15049999999999999</v>
      </c>
      <c r="S38" s="153">
        <v>0.15049999999999999</v>
      </c>
      <c r="T38" s="153">
        <v>0.15049999999999999</v>
      </c>
      <c r="U38" s="153">
        <v>0.15049999999999999</v>
      </c>
      <c r="V38" s="153">
        <v>0.15049999999999999</v>
      </c>
      <c r="W38" s="153">
        <v>0.15049999999999999</v>
      </c>
      <c r="X38" s="153">
        <v>0.15049999999999999</v>
      </c>
      <c r="Y38" s="153">
        <v>0.15049999999999999</v>
      </c>
      <c r="Z38" s="153">
        <v>0.15049999999999999</v>
      </c>
      <c r="AA38" s="153">
        <v>0.15049999999999999</v>
      </c>
      <c r="AB38" s="153">
        <v>0.15049999999999999</v>
      </c>
      <c r="AC38" s="153">
        <v>0.15049999999999999</v>
      </c>
      <c r="AD38" s="153">
        <v>0.15049999999999999</v>
      </c>
      <c r="AE38" s="153">
        <v>0.15049999999999999</v>
      </c>
      <c r="AF38" s="153">
        <v>0.15049999999999999</v>
      </c>
      <c r="AG38" s="153">
        <v>0.15049999999999999</v>
      </c>
      <c r="AH38" s="153">
        <v>0.15049999999999999</v>
      </c>
      <c r="AI38" s="153">
        <v>0.15049999999999999</v>
      </c>
      <c r="AJ38" s="153">
        <v>0.15049999999999999</v>
      </c>
      <c r="AK38" s="153">
        <v>0.15049999999999999</v>
      </c>
      <c r="AL38" s="153">
        <v>0.15049999999999999</v>
      </c>
      <c r="AM38" s="153">
        <v>0.15049999999999999</v>
      </c>
      <c r="AN38" s="153">
        <v>0.15049999999999999</v>
      </c>
      <c r="AO38" s="153">
        <v>0.15049999999999999</v>
      </c>
      <c r="AP38" s="153">
        <v>0.15049999999999999</v>
      </c>
      <c r="AQ38" s="153">
        <v>0.15049999999999999</v>
      </c>
      <c r="AR38" s="153">
        <v>0.15049999999999999</v>
      </c>
      <c r="AS38" s="152">
        <v>0.15049999999999999</v>
      </c>
      <c r="AT38" s="152">
        <v>0.15049999999999999</v>
      </c>
      <c r="AU38" s="152">
        <v>0.15049999999999999</v>
      </c>
      <c r="AV38" s="152">
        <v>0.15049999999999999</v>
      </c>
      <c r="AW38" s="152">
        <v>0.15049999999999999</v>
      </c>
      <c r="AX38" s="152">
        <v>0.15049999999999999</v>
      </c>
      <c r="AY38" s="152">
        <v>0.15049999999999999</v>
      </c>
      <c r="AZ38" s="152">
        <v>0.15049999999999999</v>
      </c>
      <c r="BA38" s="152">
        <v>0.15049999999999999</v>
      </c>
      <c r="BB38" s="152">
        <v>0.15049999999999999</v>
      </c>
      <c r="BC38" s="152">
        <v>0.15049999999999999</v>
      </c>
      <c r="BD38" s="152">
        <v>0.15049999999999999</v>
      </c>
      <c r="BE38" s="152">
        <v>0.15049999999999999</v>
      </c>
      <c r="BF38" s="152">
        <v>0.15049999999999999</v>
      </c>
      <c r="BG38" s="152">
        <v>0.15049999999999999</v>
      </c>
      <c r="BH38" s="152">
        <v>0.15049999999999999</v>
      </c>
      <c r="BI38" s="152">
        <v>0.15049999999999999</v>
      </c>
      <c r="BJ38" s="152">
        <v>0.15049999999999999</v>
      </c>
      <c r="BK38" s="152">
        <v>0.15049999999999999</v>
      </c>
      <c r="BL38" s="152">
        <v>0.15049999999999999</v>
      </c>
    </row>
    <row r="39" spans="1:65" s="154" customFormat="1" ht="15" thickBot="1" x14ac:dyDescent="0.4">
      <c r="A39" s="146" t="s">
        <v>94</v>
      </c>
      <c r="B39" s="147" t="s">
        <v>82</v>
      </c>
      <c r="C39" s="147" t="s">
        <v>365</v>
      </c>
      <c r="D39" s="147" t="s">
        <v>342</v>
      </c>
      <c r="E39" s="148" t="s">
        <v>362</v>
      </c>
      <c r="F39" s="147" t="s">
        <v>12</v>
      </c>
      <c r="G39" s="147" t="s">
        <v>76</v>
      </c>
      <c r="H39" s="149" t="s">
        <v>75</v>
      </c>
      <c r="I39" s="150"/>
      <c r="J39" s="147"/>
      <c r="K39" s="151"/>
      <c r="L39" s="152">
        <v>0.27239999999999998</v>
      </c>
      <c r="M39" s="152">
        <v>0.18429999999999999</v>
      </c>
      <c r="N39" s="152">
        <v>0.15049999999999999</v>
      </c>
      <c r="O39" s="152">
        <v>0.11890000000000001</v>
      </c>
      <c r="P39" s="153">
        <v>0.69</v>
      </c>
      <c r="Q39" s="153">
        <v>0.69</v>
      </c>
      <c r="R39" s="153">
        <v>0.69</v>
      </c>
      <c r="S39" s="153">
        <v>0.69</v>
      </c>
      <c r="T39" s="153">
        <v>0.69</v>
      </c>
      <c r="U39" s="153">
        <v>0.69</v>
      </c>
      <c r="V39" s="153">
        <v>0.69</v>
      </c>
      <c r="W39" s="153">
        <v>0.69</v>
      </c>
      <c r="X39" s="153">
        <v>0.69</v>
      </c>
      <c r="Y39" s="153">
        <v>0.69</v>
      </c>
      <c r="Z39" s="153">
        <v>0.69</v>
      </c>
      <c r="AA39" s="153">
        <v>0.69</v>
      </c>
      <c r="AB39" s="153">
        <v>0.69</v>
      </c>
      <c r="AC39" s="153">
        <v>0.69</v>
      </c>
      <c r="AD39" s="153">
        <v>0.69</v>
      </c>
      <c r="AE39" s="153">
        <v>0.69</v>
      </c>
      <c r="AF39" s="153">
        <v>0.69</v>
      </c>
      <c r="AG39" s="153">
        <v>0.69</v>
      </c>
      <c r="AH39" s="153">
        <v>0.69</v>
      </c>
      <c r="AI39" s="153">
        <v>0.69</v>
      </c>
      <c r="AJ39" s="153">
        <v>0.69</v>
      </c>
      <c r="AK39" s="153">
        <v>0.69</v>
      </c>
      <c r="AL39" s="153">
        <v>0.69</v>
      </c>
      <c r="AM39" s="153">
        <v>0.69</v>
      </c>
      <c r="AN39" s="153">
        <v>0.69</v>
      </c>
      <c r="AO39" s="153">
        <v>0.69</v>
      </c>
      <c r="AP39" s="153">
        <v>0.69</v>
      </c>
      <c r="AQ39" s="153">
        <v>0.69</v>
      </c>
      <c r="AR39" s="153">
        <v>0.69</v>
      </c>
      <c r="AS39" s="152">
        <v>0.69</v>
      </c>
      <c r="AT39" s="152">
        <v>0.69</v>
      </c>
      <c r="AU39" s="152">
        <v>0.69</v>
      </c>
      <c r="AV39" s="152">
        <v>0.69</v>
      </c>
      <c r="AW39" s="152">
        <v>0.69</v>
      </c>
      <c r="AX39" s="152">
        <v>0.69</v>
      </c>
      <c r="AY39" s="152">
        <v>0.69</v>
      </c>
      <c r="AZ39" s="152">
        <v>0.69</v>
      </c>
      <c r="BA39" s="152">
        <v>0.69</v>
      </c>
      <c r="BB39" s="152">
        <v>0.69</v>
      </c>
      <c r="BC39" s="152">
        <v>0.69</v>
      </c>
      <c r="BD39" s="152">
        <v>0.69</v>
      </c>
      <c r="BE39" s="152">
        <v>0.69</v>
      </c>
      <c r="BF39" s="152">
        <v>0.69</v>
      </c>
      <c r="BG39" s="152">
        <v>0.69</v>
      </c>
      <c r="BH39" s="152">
        <v>0.69</v>
      </c>
      <c r="BI39" s="152">
        <v>0.69</v>
      </c>
      <c r="BJ39" s="152">
        <v>0.69</v>
      </c>
      <c r="BK39" s="152">
        <v>0.69</v>
      </c>
      <c r="BL39" s="152">
        <v>0.69</v>
      </c>
    </row>
    <row r="40" spans="1:65" s="154" customFormat="1" ht="15" thickBot="1" x14ac:dyDescent="0.4">
      <c r="A40" s="146" t="s">
        <v>94</v>
      </c>
      <c r="B40" s="147" t="s">
        <v>82</v>
      </c>
      <c r="C40" s="147" t="s">
        <v>366</v>
      </c>
      <c r="D40" s="147" t="s">
        <v>342</v>
      </c>
      <c r="E40" s="148" t="s">
        <v>362</v>
      </c>
      <c r="F40" s="147" t="s">
        <v>12</v>
      </c>
      <c r="G40" s="147" t="s">
        <v>76</v>
      </c>
      <c r="H40" s="149" t="s">
        <v>75</v>
      </c>
      <c r="I40" s="150"/>
      <c r="J40" s="147"/>
      <c r="K40" s="151"/>
      <c r="L40" s="152">
        <v>0.46</v>
      </c>
      <c r="M40" s="152">
        <v>0.33229999999999998</v>
      </c>
      <c r="N40" s="152">
        <v>0.24779999999999999</v>
      </c>
      <c r="O40" s="152">
        <v>0.22700000000000001</v>
      </c>
      <c r="P40" s="153">
        <v>0.65500000000000003</v>
      </c>
      <c r="Q40" s="153">
        <v>0.65500000000000003</v>
      </c>
      <c r="R40" s="153">
        <v>0.65500000000000003</v>
      </c>
      <c r="S40" s="153">
        <v>0.65500000000000003</v>
      </c>
      <c r="T40" s="153">
        <v>0.65500000000000003</v>
      </c>
      <c r="U40" s="153">
        <v>0.65500000000000003</v>
      </c>
      <c r="V40" s="153">
        <v>0.65500000000000003</v>
      </c>
      <c r="W40" s="153">
        <v>0.65500000000000003</v>
      </c>
      <c r="X40" s="153">
        <v>0.65500000000000003</v>
      </c>
      <c r="Y40" s="153">
        <v>0.65500000000000003</v>
      </c>
      <c r="Z40" s="153">
        <v>0.65500000000000003</v>
      </c>
      <c r="AA40" s="153">
        <v>0.65500000000000003</v>
      </c>
      <c r="AB40" s="153">
        <v>0.65500000000000003</v>
      </c>
      <c r="AC40" s="153">
        <v>0.65500000000000003</v>
      </c>
      <c r="AD40" s="153">
        <v>0.65500000000000003</v>
      </c>
      <c r="AE40" s="153">
        <v>0.65500000000000003</v>
      </c>
      <c r="AF40" s="153">
        <v>0.65500000000000003</v>
      </c>
      <c r="AG40" s="153">
        <v>0.65500000000000003</v>
      </c>
      <c r="AH40" s="153">
        <v>0.65500000000000003</v>
      </c>
      <c r="AI40" s="153">
        <v>0.65500000000000003</v>
      </c>
      <c r="AJ40" s="153">
        <v>0.65500000000000003</v>
      </c>
      <c r="AK40" s="153">
        <v>0.65500000000000003</v>
      </c>
      <c r="AL40" s="153">
        <v>0.65500000000000003</v>
      </c>
      <c r="AM40" s="153">
        <v>0.65500000000000003</v>
      </c>
      <c r="AN40" s="153">
        <v>0.65500000000000003</v>
      </c>
      <c r="AO40" s="153">
        <v>0.65500000000000003</v>
      </c>
      <c r="AP40" s="153">
        <v>0.65500000000000003</v>
      </c>
      <c r="AQ40" s="153">
        <v>0.65500000000000003</v>
      </c>
      <c r="AR40" s="153">
        <v>0.65500000000000003</v>
      </c>
      <c r="AS40" s="152">
        <v>0.65500000000000003</v>
      </c>
      <c r="AT40" s="152">
        <v>0.65500000000000003</v>
      </c>
      <c r="AU40" s="152">
        <v>0.65500000000000003</v>
      </c>
      <c r="AV40" s="152">
        <v>0.65500000000000003</v>
      </c>
      <c r="AW40" s="152">
        <v>0.65500000000000003</v>
      </c>
      <c r="AX40" s="152">
        <v>0.65500000000000003</v>
      </c>
      <c r="AY40" s="152">
        <v>0.65500000000000003</v>
      </c>
      <c r="AZ40" s="152">
        <v>0.65500000000000003</v>
      </c>
      <c r="BA40" s="152">
        <v>0.65500000000000003</v>
      </c>
      <c r="BB40" s="152">
        <v>0.65500000000000003</v>
      </c>
      <c r="BC40" s="152">
        <v>0.65500000000000003</v>
      </c>
      <c r="BD40" s="152">
        <v>0.65500000000000003</v>
      </c>
      <c r="BE40" s="152">
        <v>0.65500000000000003</v>
      </c>
      <c r="BF40" s="152">
        <v>0.65500000000000003</v>
      </c>
      <c r="BG40" s="152">
        <v>0.65500000000000003</v>
      </c>
      <c r="BH40" s="152">
        <v>0.65500000000000003</v>
      </c>
      <c r="BI40" s="152">
        <v>0.65500000000000003</v>
      </c>
      <c r="BJ40" s="152">
        <v>0.65500000000000003</v>
      </c>
      <c r="BK40" s="152">
        <v>0.65500000000000003</v>
      </c>
      <c r="BL40" s="152">
        <v>0.65500000000000003</v>
      </c>
    </row>
    <row r="41" spans="1:65" s="154" customFormat="1" ht="15" thickBot="1" x14ac:dyDescent="0.4">
      <c r="A41" s="146" t="s">
        <v>94</v>
      </c>
      <c r="B41" s="147" t="s">
        <v>82</v>
      </c>
      <c r="C41" s="147" t="s">
        <v>367</v>
      </c>
      <c r="D41" s="147" t="s">
        <v>342</v>
      </c>
      <c r="E41" s="148" t="s">
        <v>362</v>
      </c>
      <c r="F41" s="147" t="s">
        <v>12</v>
      </c>
      <c r="G41" s="147" t="s">
        <v>76</v>
      </c>
      <c r="H41" s="149" t="s">
        <v>75</v>
      </c>
      <c r="I41" s="150"/>
      <c r="J41" s="147"/>
      <c r="K41" s="151"/>
      <c r="L41" s="152">
        <v>8.5599999999999996E-2</v>
      </c>
      <c r="M41" s="152">
        <v>1.0800000000000001E-2</v>
      </c>
      <c r="N41" s="152">
        <v>3.6700000000000003E-2</v>
      </c>
      <c r="O41" s="152">
        <v>1.7500000000000002E-2</v>
      </c>
      <c r="P41" s="153">
        <v>0.69</v>
      </c>
      <c r="Q41" s="153">
        <v>0.69</v>
      </c>
      <c r="R41" s="153">
        <v>0.69</v>
      </c>
      <c r="S41" s="153">
        <v>0.69</v>
      </c>
      <c r="T41" s="153">
        <v>0.69</v>
      </c>
      <c r="U41" s="153">
        <v>0.69</v>
      </c>
      <c r="V41" s="153">
        <v>0.69</v>
      </c>
      <c r="W41" s="153">
        <v>0.69</v>
      </c>
      <c r="X41" s="153">
        <v>0.69</v>
      </c>
      <c r="Y41" s="153">
        <v>0.69</v>
      </c>
      <c r="Z41" s="153">
        <v>0.69</v>
      </c>
      <c r="AA41" s="153">
        <v>0.69</v>
      </c>
      <c r="AB41" s="153">
        <v>0.69</v>
      </c>
      <c r="AC41" s="153">
        <v>0.69</v>
      </c>
      <c r="AD41" s="153">
        <v>0.69</v>
      </c>
      <c r="AE41" s="153">
        <v>0.69</v>
      </c>
      <c r="AF41" s="153">
        <v>0.69</v>
      </c>
      <c r="AG41" s="153">
        <v>0.69</v>
      </c>
      <c r="AH41" s="153">
        <v>0.69</v>
      </c>
      <c r="AI41" s="153">
        <v>0.69</v>
      </c>
      <c r="AJ41" s="153">
        <v>0.69</v>
      </c>
      <c r="AK41" s="153">
        <v>0.69</v>
      </c>
      <c r="AL41" s="153">
        <v>0.69</v>
      </c>
      <c r="AM41" s="153">
        <v>0.69</v>
      </c>
      <c r="AN41" s="153">
        <v>0.69</v>
      </c>
      <c r="AO41" s="153">
        <v>0.69</v>
      </c>
      <c r="AP41" s="153">
        <v>0.69</v>
      </c>
      <c r="AQ41" s="153">
        <v>0.69</v>
      </c>
      <c r="AR41" s="153">
        <v>0.69</v>
      </c>
      <c r="AS41" s="152">
        <v>0.69</v>
      </c>
      <c r="AT41" s="152">
        <v>0.69</v>
      </c>
      <c r="AU41" s="152">
        <v>0.69</v>
      </c>
      <c r="AV41" s="152">
        <v>0.69</v>
      </c>
      <c r="AW41" s="152">
        <v>0.69</v>
      </c>
      <c r="AX41" s="152">
        <v>0.69</v>
      </c>
      <c r="AY41" s="152">
        <v>0.69</v>
      </c>
      <c r="AZ41" s="152">
        <v>0.69</v>
      </c>
      <c r="BA41" s="152">
        <v>0.69</v>
      </c>
      <c r="BB41" s="152">
        <v>0.69</v>
      </c>
      <c r="BC41" s="152">
        <v>0.69</v>
      </c>
      <c r="BD41" s="152">
        <v>0.69</v>
      </c>
      <c r="BE41" s="152">
        <v>0.69</v>
      </c>
      <c r="BF41" s="152">
        <v>0.69</v>
      </c>
      <c r="BG41" s="152">
        <v>0.69</v>
      </c>
      <c r="BH41" s="152">
        <v>0.69</v>
      </c>
      <c r="BI41" s="152">
        <v>0.69</v>
      </c>
      <c r="BJ41" s="152">
        <v>0.69</v>
      </c>
      <c r="BK41" s="152">
        <v>0.69</v>
      </c>
      <c r="BL41" s="152">
        <v>0.69</v>
      </c>
    </row>
    <row r="42" spans="1:65" s="154" customFormat="1" ht="15" thickBot="1" x14ac:dyDescent="0.4">
      <c r="A42" s="146" t="s">
        <v>94</v>
      </c>
      <c r="B42" s="147" t="s">
        <v>82</v>
      </c>
      <c r="C42" s="147" t="s">
        <v>368</v>
      </c>
      <c r="D42" s="147" t="s">
        <v>342</v>
      </c>
      <c r="E42" s="148" t="s">
        <v>362</v>
      </c>
      <c r="F42" s="147" t="s">
        <v>12</v>
      </c>
      <c r="G42" s="147" t="s">
        <v>76</v>
      </c>
      <c r="H42" s="149" t="s">
        <v>75</v>
      </c>
      <c r="I42" s="150"/>
      <c r="J42" s="147"/>
      <c r="K42" s="151"/>
      <c r="L42" s="152">
        <v>2.64E-2</v>
      </c>
      <c r="M42" s="152">
        <v>1.5100000000000001E-2</v>
      </c>
      <c r="N42" s="152">
        <v>5.1000000000000004E-3</v>
      </c>
      <c r="O42" s="152">
        <v>3.3999999999999998E-3</v>
      </c>
      <c r="P42" s="153">
        <v>0.65500000000000003</v>
      </c>
      <c r="Q42" s="153">
        <v>0.65500000000000003</v>
      </c>
      <c r="R42" s="153">
        <v>0.65500000000000003</v>
      </c>
      <c r="S42" s="153">
        <v>0.65500000000000003</v>
      </c>
      <c r="T42" s="153">
        <v>0.65500000000000003</v>
      </c>
      <c r="U42" s="153">
        <v>0.65500000000000003</v>
      </c>
      <c r="V42" s="153">
        <v>0.65500000000000003</v>
      </c>
      <c r="W42" s="153">
        <v>0.65500000000000003</v>
      </c>
      <c r="X42" s="153">
        <v>0.65500000000000003</v>
      </c>
      <c r="Y42" s="153">
        <v>0.65500000000000003</v>
      </c>
      <c r="Z42" s="153">
        <v>0.65500000000000003</v>
      </c>
      <c r="AA42" s="153">
        <v>0.65500000000000003</v>
      </c>
      <c r="AB42" s="153">
        <v>0.65500000000000003</v>
      </c>
      <c r="AC42" s="153">
        <v>0.65500000000000003</v>
      </c>
      <c r="AD42" s="153">
        <v>0.65500000000000003</v>
      </c>
      <c r="AE42" s="153">
        <v>0.65500000000000003</v>
      </c>
      <c r="AF42" s="153">
        <v>0.65500000000000003</v>
      </c>
      <c r="AG42" s="153">
        <v>0.65500000000000003</v>
      </c>
      <c r="AH42" s="153">
        <v>0.65500000000000003</v>
      </c>
      <c r="AI42" s="153">
        <v>0.65500000000000003</v>
      </c>
      <c r="AJ42" s="153">
        <v>0.65500000000000003</v>
      </c>
      <c r="AK42" s="153">
        <v>0.65500000000000003</v>
      </c>
      <c r="AL42" s="153">
        <v>0.65500000000000003</v>
      </c>
      <c r="AM42" s="153">
        <v>0.65500000000000003</v>
      </c>
      <c r="AN42" s="153">
        <v>0.65500000000000003</v>
      </c>
      <c r="AO42" s="153">
        <v>0.65500000000000003</v>
      </c>
      <c r="AP42" s="153">
        <v>0.65500000000000003</v>
      </c>
      <c r="AQ42" s="153">
        <v>0.65500000000000003</v>
      </c>
      <c r="AR42" s="153">
        <v>0.65500000000000003</v>
      </c>
      <c r="AS42" s="152">
        <v>0.65500000000000003</v>
      </c>
      <c r="AT42" s="152">
        <v>0.65500000000000003</v>
      </c>
      <c r="AU42" s="152">
        <v>0.65500000000000003</v>
      </c>
      <c r="AV42" s="152">
        <v>0.65500000000000003</v>
      </c>
      <c r="AW42" s="152">
        <v>0.65500000000000003</v>
      </c>
      <c r="AX42" s="152">
        <v>0.65500000000000003</v>
      </c>
      <c r="AY42" s="152">
        <v>0.65500000000000003</v>
      </c>
      <c r="AZ42" s="152">
        <v>0.65500000000000003</v>
      </c>
      <c r="BA42" s="152">
        <v>0.65500000000000003</v>
      </c>
      <c r="BB42" s="152">
        <v>0.65500000000000003</v>
      </c>
      <c r="BC42" s="152">
        <v>0.65500000000000003</v>
      </c>
      <c r="BD42" s="152">
        <v>0.65500000000000003</v>
      </c>
      <c r="BE42" s="152">
        <v>0.65500000000000003</v>
      </c>
      <c r="BF42" s="152">
        <v>0.65500000000000003</v>
      </c>
      <c r="BG42" s="152">
        <v>0.65500000000000003</v>
      </c>
      <c r="BH42" s="152">
        <v>0.65500000000000003</v>
      </c>
      <c r="BI42" s="152">
        <v>0.65500000000000003</v>
      </c>
      <c r="BJ42" s="152">
        <v>0.65500000000000003</v>
      </c>
      <c r="BK42" s="152">
        <v>0.65500000000000003</v>
      </c>
      <c r="BL42" s="152">
        <v>0.65500000000000003</v>
      </c>
    </row>
    <row r="43" spans="1:65" s="154" customFormat="1" ht="15" thickBot="1" x14ac:dyDescent="0.4">
      <c r="A43" s="146" t="s">
        <v>94</v>
      </c>
      <c r="B43" s="147" t="s">
        <v>82</v>
      </c>
      <c r="C43" s="147" t="s">
        <v>369</v>
      </c>
      <c r="D43" s="147" t="s">
        <v>342</v>
      </c>
      <c r="E43" s="148" t="s">
        <v>362</v>
      </c>
      <c r="F43" s="147" t="s">
        <v>12</v>
      </c>
      <c r="G43" s="147" t="s">
        <v>76</v>
      </c>
      <c r="H43" s="149" t="s">
        <v>75</v>
      </c>
      <c r="I43" s="150"/>
      <c r="J43" s="147"/>
      <c r="K43" s="151"/>
      <c r="L43" s="152">
        <v>0.39250000000000002</v>
      </c>
      <c r="M43" s="152">
        <v>0.35770000000000002</v>
      </c>
      <c r="N43" s="152">
        <v>0.29880000000000001</v>
      </c>
      <c r="O43" s="152">
        <v>0.2525</v>
      </c>
      <c r="P43" s="153">
        <v>0.56000000000000005</v>
      </c>
      <c r="Q43" s="153">
        <v>0.56000000000000005</v>
      </c>
      <c r="R43" s="153">
        <v>0.56000000000000005</v>
      </c>
      <c r="S43" s="153">
        <v>0.56000000000000005</v>
      </c>
      <c r="T43" s="153">
        <v>0.56000000000000005</v>
      </c>
      <c r="U43" s="153">
        <v>0.56000000000000005</v>
      </c>
      <c r="V43" s="153">
        <v>0.56000000000000005</v>
      </c>
      <c r="W43" s="153">
        <v>0.56000000000000005</v>
      </c>
      <c r="X43" s="153">
        <v>0.56000000000000005</v>
      </c>
      <c r="Y43" s="153">
        <v>0.56000000000000005</v>
      </c>
      <c r="Z43" s="153">
        <v>0.56000000000000005</v>
      </c>
      <c r="AA43" s="153">
        <v>0.56000000000000005</v>
      </c>
      <c r="AB43" s="153">
        <v>0.56000000000000005</v>
      </c>
      <c r="AC43" s="153">
        <v>0.56000000000000005</v>
      </c>
      <c r="AD43" s="153">
        <v>0.56000000000000005</v>
      </c>
      <c r="AE43" s="153">
        <v>0.56000000000000005</v>
      </c>
      <c r="AF43" s="153">
        <v>0.56000000000000005</v>
      </c>
      <c r="AG43" s="153">
        <v>0.56000000000000005</v>
      </c>
      <c r="AH43" s="153">
        <v>0.56000000000000005</v>
      </c>
      <c r="AI43" s="153">
        <v>0.56000000000000005</v>
      </c>
      <c r="AJ43" s="153">
        <v>0.56000000000000005</v>
      </c>
      <c r="AK43" s="153">
        <v>0.56000000000000005</v>
      </c>
      <c r="AL43" s="153">
        <v>0.56000000000000005</v>
      </c>
      <c r="AM43" s="153">
        <v>0.56000000000000005</v>
      </c>
      <c r="AN43" s="153">
        <v>0.56000000000000005</v>
      </c>
      <c r="AO43" s="153">
        <v>0.56000000000000005</v>
      </c>
      <c r="AP43" s="153">
        <v>0.56000000000000005</v>
      </c>
      <c r="AQ43" s="153">
        <v>0.56000000000000005</v>
      </c>
      <c r="AR43" s="153">
        <v>0.56000000000000005</v>
      </c>
      <c r="AS43" s="152">
        <v>0.56000000000000005</v>
      </c>
      <c r="AT43" s="152">
        <v>0.56000000000000005</v>
      </c>
      <c r="AU43" s="152">
        <v>0.56000000000000005</v>
      </c>
      <c r="AV43" s="152">
        <v>0.56000000000000005</v>
      </c>
      <c r="AW43" s="152">
        <v>0.56000000000000005</v>
      </c>
      <c r="AX43" s="152">
        <v>0.56000000000000005</v>
      </c>
      <c r="AY43" s="152">
        <v>0.56000000000000005</v>
      </c>
      <c r="AZ43" s="152">
        <v>0.56000000000000005</v>
      </c>
      <c r="BA43" s="152">
        <v>0.56000000000000005</v>
      </c>
      <c r="BB43" s="152">
        <v>0.56000000000000005</v>
      </c>
      <c r="BC43" s="152">
        <v>0.56000000000000005</v>
      </c>
      <c r="BD43" s="152">
        <v>0.56000000000000005</v>
      </c>
      <c r="BE43" s="152">
        <v>0.56000000000000005</v>
      </c>
      <c r="BF43" s="152">
        <v>0.56000000000000005</v>
      </c>
      <c r="BG43" s="152">
        <v>0.56000000000000005</v>
      </c>
      <c r="BH43" s="152">
        <v>0.56000000000000005</v>
      </c>
      <c r="BI43" s="152">
        <v>0.56000000000000005</v>
      </c>
      <c r="BJ43" s="152">
        <v>0.56000000000000005</v>
      </c>
      <c r="BK43" s="152">
        <v>0.56000000000000005</v>
      </c>
      <c r="BL43" s="152">
        <v>0.56000000000000005</v>
      </c>
    </row>
    <row r="44" spans="1:65" s="154" customFormat="1" ht="15" thickBot="1" x14ac:dyDescent="0.4">
      <c r="A44" s="146" t="s">
        <v>94</v>
      </c>
      <c r="B44" s="147" t="s">
        <v>82</v>
      </c>
      <c r="C44" s="147" t="s">
        <v>370</v>
      </c>
      <c r="D44" s="147" t="s">
        <v>342</v>
      </c>
      <c r="E44" s="148" t="s">
        <v>362</v>
      </c>
      <c r="F44" s="147" t="s">
        <v>12</v>
      </c>
      <c r="G44" s="147" t="s">
        <v>76</v>
      </c>
      <c r="H44" s="149" t="s">
        <v>75</v>
      </c>
      <c r="I44" s="150"/>
      <c r="J44" s="147"/>
      <c r="K44" s="151"/>
      <c r="L44" s="152">
        <v>0.27260000000000001</v>
      </c>
      <c r="M44" s="152">
        <v>0.1845</v>
      </c>
      <c r="N44" s="152">
        <v>0.15049999999999999</v>
      </c>
      <c r="O44" s="152">
        <v>0.15049999999999999</v>
      </c>
      <c r="P44" s="153">
        <v>0.5</v>
      </c>
      <c r="Q44" s="153">
        <v>0.5</v>
      </c>
      <c r="R44" s="153">
        <v>0.5</v>
      </c>
      <c r="S44" s="153">
        <v>0.5</v>
      </c>
      <c r="T44" s="153">
        <v>0.5</v>
      </c>
      <c r="U44" s="153">
        <v>0.5</v>
      </c>
      <c r="V44" s="153">
        <v>0.5</v>
      </c>
      <c r="W44" s="153">
        <v>0.5</v>
      </c>
      <c r="X44" s="153">
        <v>0.5</v>
      </c>
      <c r="Y44" s="153">
        <v>0.5</v>
      </c>
      <c r="Z44" s="153">
        <v>0.5</v>
      </c>
      <c r="AA44" s="153">
        <v>0.5</v>
      </c>
      <c r="AB44" s="153">
        <v>0.5</v>
      </c>
      <c r="AC44" s="153">
        <v>0.5</v>
      </c>
      <c r="AD44" s="153">
        <v>0.5</v>
      </c>
      <c r="AE44" s="153">
        <v>0.5</v>
      </c>
      <c r="AF44" s="153">
        <v>0.5</v>
      </c>
      <c r="AG44" s="153">
        <v>0.5</v>
      </c>
      <c r="AH44" s="153">
        <v>0.5</v>
      </c>
      <c r="AI44" s="153">
        <v>0.5</v>
      </c>
      <c r="AJ44" s="153">
        <v>0.5</v>
      </c>
      <c r="AK44" s="153">
        <v>0.5</v>
      </c>
      <c r="AL44" s="153">
        <v>0.5</v>
      </c>
      <c r="AM44" s="153">
        <v>0.5</v>
      </c>
      <c r="AN44" s="153">
        <v>0.5</v>
      </c>
      <c r="AO44" s="153">
        <v>0.5</v>
      </c>
      <c r="AP44" s="153">
        <v>0.5</v>
      </c>
      <c r="AQ44" s="153">
        <v>0.5</v>
      </c>
      <c r="AR44" s="153">
        <v>0.5</v>
      </c>
      <c r="AS44" s="152">
        <v>0.5</v>
      </c>
      <c r="AT44" s="152">
        <v>0.5</v>
      </c>
      <c r="AU44" s="152">
        <v>0.5</v>
      </c>
      <c r="AV44" s="152">
        <v>0.5</v>
      </c>
      <c r="AW44" s="152">
        <v>0.5</v>
      </c>
      <c r="AX44" s="152">
        <v>0.5</v>
      </c>
      <c r="AY44" s="152">
        <v>0.5</v>
      </c>
      <c r="AZ44" s="152">
        <v>0.5</v>
      </c>
      <c r="BA44" s="152">
        <v>0.5</v>
      </c>
      <c r="BB44" s="152">
        <v>0.5</v>
      </c>
      <c r="BC44" s="152">
        <v>0.5</v>
      </c>
      <c r="BD44" s="152">
        <v>0.5</v>
      </c>
      <c r="BE44" s="152">
        <v>0.5</v>
      </c>
      <c r="BF44" s="152">
        <v>0.5</v>
      </c>
      <c r="BG44" s="152">
        <v>0.5</v>
      </c>
      <c r="BH44" s="152">
        <v>0.5</v>
      </c>
      <c r="BI44" s="152">
        <v>0.5</v>
      </c>
      <c r="BJ44" s="152">
        <v>0.5</v>
      </c>
      <c r="BK44" s="152">
        <v>0.5</v>
      </c>
      <c r="BL44" s="152">
        <v>0.5</v>
      </c>
    </row>
    <row r="45" spans="1:65" s="154" customFormat="1" ht="15" thickBot="1" x14ac:dyDescent="0.4">
      <c r="A45" s="146" t="s">
        <v>94</v>
      </c>
      <c r="B45" s="147" t="s">
        <v>82</v>
      </c>
      <c r="C45" s="147" t="s">
        <v>371</v>
      </c>
      <c r="D45" s="147" t="s">
        <v>342</v>
      </c>
      <c r="E45" s="148" t="s">
        <v>362</v>
      </c>
      <c r="F45" s="147" t="s">
        <v>12</v>
      </c>
      <c r="G45" s="147" t="s">
        <v>76</v>
      </c>
      <c r="H45" s="149" t="s">
        <v>75</v>
      </c>
      <c r="I45" s="150"/>
      <c r="J45" s="147"/>
      <c r="K45" s="151"/>
      <c r="L45" s="152">
        <v>0.57999999999999996</v>
      </c>
      <c r="M45" s="152">
        <v>0.57999999999999996</v>
      </c>
      <c r="N45" s="152">
        <v>0.57999999999999996</v>
      </c>
      <c r="O45" s="152">
        <v>0.57999999999999996</v>
      </c>
      <c r="P45" s="153">
        <v>0.57999999999999996</v>
      </c>
      <c r="Q45" s="153">
        <v>0.57999999999999996</v>
      </c>
      <c r="R45" s="153">
        <v>0.57999999999999996</v>
      </c>
      <c r="S45" s="153">
        <v>0.57999999999999996</v>
      </c>
      <c r="T45" s="153">
        <v>0.57999999999999996</v>
      </c>
      <c r="U45" s="153">
        <v>0.57999999999999996</v>
      </c>
      <c r="V45" s="153">
        <v>0.57999999999999996</v>
      </c>
      <c r="W45" s="153">
        <v>0.57999999999999996</v>
      </c>
      <c r="X45" s="153">
        <v>0.57999999999999996</v>
      </c>
      <c r="Y45" s="153">
        <v>0.57999999999999996</v>
      </c>
      <c r="Z45" s="153">
        <v>0.57999999999999996</v>
      </c>
      <c r="AA45" s="153">
        <v>0.57999999999999996</v>
      </c>
      <c r="AB45" s="153">
        <v>0.57999999999999996</v>
      </c>
      <c r="AC45" s="153">
        <v>0.57999999999999996</v>
      </c>
      <c r="AD45" s="153">
        <v>0.57999999999999996</v>
      </c>
      <c r="AE45" s="153">
        <v>0.57999999999999996</v>
      </c>
      <c r="AF45" s="153">
        <v>0.57999999999999996</v>
      </c>
      <c r="AG45" s="153">
        <v>0.57999999999999996</v>
      </c>
      <c r="AH45" s="153">
        <v>0.57999999999999996</v>
      </c>
      <c r="AI45" s="153">
        <v>0.57999999999999996</v>
      </c>
      <c r="AJ45" s="153">
        <v>0.57999999999999996</v>
      </c>
      <c r="AK45" s="153">
        <v>0.57999999999999996</v>
      </c>
      <c r="AL45" s="153">
        <v>0.57999999999999996</v>
      </c>
      <c r="AM45" s="153">
        <v>0.57999999999999996</v>
      </c>
      <c r="AN45" s="153">
        <v>0.57999999999999996</v>
      </c>
      <c r="AO45" s="153">
        <v>0.57999999999999996</v>
      </c>
      <c r="AP45" s="153">
        <v>0.57999999999999996</v>
      </c>
      <c r="AQ45" s="153">
        <v>0.57999999999999996</v>
      </c>
      <c r="AR45" s="153">
        <v>0.57999999999999996</v>
      </c>
      <c r="AS45" s="152">
        <v>0.57999999999999996</v>
      </c>
      <c r="AT45" s="152">
        <v>0.57999999999999996</v>
      </c>
      <c r="AU45" s="152">
        <v>0.57999999999999996</v>
      </c>
      <c r="AV45" s="152">
        <v>0.57999999999999996</v>
      </c>
      <c r="AW45" s="152">
        <v>0.57999999999999996</v>
      </c>
      <c r="AX45" s="152">
        <v>0.57999999999999996</v>
      </c>
      <c r="AY45" s="152">
        <v>0.57999999999999996</v>
      </c>
      <c r="AZ45" s="152">
        <v>0.57999999999999996</v>
      </c>
      <c r="BA45" s="152">
        <v>0.57999999999999996</v>
      </c>
      <c r="BB45" s="152">
        <v>0.57999999999999996</v>
      </c>
      <c r="BC45" s="152">
        <v>0.57999999999999996</v>
      </c>
      <c r="BD45" s="152">
        <v>0.57999999999999996</v>
      </c>
      <c r="BE45" s="152">
        <v>0.57999999999999996</v>
      </c>
      <c r="BF45" s="152">
        <v>0.57999999999999996</v>
      </c>
      <c r="BG45" s="152">
        <v>0.57999999999999996</v>
      </c>
      <c r="BH45" s="152">
        <v>0.57999999999999996</v>
      </c>
      <c r="BI45" s="152">
        <v>0.57999999999999996</v>
      </c>
      <c r="BJ45" s="152">
        <v>0.57999999999999996</v>
      </c>
      <c r="BK45" s="152">
        <v>0.57999999999999996</v>
      </c>
      <c r="BL45" s="152">
        <v>0.57999999999999996</v>
      </c>
    </row>
  </sheetData>
  <phoneticPr fontId="4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>
      <selection activeCell="H13" sqref="H13"/>
    </sheetView>
  </sheetViews>
  <sheetFormatPr defaultRowHeight="14.5" x14ac:dyDescent="0.35"/>
  <cols>
    <col min="1" max="1" width="10.453125" bestFit="1" customWidth="1"/>
    <col min="2" max="2" width="16.81640625" bestFit="1" customWidth="1"/>
  </cols>
  <sheetData>
    <row r="1" spans="1:2" x14ac:dyDescent="0.35">
      <c r="A1" s="19" t="s">
        <v>63</v>
      </c>
      <c r="B1" s="19" t="s">
        <v>64</v>
      </c>
    </row>
    <row r="2" spans="1:2" x14ac:dyDescent="0.35">
      <c r="A2" s="20" t="s">
        <v>47</v>
      </c>
      <c r="B2" s="5" t="s">
        <v>48</v>
      </c>
    </row>
    <row r="3" spans="1:2" x14ac:dyDescent="0.35">
      <c r="A3" s="20" t="s">
        <v>49</v>
      </c>
      <c r="B3" s="5" t="s">
        <v>48</v>
      </c>
    </row>
    <row r="4" spans="1:2" x14ac:dyDescent="0.35">
      <c r="A4" s="21" t="s">
        <v>50</v>
      </c>
      <c r="B4" s="5" t="s">
        <v>51</v>
      </c>
    </row>
    <row r="5" spans="1:2" x14ac:dyDescent="0.35">
      <c r="A5" s="21" t="s">
        <v>50</v>
      </c>
      <c r="B5" s="5" t="s">
        <v>52</v>
      </c>
    </row>
    <row r="6" spans="1:2" x14ac:dyDescent="0.35">
      <c r="A6" s="21" t="s">
        <v>50</v>
      </c>
      <c r="B6" s="5" t="s">
        <v>53</v>
      </c>
    </row>
    <row r="7" spans="1:2" x14ac:dyDescent="0.35">
      <c r="A7" s="21" t="s">
        <v>54</v>
      </c>
      <c r="B7" s="5" t="s">
        <v>51</v>
      </c>
    </row>
    <row r="8" spans="1:2" x14ac:dyDescent="0.35">
      <c r="A8" s="21" t="s">
        <v>54</v>
      </c>
      <c r="B8" s="5" t="s">
        <v>55</v>
      </c>
    </row>
    <row r="9" spans="1:2" x14ac:dyDescent="0.35">
      <c r="A9" s="21" t="s">
        <v>54</v>
      </c>
      <c r="B9" s="5" t="s">
        <v>53</v>
      </c>
    </row>
    <row r="10" spans="1:2" x14ac:dyDescent="0.35">
      <c r="A10" s="21" t="s">
        <v>56</v>
      </c>
      <c r="B10" s="5" t="s">
        <v>53</v>
      </c>
    </row>
    <row r="11" spans="1:2" x14ac:dyDescent="0.35">
      <c r="A11" s="21" t="s">
        <v>57</v>
      </c>
      <c r="B11" s="5" t="s">
        <v>53</v>
      </c>
    </row>
    <row r="12" spans="1:2" x14ac:dyDescent="0.35">
      <c r="A12" s="21" t="s">
        <v>58</v>
      </c>
      <c r="B12" s="5" t="s">
        <v>51</v>
      </c>
    </row>
    <row r="13" spans="1:2" x14ac:dyDescent="0.35">
      <c r="A13" s="21" t="s">
        <v>58</v>
      </c>
      <c r="B13" s="5" t="s">
        <v>55</v>
      </c>
    </row>
    <row r="14" spans="1:2" x14ac:dyDescent="0.35">
      <c r="A14" s="21" t="s">
        <v>58</v>
      </c>
      <c r="B14" s="5" t="s">
        <v>53</v>
      </c>
    </row>
    <row r="15" spans="1:2" x14ac:dyDescent="0.35">
      <c r="A15" s="21" t="s">
        <v>59</v>
      </c>
      <c r="B15" s="5" t="s">
        <v>53</v>
      </c>
    </row>
    <row r="16" spans="1:2" x14ac:dyDescent="0.35">
      <c r="A16" s="21" t="s">
        <v>60</v>
      </c>
      <c r="B16" s="5" t="s">
        <v>53</v>
      </c>
    </row>
    <row r="17" spans="1:2" x14ac:dyDescent="0.35">
      <c r="A17" s="22" t="s">
        <v>61</v>
      </c>
      <c r="B17" s="5" t="s">
        <v>53</v>
      </c>
    </row>
    <row r="18" spans="1:2" x14ac:dyDescent="0.35">
      <c r="A18" s="22" t="s">
        <v>62</v>
      </c>
      <c r="B18" s="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A2" sqref="A1:B2"/>
    </sheetView>
  </sheetViews>
  <sheetFormatPr defaultRowHeight="14.5" x14ac:dyDescent="0.35"/>
  <cols>
    <col min="1" max="1" width="25" bestFit="1" customWidth="1"/>
  </cols>
  <sheetData>
    <row r="1" spans="1:2" x14ac:dyDescent="0.35">
      <c r="A1" s="1" t="s">
        <v>19</v>
      </c>
      <c r="B1" s="1" t="s">
        <v>20</v>
      </c>
    </row>
    <row r="2" spans="1:2" x14ac:dyDescent="0.35">
      <c r="A2" t="s">
        <v>21</v>
      </c>
      <c r="B2">
        <v>2023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2"/>
  <sheetViews>
    <sheetView workbookViewId="0"/>
  </sheetViews>
  <sheetFormatPr defaultRowHeight="14.5" x14ac:dyDescent="0.35"/>
  <cols>
    <col min="2" max="2" width="41.54296875" bestFit="1" customWidth="1"/>
    <col min="3" max="3" width="16.81640625" customWidth="1"/>
    <col min="4" max="4" width="32.7265625" bestFit="1" customWidth="1"/>
    <col min="6" max="6" width="19.26953125" bestFit="1" customWidth="1"/>
  </cols>
  <sheetData>
    <row r="1" spans="1:4" ht="15" thickBot="1" x14ac:dyDescent="0.4">
      <c r="A1" s="14" t="s">
        <v>0</v>
      </c>
      <c r="B1" s="15" t="s">
        <v>23</v>
      </c>
      <c r="C1" s="15" t="s">
        <v>22</v>
      </c>
      <c r="D1" s="16" t="s">
        <v>24</v>
      </c>
    </row>
    <row r="2" spans="1:4" x14ac:dyDescent="0.35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35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35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35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35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35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35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35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35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35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">
      <c r="A12" s="12" t="s">
        <v>94</v>
      </c>
      <c r="B12" s="13" t="s">
        <v>121</v>
      </c>
      <c r="C12" s="6" t="s">
        <v>120</v>
      </c>
      <c r="D12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S5"/>
  <sheetViews>
    <sheetView topLeftCell="E1" workbookViewId="0"/>
  </sheetViews>
  <sheetFormatPr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5.81640625" bestFit="1" customWidth="1"/>
    <col min="5" max="5" width="14" customWidth="1"/>
    <col min="6" max="7" width="7.26953125" bestFit="1" customWidth="1"/>
    <col min="8" max="8" width="6.26953125" bestFit="1" customWidth="1"/>
    <col min="9" max="10" width="6.1796875" bestFit="1" customWidth="1"/>
    <col min="11" max="12" width="6.54296875" bestFit="1" customWidth="1"/>
    <col min="13" max="13" width="5" bestFit="1" customWidth="1"/>
    <col min="14" max="14" width="5.1796875" bestFit="1" customWidth="1"/>
    <col min="15" max="15" width="11.7265625" customWidth="1"/>
    <col min="16" max="16" width="12.81640625" customWidth="1"/>
    <col min="17" max="17" width="12.26953125" customWidth="1"/>
    <col min="18" max="18" width="11.7265625" customWidth="1"/>
    <col min="19" max="19" width="19" customWidth="1"/>
  </cols>
  <sheetData>
    <row r="1" spans="1:19" x14ac:dyDescent="0.35">
      <c r="A1" s="8" t="s">
        <v>0</v>
      </c>
      <c r="B1" s="9" t="s">
        <v>9</v>
      </c>
      <c r="C1" s="9" t="s">
        <v>18</v>
      </c>
      <c r="D1" s="9" t="s">
        <v>1</v>
      </c>
      <c r="E1" s="9" t="s">
        <v>43</v>
      </c>
      <c r="F1" s="9" t="s">
        <v>38</v>
      </c>
      <c r="G1" s="9" t="s">
        <v>2</v>
      </c>
      <c r="H1" s="9" t="s">
        <v>3</v>
      </c>
      <c r="I1" s="9" t="s">
        <v>15</v>
      </c>
      <c r="J1" s="9" t="s">
        <v>16</v>
      </c>
      <c r="K1" s="9" t="s">
        <v>6</v>
      </c>
      <c r="L1" s="9" t="s">
        <v>4</v>
      </c>
      <c r="M1" s="9" t="s">
        <v>5</v>
      </c>
      <c r="N1" s="9" t="s">
        <v>7</v>
      </c>
      <c r="O1" s="9" t="s">
        <v>29</v>
      </c>
      <c r="P1" s="9" t="s">
        <v>42</v>
      </c>
      <c r="Q1" s="9" t="s">
        <v>8</v>
      </c>
      <c r="R1" s="9" t="s">
        <v>96</v>
      </c>
      <c r="S1" s="10" t="s">
        <v>97</v>
      </c>
    </row>
    <row r="2" spans="1:19" x14ac:dyDescent="0.35">
      <c r="A2" s="11" t="s">
        <v>94</v>
      </c>
      <c r="B2" s="7" t="s">
        <v>10</v>
      </c>
      <c r="C2" s="7" t="s">
        <v>26</v>
      </c>
      <c r="D2" s="56" t="s">
        <v>99</v>
      </c>
      <c r="E2" s="56" t="s">
        <v>44</v>
      </c>
      <c r="F2" s="56" t="s">
        <v>14</v>
      </c>
      <c r="G2" s="7" t="s">
        <v>14</v>
      </c>
      <c r="H2" s="7" t="s">
        <v>12</v>
      </c>
      <c r="I2" s="7" t="s">
        <v>17</v>
      </c>
      <c r="J2" s="7" t="s">
        <v>17</v>
      </c>
      <c r="K2" s="58" t="s">
        <v>17</v>
      </c>
      <c r="L2" s="58" t="s">
        <v>17</v>
      </c>
      <c r="M2" s="7" t="s">
        <v>17</v>
      </c>
      <c r="N2" s="7">
        <v>2023</v>
      </c>
      <c r="O2" s="136">
        <v>-3.3872783610771062E-3</v>
      </c>
      <c r="P2" s="136">
        <v>-1.3878713984887381E-2</v>
      </c>
      <c r="Q2" s="136">
        <v>-2.6025097679430065E-2</v>
      </c>
      <c r="R2" s="136">
        <v>-2.5128161557273154E-2</v>
      </c>
      <c r="S2" s="137">
        <v>-2.4230107472090645E-2</v>
      </c>
    </row>
    <row r="3" spans="1:19" x14ac:dyDescent="0.35">
      <c r="A3" s="11" t="s">
        <v>94</v>
      </c>
      <c r="B3" s="7" t="s">
        <v>10</v>
      </c>
      <c r="C3" s="7" t="s">
        <v>27</v>
      </c>
      <c r="D3" s="56" t="s">
        <v>98</v>
      </c>
      <c r="E3" s="56" t="s">
        <v>44</v>
      </c>
      <c r="F3" s="56" t="s">
        <v>14</v>
      </c>
      <c r="G3" s="7" t="s">
        <v>14</v>
      </c>
      <c r="H3" s="7" t="s">
        <v>12</v>
      </c>
      <c r="I3" s="7" t="s">
        <v>17</v>
      </c>
      <c r="J3" s="7" t="s">
        <v>17</v>
      </c>
      <c r="K3" s="58" t="s">
        <v>17</v>
      </c>
      <c r="L3" s="58" t="s">
        <v>17</v>
      </c>
      <c r="M3" s="7" t="s">
        <v>17</v>
      </c>
      <c r="N3" s="7">
        <v>2023</v>
      </c>
      <c r="O3" s="136">
        <v>1.0110314236138842E-2</v>
      </c>
      <c r="P3" s="136">
        <v>2.4552242347885365E-2</v>
      </c>
      <c r="Q3" s="136">
        <v>3.8991532142009559E-2</v>
      </c>
      <c r="R3" s="136">
        <v>3.9991310224968622E-2</v>
      </c>
      <c r="S3" s="137">
        <v>4.0991127629274947E-2</v>
      </c>
    </row>
    <row r="4" spans="1:19" x14ac:dyDescent="0.35">
      <c r="A4" s="38" t="s">
        <v>94</v>
      </c>
      <c r="B4" s="56" t="s">
        <v>10</v>
      </c>
      <c r="C4" s="56" t="s">
        <v>122</v>
      </c>
      <c r="D4" s="7" t="s">
        <v>123</v>
      </c>
      <c r="E4" s="7" t="s">
        <v>45</v>
      </c>
      <c r="F4" s="56" t="s">
        <v>14</v>
      </c>
      <c r="G4" s="7" t="s">
        <v>14</v>
      </c>
      <c r="H4" s="7" t="s">
        <v>12</v>
      </c>
      <c r="I4" s="7" t="s">
        <v>17</v>
      </c>
      <c r="J4" s="7" t="s">
        <v>17</v>
      </c>
      <c r="K4" s="7" t="s">
        <v>17</v>
      </c>
      <c r="L4" s="7" t="s">
        <v>17</v>
      </c>
      <c r="M4" s="7" t="s">
        <v>17</v>
      </c>
      <c r="N4" s="7">
        <v>2023</v>
      </c>
      <c r="O4" s="18">
        <v>1.5000009999999999E-2</v>
      </c>
      <c r="P4" s="18">
        <v>1.5000100000000001E-2</v>
      </c>
      <c r="Q4" s="18">
        <v>1.5001E-2</v>
      </c>
      <c r="R4" s="18">
        <v>1.5010000000000001E-2</v>
      </c>
      <c r="S4" s="17">
        <v>1.5100000000000001E-2</v>
      </c>
    </row>
    <row r="5" spans="1:19" ht="15" thickBot="1" x14ac:dyDescent="0.4">
      <c r="A5" s="39" t="s">
        <v>94</v>
      </c>
      <c r="B5" s="57" t="s">
        <v>13</v>
      </c>
      <c r="C5" s="57" t="s">
        <v>124</v>
      </c>
      <c r="D5" s="13" t="s">
        <v>125</v>
      </c>
      <c r="E5" s="13" t="s">
        <v>45</v>
      </c>
      <c r="F5" s="13" t="s">
        <v>14</v>
      </c>
      <c r="G5" s="57" t="s">
        <v>14</v>
      </c>
      <c r="H5" s="57" t="s">
        <v>12</v>
      </c>
      <c r="I5" s="13" t="s">
        <v>17</v>
      </c>
      <c r="J5" s="13" t="s">
        <v>17</v>
      </c>
      <c r="K5" s="13" t="s">
        <v>17</v>
      </c>
      <c r="L5" s="13" t="s">
        <v>17</v>
      </c>
      <c r="M5" s="13" t="s">
        <v>17</v>
      </c>
      <c r="N5" s="57">
        <v>2040</v>
      </c>
      <c r="O5" s="40">
        <v>0</v>
      </c>
      <c r="P5" s="40">
        <f>3.73319049141347/93.7569</f>
        <v>3.9817767987353141E-2</v>
      </c>
      <c r="Q5" s="40">
        <f>8.86452/114.589</f>
        <v>7.7359257869429016E-2</v>
      </c>
      <c r="R5" s="40">
        <f>13.9404870897817/138.622</f>
        <v>0.10056475227439871</v>
      </c>
      <c r="S5" s="52">
        <f>19.4189658651877/167.353</f>
        <v>0.11603595911150502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2"/>
  <sheetViews>
    <sheetView workbookViewId="0">
      <selection activeCell="H18" sqref="H18"/>
    </sheetView>
  </sheetViews>
  <sheetFormatPr defaultRowHeight="14.5" x14ac:dyDescent="0.35"/>
  <cols>
    <col min="1" max="1" width="8.26953125" bestFit="1" customWidth="1"/>
    <col min="2" max="2" width="34.26953125" bestFit="1" customWidth="1"/>
    <col min="3" max="3" width="16.81640625" bestFit="1" customWidth="1"/>
    <col min="4" max="4" width="37.26953125" bestFit="1" customWidth="1"/>
  </cols>
  <sheetData>
    <row r="1" spans="1:4" x14ac:dyDescent="0.35">
      <c r="A1" s="8" t="s">
        <v>0</v>
      </c>
      <c r="B1" s="9" t="s">
        <v>23</v>
      </c>
      <c r="C1" s="9" t="s">
        <v>22</v>
      </c>
      <c r="D1" s="10" t="s">
        <v>25</v>
      </c>
    </row>
    <row r="2" spans="1:4" x14ac:dyDescent="0.35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35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35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35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35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35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35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35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35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35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">
      <c r="A12" s="12" t="s">
        <v>94</v>
      </c>
      <c r="B12" s="13" t="s">
        <v>121</v>
      </c>
      <c r="C12" s="6" t="s">
        <v>120</v>
      </c>
      <c r="D12" s="4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BP35"/>
  <sheetViews>
    <sheetView topLeftCell="Q1" zoomScale="70" zoomScaleNormal="70" workbookViewId="0">
      <pane ySplit="1" topLeftCell="A13" activePane="bottomLeft" state="frozen"/>
      <selection pane="bottomLeft" activeCell="X20" sqref="X20"/>
    </sheetView>
  </sheetViews>
  <sheetFormatPr defaultRowHeight="14.5" x14ac:dyDescent="0.35"/>
  <cols>
    <col min="1" max="1" width="11.7265625" bestFit="1" customWidth="1"/>
    <col min="2" max="2" width="11.7265625" customWidth="1"/>
    <col min="3" max="3" width="23.81640625" bestFit="1" customWidth="1"/>
    <col min="4" max="4" width="27.81640625" bestFit="1" customWidth="1"/>
    <col min="5" max="5" width="20.81640625" bestFit="1" customWidth="1"/>
    <col min="6" max="6" width="10.453125" bestFit="1" customWidth="1"/>
    <col min="7" max="7" width="8.54296875" bestFit="1" customWidth="1"/>
    <col min="8" max="8" width="8.54296875" customWidth="1"/>
    <col min="9" max="9" width="8.453125" customWidth="1"/>
    <col min="10" max="10" width="9.26953125" customWidth="1"/>
    <col min="11" max="13" width="6.1796875" customWidth="1"/>
    <col min="14" max="14" width="6.81640625" customWidth="1"/>
    <col min="15" max="19" width="9.81640625" customWidth="1"/>
    <col min="20" max="20" width="20.54296875" customWidth="1"/>
  </cols>
  <sheetData>
    <row r="1" spans="1:68" ht="15" thickBot="1" x14ac:dyDescent="0.4">
      <c r="A1" s="14" t="s">
        <v>0</v>
      </c>
      <c r="B1" s="14" t="s">
        <v>89</v>
      </c>
      <c r="C1" s="15" t="s">
        <v>9</v>
      </c>
      <c r="D1" s="15" t="s">
        <v>18</v>
      </c>
      <c r="E1" s="15" t="s">
        <v>1</v>
      </c>
      <c r="F1" s="15" t="s">
        <v>2</v>
      </c>
      <c r="G1" s="15" t="s">
        <v>3</v>
      </c>
      <c r="H1" s="98" t="s">
        <v>75</v>
      </c>
      <c r="I1" s="15" t="s">
        <v>15</v>
      </c>
      <c r="J1" s="15" t="s">
        <v>16</v>
      </c>
      <c r="K1" s="15" t="s">
        <v>6</v>
      </c>
      <c r="L1" s="15" t="s">
        <v>4</v>
      </c>
      <c r="M1" s="15" t="s">
        <v>5</v>
      </c>
      <c r="N1" s="15" t="s">
        <v>7</v>
      </c>
      <c r="O1" s="15" t="s">
        <v>29</v>
      </c>
      <c r="P1" s="15" t="s">
        <v>42</v>
      </c>
      <c r="Q1" s="15" t="s">
        <v>8</v>
      </c>
      <c r="R1" s="15" t="s">
        <v>96</v>
      </c>
      <c r="S1" s="15" t="s">
        <v>97</v>
      </c>
      <c r="T1" s="29" t="s">
        <v>28</v>
      </c>
      <c r="U1" s="99" t="s">
        <v>263</v>
      </c>
      <c r="V1" s="99" t="s">
        <v>264</v>
      </c>
      <c r="W1" s="99" t="s">
        <v>265</v>
      </c>
      <c r="X1" s="99" t="s">
        <v>266</v>
      </c>
      <c r="Y1" s="99" t="s">
        <v>267</v>
      </c>
      <c r="Z1" s="99" t="s">
        <v>268</v>
      </c>
      <c r="AA1" s="99" t="s">
        <v>269</v>
      </c>
      <c r="AB1" s="99" t="s">
        <v>270</v>
      </c>
      <c r="AC1" s="99" t="s">
        <v>271</v>
      </c>
      <c r="AD1" s="99" t="s">
        <v>272</v>
      </c>
      <c r="AE1" s="99" t="s">
        <v>273</v>
      </c>
      <c r="AF1" s="99" t="s">
        <v>274</v>
      </c>
      <c r="AG1" s="99" t="s">
        <v>275</v>
      </c>
      <c r="AH1" s="99" t="s">
        <v>276</v>
      </c>
      <c r="AI1" s="99" t="s">
        <v>277</v>
      </c>
      <c r="AJ1" s="99" t="s">
        <v>278</v>
      </c>
      <c r="AK1" s="99" t="s">
        <v>279</v>
      </c>
      <c r="AL1" s="99" t="s">
        <v>280</v>
      </c>
      <c r="AM1" s="99" t="s">
        <v>281</v>
      </c>
      <c r="AN1" s="99" t="s">
        <v>282</v>
      </c>
      <c r="AO1" s="99" t="s">
        <v>283</v>
      </c>
      <c r="AP1" s="99" t="s">
        <v>284</v>
      </c>
      <c r="AQ1" s="99" t="s">
        <v>285</v>
      </c>
      <c r="AR1" s="99" t="s">
        <v>286</v>
      </c>
      <c r="AS1" s="99" t="s">
        <v>287</v>
      </c>
      <c r="AT1" s="99" t="s">
        <v>288</v>
      </c>
      <c r="AU1" s="99" t="s">
        <v>289</v>
      </c>
      <c r="AV1" s="99" t="s">
        <v>290</v>
      </c>
      <c r="AW1" s="99" t="s">
        <v>291</v>
      </c>
      <c r="AX1" s="99" t="s">
        <v>292</v>
      </c>
      <c r="AY1" s="99" t="s">
        <v>293</v>
      </c>
      <c r="AZ1" s="99" t="s">
        <v>294</v>
      </c>
      <c r="BA1" s="99" t="s">
        <v>295</v>
      </c>
      <c r="BB1" s="99" t="s">
        <v>296</v>
      </c>
      <c r="BC1" s="99" t="s">
        <v>297</v>
      </c>
      <c r="BD1" s="99" t="s">
        <v>298</v>
      </c>
      <c r="BE1" s="99" t="s">
        <v>299</v>
      </c>
      <c r="BF1" s="99" t="s">
        <v>300</v>
      </c>
      <c r="BG1" s="99" t="s">
        <v>301</v>
      </c>
      <c r="BH1" s="99" t="s">
        <v>302</v>
      </c>
      <c r="BI1" s="99" t="s">
        <v>303</v>
      </c>
      <c r="BJ1" s="99" t="s">
        <v>304</v>
      </c>
      <c r="BK1" s="99" t="s">
        <v>305</v>
      </c>
      <c r="BL1" s="99" t="s">
        <v>306</v>
      </c>
      <c r="BM1" s="99" t="s">
        <v>307</v>
      </c>
      <c r="BN1" s="99" t="s">
        <v>308</v>
      </c>
      <c r="BO1" s="99" t="s">
        <v>309</v>
      </c>
      <c r="BP1" s="99" t="s">
        <v>310</v>
      </c>
    </row>
    <row r="2" spans="1:68" x14ac:dyDescent="0.35">
      <c r="A2" s="60" t="s">
        <v>32</v>
      </c>
      <c r="B2" s="61" t="s">
        <v>90</v>
      </c>
      <c r="C2" s="61" t="s">
        <v>11</v>
      </c>
      <c r="D2" s="61" t="s">
        <v>142</v>
      </c>
      <c r="E2" s="61" t="s">
        <v>127</v>
      </c>
      <c r="F2" s="61" t="s">
        <v>14</v>
      </c>
      <c r="G2" s="61" t="s">
        <v>12</v>
      </c>
      <c r="H2" s="61" t="s">
        <v>14</v>
      </c>
      <c r="I2" s="61" t="s">
        <v>17</v>
      </c>
      <c r="J2" s="61" t="s">
        <v>17</v>
      </c>
      <c r="K2" s="61" t="s">
        <v>17</v>
      </c>
      <c r="L2" s="61" t="s">
        <v>17</v>
      </c>
      <c r="M2" s="61" t="s">
        <v>17</v>
      </c>
      <c r="N2" s="61">
        <v>2023</v>
      </c>
      <c r="O2" s="61">
        <v>0</v>
      </c>
      <c r="P2" s="61">
        <v>0</v>
      </c>
      <c r="Q2" s="61">
        <v>0</v>
      </c>
      <c r="R2" s="61">
        <v>0</v>
      </c>
      <c r="S2" s="61">
        <v>0</v>
      </c>
      <c r="T2" s="92" t="s">
        <v>143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</row>
    <row r="3" spans="1:68" x14ac:dyDescent="0.35">
      <c r="A3" s="62" t="s">
        <v>94</v>
      </c>
      <c r="B3" s="63" t="s">
        <v>90</v>
      </c>
      <c r="C3" s="63" t="s">
        <v>37</v>
      </c>
      <c r="D3" s="63" t="s">
        <v>128</v>
      </c>
      <c r="E3" s="63" t="s">
        <v>129</v>
      </c>
      <c r="F3" s="63" t="s">
        <v>14</v>
      </c>
      <c r="G3" s="63" t="s">
        <v>14</v>
      </c>
      <c r="H3" s="63" t="s">
        <v>12</v>
      </c>
      <c r="I3" s="63" t="s">
        <v>17</v>
      </c>
      <c r="J3" s="63" t="s">
        <v>17</v>
      </c>
      <c r="K3" s="63" t="s">
        <v>17</v>
      </c>
      <c r="L3" s="63" t="s">
        <v>17</v>
      </c>
      <c r="M3" s="63" t="s">
        <v>17</v>
      </c>
      <c r="N3" s="63">
        <v>2023</v>
      </c>
      <c r="O3" s="63">
        <v>0.05</v>
      </c>
      <c r="P3" s="63">
        <v>0.05</v>
      </c>
      <c r="Q3" s="63">
        <v>0.05</v>
      </c>
      <c r="R3" s="63">
        <v>0.05</v>
      </c>
      <c r="S3" s="63">
        <v>0.05</v>
      </c>
      <c r="T3" s="93" t="s">
        <v>311</v>
      </c>
      <c r="U3" s="143">
        <v>0</v>
      </c>
      <c r="V3" s="143">
        <v>0</v>
      </c>
      <c r="W3" s="143">
        <v>0</v>
      </c>
      <c r="X3" s="143">
        <v>0</v>
      </c>
      <c r="Y3" s="143">
        <v>0</v>
      </c>
      <c r="Z3" s="143">
        <v>0</v>
      </c>
      <c r="AA3" s="143">
        <v>0</v>
      </c>
      <c r="AB3" s="143">
        <v>0</v>
      </c>
      <c r="AC3" s="143">
        <v>0</v>
      </c>
      <c r="AD3" s="143">
        <v>0</v>
      </c>
      <c r="AE3" s="143">
        <v>0</v>
      </c>
      <c r="AF3" s="143">
        <v>0</v>
      </c>
      <c r="AG3" s="143">
        <v>0</v>
      </c>
      <c r="AH3" s="143">
        <v>0</v>
      </c>
      <c r="AI3" s="143">
        <v>0</v>
      </c>
      <c r="AJ3" s="143">
        <v>0</v>
      </c>
      <c r="AK3" s="143">
        <v>0</v>
      </c>
      <c r="AL3" s="143">
        <v>0</v>
      </c>
      <c r="AM3" s="143">
        <v>0</v>
      </c>
      <c r="AN3" s="143">
        <v>0</v>
      </c>
      <c r="AO3" s="143">
        <v>0</v>
      </c>
      <c r="AP3" s="143">
        <v>0</v>
      </c>
      <c r="AQ3" s="143">
        <v>0</v>
      </c>
      <c r="AR3" s="143">
        <v>0</v>
      </c>
      <c r="AS3" s="143">
        <v>0</v>
      </c>
      <c r="AT3" s="143">
        <v>0</v>
      </c>
      <c r="AU3" s="143">
        <v>0</v>
      </c>
      <c r="AV3" s="143">
        <v>0</v>
      </c>
      <c r="AW3" s="143">
        <v>0</v>
      </c>
      <c r="AX3" s="143">
        <v>0</v>
      </c>
      <c r="AY3" s="143">
        <v>0</v>
      </c>
      <c r="AZ3" s="143">
        <v>0</v>
      </c>
      <c r="BA3" s="143">
        <v>0</v>
      </c>
      <c r="BB3" s="143">
        <v>0</v>
      </c>
      <c r="BC3" s="143">
        <v>0</v>
      </c>
      <c r="BD3" s="143">
        <v>0</v>
      </c>
      <c r="BE3" s="143">
        <v>0</v>
      </c>
      <c r="BF3" s="143">
        <v>0</v>
      </c>
      <c r="BG3" s="143">
        <v>0</v>
      </c>
      <c r="BH3" s="143">
        <v>0</v>
      </c>
      <c r="BI3" s="143">
        <v>0</v>
      </c>
      <c r="BJ3" s="143">
        <v>0</v>
      </c>
      <c r="BK3" s="143">
        <v>0</v>
      </c>
      <c r="BL3" s="143">
        <v>0</v>
      </c>
      <c r="BM3" s="143">
        <v>0</v>
      </c>
      <c r="BN3" s="143">
        <v>0</v>
      </c>
      <c r="BO3" s="143">
        <v>0</v>
      </c>
      <c r="BP3" s="143">
        <v>0</v>
      </c>
    </row>
    <row r="4" spans="1:68" x14ac:dyDescent="0.35">
      <c r="A4" s="62" t="s">
        <v>94</v>
      </c>
      <c r="B4" s="63" t="s">
        <v>90</v>
      </c>
      <c r="C4" s="63" t="s">
        <v>10</v>
      </c>
      <c r="D4" s="63" t="s">
        <v>155</v>
      </c>
      <c r="E4" s="63" t="s">
        <v>146</v>
      </c>
      <c r="F4" s="63" t="s">
        <v>14</v>
      </c>
      <c r="G4" s="63" t="s">
        <v>14</v>
      </c>
      <c r="H4" s="63" t="s">
        <v>12</v>
      </c>
      <c r="I4" s="63" t="s">
        <v>17</v>
      </c>
      <c r="J4" s="63" t="s">
        <v>17</v>
      </c>
      <c r="K4" s="63" t="s">
        <v>17</v>
      </c>
      <c r="L4" s="63" t="s">
        <v>17</v>
      </c>
      <c r="M4" s="63" t="s">
        <v>17</v>
      </c>
      <c r="N4" s="63">
        <v>2023</v>
      </c>
      <c r="O4" s="63" t="s">
        <v>41</v>
      </c>
      <c r="P4" s="63" t="s">
        <v>41</v>
      </c>
      <c r="Q4" s="63">
        <f>70.6/100</f>
        <v>0.70599999999999996</v>
      </c>
      <c r="R4" s="63">
        <f>Q4+0.001</f>
        <v>0.70699999999999996</v>
      </c>
      <c r="S4" s="63">
        <f>R4+0.001</f>
        <v>0.70799999999999996</v>
      </c>
      <c r="T4" s="93" t="s">
        <v>143</v>
      </c>
      <c r="U4" s="144">
        <v>0</v>
      </c>
      <c r="V4" s="144">
        <v>2.6666666666666666E-3</v>
      </c>
      <c r="W4" s="144">
        <v>5.3333333333333332E-3</v>
      </c>
      <c r="X4" s="144">
        <v>8.0000000000000002E-3</v>
      </c>
      <c r="Y4" s="144">
        <v>1.0666666666666666E-2</v>
      </c>
      <c r="Z4" s="144">
        <v>1.3333333333333332E-2</v>
      </c>
      <c r="AA4" s="144">
        <v>1.6E-2</v>
      </c>
      <c r="AB4" s="144">
        <v>2.8000000000000001E-2</v>
      </c>
      <c r="AC4" s="144">
        <v>4.2000000000000003E-2</v>
      </c>
      <c r="AD4" s="144">
        <v>5.6000000000000001E-2</v>
      </c>
      <c r="AE4" s="144">
        <v>7.0000000000000007E-2</v>
      </c>
      <c r="AF4" s="144">
        <v>8.4000000000000005E-2</v>
      </c>
      <c r="AG4" s="144">
        <v>9.8000000000000004E-2</v>
      </c>
      <c r="AH4" s="144">
        <v>0.13490000000000002</v>
      </c>
      <c r="AI4" s="144">
        <v>0.17180000000000001</v>
      </c>
      <c r="AJ4" s="144">
        <v>0.2087</v>
      </c>
      <c r="AK4" s="144">
        <v>0.24559999999999998</v>
      </c>
      <c r="AL4" s="144">
        <v>0.28249999999999997</v>
      </c>
      <c r="AM4" s="144">
        <v>0.31939999999999996</v>
      </c>
      <c r="AN4" s="144">
        <v>0.35629999999999995</v>
      </c>
      <c r="AO4" s="144">
        <v>0.39319999999999994</v>
      </c>
      <c r="AP4" s="144">
        <v>0.43009999999999993</v>
      </c>
      <c r="AQ4" s="144">
        <v>0.46700000000000003</v>
      </c>
      <c r="AR4" s="144">
        <v>0.48447000000000001</v>
      </c>
      <c r="AS4" s="144">
        <v>0.50194000000000005</v>
      </c>
      <c r="AT4" s="144">
        <v>0.51941000000000004</v>
      </c>
      <c r="AU4" s="144">
        <v>0.53688000000000002</v>
      </c>
      <c r="AV4" s="144">
        <v>0.55435000000000001</v>
      </c>
      <c r="AW4" s="144">
        <v>0.57181999999999999</v>
      </c>
      <c r="AX4" s="144">
        <v>0.58928999999999998</v>
      </c>
      <c r="AY4" s="144">
        <v>0.60675999999999997</v>
      </c>
      <c r="AZ4" s="144">
        <v>0.62422999999999995</v>
      </c>
      <c r="BA4" s="144">
        <v>0.64170000000000005</v>
      </c>
      <c r="BB4" s="144">
        <v>0.651115</v>
      </c>
      <c r="BC4" s="144">
        <v>0.66052999999999995</v>
      </c>
      <c r="BD4" s="144">
        <v>0.6699449999999999</v>
      </c>
      <c r="BE4" s="144">
        <v>0.67935999999999985</v>
      </c>
      <c r="BF4" s="144">
        <v>0.6887749999999998</v>
      </c>
      <c r="BG4" s="144">
        <v>0.69818999999999976</v>
      </c>
      <c r="BH4" s="144">
        <v>0.70760499999999971</v>
      </c>
      <c r="BI4" s="144">
        <v>0.71701999999999966</v>
      </c>
      <c r="BJ4" s="144">
        <v>0.72643499999999961</v>
      </c>
      <c r="BK4" s="144">
        <v>0.73584999999999956</v>
      </c>
      <c r="BL4" s="144">
        <v>0.74526499999999951</v>
      </c>
      <c r="BM4" s="144">
        <v>0.75467999999999946</v>
      </c>
      <c r="BN4" s="144">
        <v>0.76409499999999941</v>
      </c>
      <c r="BO4" s="144">
        <v>0.77350999999999936</v>
      </c>
      <c r="BP4" s="144">
        <v>0.78292499999999932</v>
      </c>
    </row>
    <row r="5" spans="1:68" x14ac:dyDescent="0.35">
      <c r="A5" s="62" t="s">
        <v>94</v>
      </c>
      <c r="B5" s="63" t="s">
        <v>90</v>
      </c>
      <c r="C5" s="63" t="s">
        <v>10</v>
      </c>
      <c r="D5" s="63" t="s">
        <v>156</v>
      </c>
      <c r="E5" s="63" t="s">
        <v>147</v>
      </c>
      <c r="F5" s="63" t="s">
        <v>14</v>
      </c>
      <c r="G5" s="63" t="s">
        <v>14</v>
      </c>
      <c r="H5" s="63" t="s">
        <v>12</v>
      </c>
      <c r="I5" s="63" t="s">
        <v>17</v>
      </c>
      <c r="J5" s="63" t="s">
        <v>17</v>
      </c>
      <c r="K5" s="63" t="s">
        <v>17</v>
      </c>
      <c r="L5" s="63" t="s">
        <v>17</v>
      </c>
      <c r="M5" s="63" t="s">
        <v>17</v>
      </c>
      <c r="N5" s="63">
        <v>2023</v>
      </c>
      <c r="O5" s="63" t="s">
        <v>41</v>
      </c>
      <c r="P5" s="63" t="s">
        <v>41</v>
      </c>
      <c r="Q5" s="63">
        <f>93.9/100</f>
        <v>0.93900000000000006</v>
      </c>
      <c r="R5" s="63">
        <f t="shared" ref="R5:S5" si="0">Q5+0.001</f>
        <v>0.94000000000000006</v>
      </c>
      <c r="S5" s="63">
        <f t="shared" si="0"/>
        <v>0.94100000000000006</v>
      </c>
      <c r="T5" s="93" t="s">
        <v>143</v>
      </c>
      <c r="U5" s="144">
        <v>0</v>
      </c>
      <c r="V5" s="144">
        <v>2.9183673469387753E-3</v>
      </c>
      <c r="W5" s="144">
        <v>5.8367346938775506E-3</v>
      </c>
      <c r="X5" s="144">
        <v>8.7551020408163267E-3</v>
      </c>
      <c r="Y5" s="144">
        <v>1.1673469387755101E-2</v>
      </c>
      <c r="Z5" s="144">
        <v>1.4591836734693876E-2</v>
      </c>
      <c r="AA5" s="144">
        <v>1.751020408163265E-2</v>
      </c>
      <c r="AB5" s="144">
        <v>2.0428571428571428E-2</v>
      </c>
      <c r="AC5" s="144">
        <v>4.0857142857142856E-2</v>
      </c>
      <c r="AD5" s="144">
        <v>6.1285714285714284E-2</v>
      </c>
      <c r="AE5" s="144">
        <v>8.1714285714285712E-2</v>
      </c>
      <c r="AF5" s="144">
        <v>0.10214285714285715</v>
      </c>
      <c r="AG5" s="144">
        <v>0.12257142857142858</v>
      </c>
      <c r="AH5" s="144">
        <v>0.14299999999999999</v>
      </c>
      <c r="AI5" s="144">
        <v>0.19069999999999998</v>
      </c>
      <c r="AJ5" s="144">
        <v>0.23839999999999997</v>
      </c>
      <c r="AK5" s="144">
        <v>0.28609999999999997</v>
      </c>
      <c r="AL5" s="144">
        <v>0.33379999999999999</v>
      </c>
      <c r="AM5" s="144">
        <v>0.38150000000000001</v>
      </c>
      <c r="AN5" s="144">
        <v>0.42920000000000003</v>
      </c>
      <c r="AO5" s="144">
        <v>0.47690000000000005</v>
      </c>
      <c r="AP5" s="144">
        <v>0.52460000000000007</v>
      </c>
      <c r="AQ5" s="144">
        <v>0.57230000000000003</v>
      </c>
      <c r="AR5" s="144">
        <v>0.58888000000000007</v>
      </c>
      <c r="AS5" s="144">
        <v>0.60546000000000011</v>
      </c>
      <c r="AT5" s="144">
        <v>0.62204000000000015</v>
      </c>
      <c r="AU5" s="144">
        <v>0.63862000000000019</v>
      </c>
      <c r="AV5" s="144">
        <v>0.65520000000000012</v>
      </c>
      <c r="AW5" s="144">
        <v>0.66400000000000015</v>
      </c>
      <c r="AX5" s="144">
        <v>0.67280000000000018</v>
      </c>
      <c r="AY5" s="144">
        <v>0.68160000000000021</v>
      </c>
      <c r="AZ5" s="144">
        <v>0.69040000000000024</v>
      </c>
      <c r="BA5" s="144">
        <v>0.69920000000000027</v>
      </c>
      <c r="BB5" s="144">
        <v>0.70799999999999996</v>
      </c>
      <c r="BC5" s="144">
        <v>0.71389999999999998</v>
      </c>
      <c r="BD5" s="144">
        <v>0.7198</v>
      </c>
      <c r="BE5" s="144">
        <v>0.72570000000000001</v>
      </c>
      <c r="BF5" s="144">
        <v>0.73160000000000003</v>
      </c>
      <c r="BG5" s="144">
        <v>0.73750000000000004</v>
      </c>
      <c r="BH5" s="144">
        <v>0.74340000000000006</v>
      </c>
      <c r="BI5" s="144">
        <v>0.74930000000000008</v>
      </c>
      <c r="BJ5" s="144">
        <v>0.75520000000000009</v>
      </c>
      <c r="BK5" s="144">
        <v>0.76110000000000011</v>
      </c>
      <c r="BL5" s="144">
        <v>0.76700000000000013</v>
      </c>
      <c r="BM5" s="144">
        <v>0.77290000000000014</v>
      </c>
      <c r="BN5" s="144">
        <v>0.77880000000000016</v>
      </c>
      <c r="BO5" s="144">
        <v>0.78470000000000018</v>
      </c>
      <c r="BP5" s="144">
        <v>0.79060000000000019</v>
      </c>
    </row>
    <row r="6" spans="1:68" x14ac:dyDescent="0.35">
      <c r="A6" s="62" t="s">
        <v>94</v>
      </c>
      <c r="B6" s="63" t="s">
        <v>90</v>
      </c>
      <c r="C6" s="63" t="s">
        <v>10</v>
      </c>
      <c r="D6" s="63" t="s">
        <v>157</v>
      </c>
      <c r="E6" s="63" t="s">
        <v>148</v>
      </c>
      <c r="F6" s="63" t="s">
        <v>14</v>
      </c>
      <c r="G6" s="63" t="s">
        <v>14</v>
      </c>
      <c r="H6" s="63" t="s">
        <v>12</v>
      </c>
      <c r="I6" s="63" t="s">
        <v>17</v>
      </c>
      <c r="J6" s="63" t="s">
        <v>17</v>
      </c>
      <c r="K6" s="63" t="s">
        <v>17</v>
      </c>
      <c r="L6" s="63" t="s">
        <v>17</v>
      </c>
      <c r="M6" s="63" t="s">
        <v>17</v>
      </c>
      <c r="N6" s="63">
        <v>2023</v>
      </c>
      <c r="O6" s="63" t="s">
        <v>41</v>
      </c>
      <c r="P6" s="63" t="s">
        <v>41</v>
      </c>
      <c r="Q6" s="63">
        <f>93.9/100</f>
        <v>0.93900000000000006</v>
      </c>
      <c r="R6" s="63">
        <f t="shared" ref="R6:S6" si="1">Q6+0.001</f>
        <v>0.94000000000000006</v>
      </c>
      <c r="S6" s="63">
        <f t="shared" si="1"/>
        <v>0.94100000000000006</v>
      </c>
      <c r="T6" s="93" t="s">
        <v>143</v>
      </c>
      <c r="U6" s="144">
        <v>7.0000000000000001E-3</v>
      </c>
      <c r="V6" s="144">
        <v>1.7657142857142857E-2</v>
      </c>
      <c r="W6" s="144">
        <v>2.8314285714285715E-2</v>
      </c>
      <c r="X6" s="144">
        <v>3.8971428571428574E-2</v>
      </c>
      <c r="Y6" s="144">
        <v>4.9628571428571432E-2</v>
      </c>
      <c r="Z6" s="144">
        <v>6.028571428571429E-2</v>
      </c>
      <c r="AA6" s="144">
        <v>7.0942857142857141E-2</v>
      </c>
      <c r="AB6" s="144">
        <v>8.1600000000000006E-2</v>
      </c>
      <c r="AC6" s="144">
        <v>9.894E-2</v>
      </c>
      <c r="AD6" s="144">
        <v>0.11627999999999999</v>
      </c>
      <c r="AE6" s="144">
        <v>0.13361999999999999</v>
      </c>
      <c r="AF6" s="144">
        <v>0.15095999999999998</v>
      </c>
      <c r="AG6" s="144">
        <v>0.16829999999999998</v>
      </c>
      <c r="AH6" s="144">
        <v>0.18563999999999997</v>
      </c>
      <c r="AI6" s="144">
        <v>0.20297999999999997</v>
      </c>
      <c r="AJ6" s="144">
        <v>0.22031999999999996</v>
      </c>
      <c r="AK6" s="144">
        <v>0.23765999999999995</v>
      </c>
      <c r="AL6" s="144">
        <v>0.255</v>
      </c>
      <c r="AM6" s="144">
        <v>0.26950000000000002</v>
      </c>
      <c r="AN6" s="144">
        <v>0.28400000000000003</v>
      </c>
      <c r="AO6" s="144">
        <v>0.29850000000000004</v>
      </c>
      <c r="AP6" s="144">
        <v>0.31300000000000006</v>
      </c>
      <c r="AQ6" s="144">
        <v>0.32750000000000007</v>
      </c>
      <c r="AR6" s="144">
        <v>0.34200000000000008</v>
      </c>
      <c r="AS6" s="144">
        <v>0.35650000000000009</v>
      </c>
      <c r="AT6" s="144">
        <v>0.37100000000000011</v>
      </c>
      <c r="AU6" s="144">
        <v>0.38550000000000012</v>
      </c>
      <c r="AV6" s="144">
        <v>0.4</v>
      </c>
      <c r="AW6" s="144">
        <v>0.41155000000000003</v>
      </c>
      <c r="AX6" s="144">
        <v>0.42310000000000003</v>
      </c>
      <c r="AY6" s="144">
        <v>0.43465000000000004</v>
      </c>
      <c r="AZ6" s="144">
        <v>0.44620000000000004</v>
      </c>
      <c r="BA6" s="144">
        <v>0.45775000000000005</v>
      </c>
      <c r="BB6" s="144">
        <v>0.46930000000000005</v>
      </c>
      <c r="BC6" s="144">
        <v>0.48085000000000006</v>
      </c>
      <c r="BD6" s="144">
        <v>0.49240000000000006</v>
      </c>
      <c r="BE6" s="144">
        <v>0.50395000000000001</v>
      </c>
      <c r="BF6" s="144">
        <v>0.51549999999999996</v>
      </c>
      <c r="BG6" s="144">
        <v>0.52704999999999991</v>
      </c>
      <c r="BH6" s="144">
        <v>0.53859999999999986</v>
      </c>
      <c r="BI6" s="144">
        <v>0.55014999999999981</v>
      </c>
      <c r="BJ6" s="144">
        <v>0.56169999999999976</v>
      </c>
      <c r="BK6" s="144">
        <v>0.5732499999999997</v>
      </c>
      <c r="BL6" s="144">
        <v>0.58479999999999965</v>
      </c>
      <c r="BM6" s="144">
        <v>0.5963499999999996</v>
      </c>
      <c r="BN6" s="144">
        <v>0.60789999999999955</v>
      </c>
      <c r="BO6" s="144">
        <v>0.6194499999999995</v>
      </c>
      <c r="BP6" s="144">
        <v>0.63100000000000001</v>
      </c>
    </row>
    <row r="7" spans="1:68" x14ac:dyDescent="0.35">
      <c r="A7" s="62" t="s">
        <v>94</v>
      </c>
      <c r="B7" s="63" t="s">
        <v>90</v>
      </c>
      <c r="C7" s="63" t="s">
        <v>11</v>
      </c>
      <c r="D7" s="63" t="s">
        <v>158</v>
      </c>
      <c r="E7" s="63" t="s">
        <v>149</v>
      </c>
      <c r="F7" s="63" t="s">
        <v>14</v>
      </c>
      <c r="G7" s="63" t="s">
        <v>14</v>
      </c>
      <c r="H7" s="63" t="s">
        <v>12</v>
      </c>
      <c r="I7" s="63" t="s">
        <v>17</v>
      </c>
      <c r="J7" s="63" t="s">
        <v>17</v>
      </c>
      <c r="K7" s="63" t="s">
        <v>17</v>
      </c>
      <c r="L7" s="63" t="s">
        <v>17</v>
      </c>
      <c r="M7" s="63" t="s">
        <v>17</v>
      </c>
      <c r="N7" s="63">
        <v>2023</v>
      </c>
      <c r="O7" s="63" t="s">
        <v>41</v>
      </c>
      <c r="P7" s="63">
        <v>1</v>
      </c>
      <c r="Q7" s="63">
        <v>1</v>
      </c>
      <c r="R7" s="63">
        <v>1</v>
      </c>
      <c r="S7" s="63">
        <v>1</v>
      </c>
      <c r="T7" s="93" t="s">
        <v>143</v>
      </c>
      <c r="U7" s="144">
        <v>0.05</v>
      </c>
      <c r="V7" s="144">
        <v>8.5714285714285715E-2</v>
      </c>
      <c r="W7" s="144">
        <v>0.12142857142857143</v>
      </c>
      <c r="X7" s="144">
        <v>0.15714285714285714</v>
      </c>
      <c r="Y7" s="144">
        <v>0.19285714285714284</v>
      </c>
      <c r="Z7" s="144">
        <v>0.22857142857142854</v>
      </c>
      <c r="AA7" s="144">
        <v>0.26428571428571423</v>
      </c>
      <c r="AB7" s="144">
        <v>0.3</v>
      </c>
      <c r="AC7" s="144">
        <v>0.32999999999999996</v>
      </c>
      <c r="AD7" s="144">
        <v>0.36</v>
      </c>
      <c r="AE7" s="144">
        <v>0.39</v>
      </c>
      <c r="AF7" s="144">
        <v>0.42000000000000004</v>
      </c>
      <c r="AG7" s="144">
        <v>0.45000000000000007</v>
      </c>
      <c r="AH7" s="144">
        <v>0.48000000000000009</v>
      </c>
      <c r="AI7" s="144">
        <v>0.51000000000000012</v>
      </c>
      <c r="AJ7" s="144">
        <v>0.54000000000000015</v>
      </c>
      <c r="AK7" s="144">
        <v>0.57000000000000017</v>
      </c>
      <c r="AL7" s="144">
        <v>0.6</v>
      </c>
      <c r="AM7" s="144">
        <v>0.62</v>
      </c>
      <c r="AN7" s="144">
        <v>0.64</v>
      </c>
      <c r="AO7" s="144">
        <v>0.66</v>
      </c>
      <c r="AP7" s="144">
        <v>0.68</v>
      </c>
      <c r="AQ7" s="144">
        <v>0.70000000000000007</v>
      </c>
      <c r="AR7" s="144">
        <v>0.72000000000000008</v>
      </c>
      <c r="AS7" s="144">
        <v>0.7400000000000001</v>
      </c>
      <c r="AT7" s="144">
        <v>0.76000000000000012</v>
      </c>
      <c r="AU7" s="144">
        <v>0.78000000000000014</v>
      </c>
      <c r="AV7" s="144">
        <v>0.8</v>
      </c>
      <c r="AW7" s="144">
        <v>0.8075</v>
      </c>
      <c r="AX7" s="144">
        <v>0.81499999999999995</v>
      </c>
      <c r="AY7" s="144">
        <v>0.8224999999999999</v>
      </c>
      <c r="AZ7" s="144">
        <v>0.82999999999999985</v>
      </c>
      <c r="BA7" s="144">
        <v>0.8374999999999998</v>
      </c>
      <c r="BB7" s="144">
        <v>0.84499999999999975</v>
      </c>
      <c r="BC7" s="144">
        <v>0.8524999999999997</v>
      </c>
      <c r="BD7" s="144">
        <v>0.85999999999999965</v>
      </c>
      <c r="BE7" s="144">
        <v>0.8674999999999996</v>
      </c>
      <c r="BF7" s="144">
        <v>0.87499999999999956</v>
      </c>
      <c r="BG7" s="144">
        <v>0.88249999999999951</v>
      </c>
      <c r="BH7" s="144">
        <v>0.88999999999999946</v>
      </c>
      <c r="BI7" s="144">
        <v>0.89749999999999941</v>
      </c>
      <c r="BJ7" s="144">
        <v>0.90499999999999936</v>
      </c>
      <c r="BK7" s="144">
        <v>0.91249999999999931</v>
      </c>
      <c r="BL7" s="144">
        <v>0.91999999999999926</v>
      </c>
      <c r="BM7" s="144">
        <v>0.92749999999999921</v>
      </c>
      <c r="BN7" s="144">
        <v>0.93499999999999917</v>
      </c>
      <c r="BO7" s="144">
        <v>0.94249999999999912</v>
      </c>
      <c r="BP7" s="144">
        <v>0.95</v>
      </c>
    </row>
    <row r="8" spans="1:68" x14ac:dyDescent="0.35">
      <c r="A8" s="62" t="s">
        <v>94</v>
      </c>
      <c r="B8" s="63" t="s">
        <v>90</v>
      </c>
      <c r="C8" s="63" t="s">
        <v>11</v>
      </c>
      <c r="D8" s="63" t="s">
        <v>159</v>
      </c>
      <c r="E8" s="63" t="s">
        <v>127</v>
      </c>
      <c r="F8" s="63" t="s">
        <v>14</v>
      </c>
      <c r="G8" s="63" t="s">
        <v>14</v>
      </c>
      <c r="H8" s="63" t="s">
        <v>12</v>
      </c>
      <c r="I8" s="63" t="s">
        <v>17</v>
      </c>
      <c r="J8" s="63" t="s">
        <v>17</v>
      </c>
      <c r="K8" s="63" t="s">
        <v>17</v>
      </c>
      <c r="L8" s="63" t="s">
        <v>17</v>
      </c>
      <c r="M8" s="63" t="s">
        <v>17</v>
      </c>
      <c r="N8" s="63">
        <v>2023</v>
      </c>
      <c r="O8" s="63" t="s">
        <v>41</v>
      </c>
      <c r="P8" s="63" t="s">
        <v>41</v>
      </c>
      <c r="Q8" s="63">
        <f>46.9/100</f>
        <v>0.46899999999999997</v>
      </c>
      <c r="R8" s="63">
        <f t="shared" ref="R8:S8" si="2">Q8+0.001</f>
        <v>0.47</v>
      </c>
      <c r="S8" s="63">
        <f t="shared" si="2"/>
        <v>0.47099999999999997</v>
      </c>
      <c r="T8" s="93" t="s">
        <v>143</v>
      </c>
      <c r="U8" s="144">
        <v>0.01</v>
      </c>
      <c r="V8" s="144">
        <v>2.2352941176470589E-2</v>
      </c>
      <c r="W8" s="144">
        <v>3.4705882352941177E-2</v>
      </c>
      <c r="X8" s="144">
        <v>4.7058823529411764E-2</v>
      </c>
      <c r="Y8" s="144">
        <v>5.9411764705882351E-2</v>
      </c>
      <c r="Z8" s="144">
        <v>7.1764705882352939E-2</v>
      </c>
      <c r="AA8" s="144">
        <v>8.4117647058823519E-2</v>
      </c>
      <c r="AB8" s="144">
        <v>9.6470588235294114E-2</v>
      </c>
      <c r="AC8" s="144">
        <v>0.10882352941176471</v>
      </c>
      <c r="AD8" s="144">
        <v>0.1211764705882353</v>
      </c>
      <c r="AE8" s="144">
        <v>0.1335294117647059</v>
      </c>
      <c r="AF8" s="144">
        <v>0.14588235294117649</v>
      </c>
      <c r="AG8" s="144">
        <v>0.15823529411764709</v>
      </c>
      <c r="AH8" s="144">
        <v>0.17058823529411768</v>
      </c>
      <c r="AI8" s="144">
        <v>0.18294117647058827</v>
      </c>
      <c r="AJ8" s="144">
        <v>0.19529411764705887</v>
      </c>
      <c r="AK8" s="144">
        <v>0.20764705882352946</v>
      </c>
      <c r="AL8" s="144">
        <v>0.22</v>
      </c>
      <c r="AM8" s="144">
        <v>0.23980000000000001</v>
      </c>
      <c r="AN8" s="144">
        <v>0.2596</v>
      </c>
      <c r="AO8" s="144">
        <v>0.27939999999999998</v>
      </c>
      <c r="AP8" s="144">
        <v>0.29919999999999997</v>
      </c>
      <c r="AQ8" s="144">
        <v>0.31899999999999995</v>
      </c>
      <c r="AR8" s="144">
        <v>0.33879999999999993</v>
      </c>
      <c r="AS8" s="144">
        <v>0.35859999999999992</v>
      </c>
      <c r="AT8" s="144">
        <v>0.3783999999999999</v>
      </c>
      <c r="AU8" s="144">
        <v>0.39819999999999989</v>
      </c>
      <c r="AV8" s="144">
        <v>0.41799999999999998</v>
      </c>
      <c r="AW8" s="144">
        <v>0.43179999999999996</v>
      </c>
      <c r="AX8" s="144">
        <v>0.44559999999999994</v>
      </c>
      <c r="AY8" s="144">
        <v>0.45939999999999992</v>
      </c>
      <c r="AZ8" s="144">
        <v>0.4731999999999999</v>
      </c>
      <c r="BA8" s="144">
        <v>0.48699999999999988</v>
      </c>
      <c r="BB8" s="144">
        <v>0.50079999999999991</v>
      </c>
      <c r="BC8" s="144">
        <v>0.51459999999999995</v>
      </c>
      <c r="BD8" s="144">
        <v>0.52839999999999998</v>
      </c>
      <c r="BE8" s="144">
        <v>0.54220000000000002</v>
      </c>
      <c r="BF8" s="144">
        <v>0.55600000000000005</v>
      </c>
      <c r="BG8" s="144">
        <v>0.56980000000000008</v>
      </c>
      <c r="BH8" s="144">
        <v>0.58360000000000012</v>
      </c>
      <c r="BI8" s="144">
        <v>0.59740000000000015</v>
      </c>
      <c r="BJ8" s="144">
        <v>0.61120000000000019</v>
      </c>
      <c r="BK8" s="144">
        <v>0.62500000000000022</v>
      </c>
      <c r="BL8" s="144">
        <v>0.63880000000000026</v>
      </c>
      <c r="BM8" s="144">
        <v>0.65260000000000029</v>
      </c>
      <c r="BN8" s="144">
        <v>0.66640000000000033</v>
      </c>
      <c r="BO8" s="144">
        <v>0.68020000000000036</v>
      </c>
      <c r="BP8" s="144">
        <v>0.69399999999999995</v>
      </c>
    </row>
    <row r="9" spans="1:68" x14ac:dyDescent="0.35">
      <c r="A9" s="62" t="s">
        <v>94</v>
      </c>
      <c r="B9" s="63" t="s">
        <v>90</v>
      </c>
      <c r="C9" s="63" t="s">
        <v>11</v>
      </c>
      <c r="D9" s="63" t="s">
        <v>126</v>
      </c>
      <c r="E9" s="63" t="s">
        <v>150</v>
      </c>
      <c r="F9" s="63" t="s">
        <v>14</v>
      </c>
      <c r="G9" s="63" t="s">
        <v>14</v>
      </c>
      <c r="H9" s="63" t="s">
        <v>12</v>
      </c>
      <c r="I9" s="63" t="s">
        <v>17</v>
      </c>
      <c r="J9" s="63" t="s">
        <v>17</v>
      </c>
      <c r="K9" s="63" t="s">
        <v>17</v>
      </c>
      <c r="L9" s="63" t="s">
        <v>17</v>
      </c>
      <c r="M9" s="63" t="s">
        <v>17</v>
      </c>
      <c r="N9" s="63">
        <v>2023</v>
      </c>
      <c r="O9" s="63" t="s">
        <v>41</v>
      </c>
      <c r="P9" s="63" t="s">
        <v>41</v>
      </c>
      <c r="Q9" s="63">
        <f>46.9/100</f>
        <v>0.46899999999999997</v>
      </c>
      <c r="R9" s="63">
        <f t="shared" ref="R9:S9" si="3">Q9+0.001</f>
        <v>0.47</v>
      </c>
      <c r="S9" s="63">
        <f t="shared" si="3"/>
        <v>0.47099999999999997</v>
      </c>
      <c r="T9" s="93" t="s">
        <v>143</v>
      </c>
      <c r="U9" s="144">
        <v>5.0000000000000001E-3</v>
      </c>
      <c r="V9" s="144">
        <v>1.1714285714285715E-2</v>
      </c>
      <c r="W9" s="144">
        <v>1.842857142857143E-2</v>
      </c>
      <c r="X9" s="144">
        <v>2.5142857142857144E-2</v>
      </c>
      <c r="Y9" s="144">
        <v>3.1857142857142862E-2</v>
      </c>
      <c r="Z9" s="144">
        <v>3.8571428571428576E-2</v>
      </c>
      <c r="AA9" s="144">
        <v>4.528571428571429E-2</v>
      </c>
      <c r="AB9" s="144">
        <v>5.1999999999999998E-2</v>
      </c>
      <c r="AC9" s="144">
        <v>6.9400000000000003E-2</v>
      </c>
      <c r="AD9" s="144">
        <v>8.6800000000000002E-2</v>
      </c>
      <c r="AE9" s="144">
        <v>0.1042</v>
      </c>
      <c r="AF9" s="144">
        <v>0.1216</v>
      </c>
      <c r="AG9" s="144">
        <v>0.13900000000000001</v>
      </c>
      <c r="AH9" s="144">
        <v>0.15640000000000001</v>
      </c>
      <c r="AI9" s="144">
        <v>0.17380000000000001</v>
      </c>
      <c r="AJ9" s="144">
        <v>0.19120000000000001</v>
      </c>
      <c r="AK9" s="144">
        <v>0.20860000000000001</v>
      </c>
      <c r="AL9" s="144">
        <v>0.22600000000000001</v>
      </c>
      <c r="AM9" s="144">
        <v>0.246</v>
      </c>
      <c r="AN9" s="144">
        <v>0.26600000000000001</v>
      </c>
      <c r="AO9" s="144">
        <v>0.28600000000000003</v>
      </c>
      <c r="AP9" s="144">
        <v>0.30600000000000005</v>
      </c>
      <c r="AQ9" s="144">
        <v>0.32600000000000007</v>
      </c>
      <c r="AR9" s="144">
        <v>0.34600000000000009</v>
      </c>
      <c r="AS9" s="144">
        <v>0.3660000000000001</v>
      </c>
      <c r="AT9" s="144">
        <v>0.38600000000000012</v>
      </c>
      <c r="AU9" s="144">
        <v>0.40600000000000014</v>
      </c>
      <c r="AV9" s="144">
        <v>0.42599999999999999</v>
      </c>
      <c r="AW9" s="144">
        <v>0.43924999999999997</v>
      </c>
      <c r="AX9" s="144">
        <v>0.45249999999999996</v>
      </c>
      <c r="AY9" s="144">
        <v>0.46574999999999994</v>
      </c>
      <c r="AZ9" s="144">
        <v>0.47899999999999993</v>
      </c>
      <c r="BA9" s="144">
        <v>0.49224999999999991</v>
      </c>
      <c r="BB9" s="144">
        <v>0.50549999999999995</v>
      </c>
      <c r="BC9" s="144">
        <v>0.51874999999999993</v>
      </c>
      <c r="BD9" s="144">
        <v>0.53199999999999992</v>
      </c>
      <c r="BE9" s="144">
        <v>0.5452499999999999</v>
      </c>
      <c r="BF9" s="144">
        <v>0.55849999999999989</v>
      </c>
      <c r="BG9" s="144">
        <v>0.57174999999999987</v>
      </c>
      <c r="BH9" s="144">
        <v>0.58499999999999985</v>
      </c>
      <c r="BI9" s="144">
        <v>0.59824999999999984</v>
      </c>
      <c r="BJ9" s="144">
        <v>0.61149999999999982</v>
      </c>
      <c r="BK9" s="144">
        <v>0.62474999999999981</v>
      </c>
      <c r="BL9" s="144">
        <v>0.63799999999999979</v>
      </c>
      <c r="BM9" s="144">
        <v>0.65124999999999977</v>
      </c>
      <c r="BN9" s="144">
        <v>0.66449999999999976</v>
      </c>
      <c r="BO9" s="144">
        <v>0.67774999999999974</v>
      </c>
      <c r="BP9" s="144">
        <v>0.69099999999999995</v>
      </c>
    </row>
    <row r="10" spans="1:68" x14ac:dyDescent="0.35">
      <c r="A10" s="62" t="s">
        <v>94</v>
      </c>
      <c r="B10" s="63" t="s">
        <v>90</v>
      </c>
      <c r="C10" s="63" t="s">
        <v>11</v>
      </c>
      <c r="D10" s="63" t="s">
        <v>160</v>
      </c>
      <c r="E10" s="63" t="s">
        <v>151</v>
      </c>
      <c r="F10" s="63" t="s">
        <v>14</v>
      </c>
      <c r="G10" s="63" t="s">
        <v>14</v>
      </c>
      <c r="H10" s="63" t="s">
        <v>12</v>
      </c>
      <c r="I10" s="63" t="s">
        <v>17</v>
      </c>
      <c r="J10" s="63" t="s">
        <v>17</v>
      </c>
      <c r="K10" s="63" t="s">
        <v>17</v>
      </c>
      <c r="L10" s="63" t="s">
        <v>17</v>
      </c>
      <c r="M10" s="63" t="s">
        <v>17</v>
      </c>
      <c r="N10" s="63">
        <v>2023</v>
      </c>
      <c r="O10" s="63" t="s">
        <v>41</v>
      </c>
      <c r="P10" s="63" t="s">
        <v>41</v>
      </c>
      <c r="Q10" s="63">
        <f>43.5/100</f>
        <v>0.435</v>
      </c>
      <c r="R10" s="63">
        <f t="shared" ref="R10:S10" si="4">Q10+0.001</f>
        <v>0.436</v>
      </c>
      <c r="S10" s="63">
        <f t="shared" si="4"/>
        <v>0.437</v>
      </c>
      <c r="T10" s="93" t="s">
        <v>143</v>
      </c>
      <c r="U10" s="144">
        <v>6.0000000000000001E-3</v>
      </c>
      <c r="V10" s="144">
        <v>1.0857142857142857E-2</v>
      </c>
      <c r="W10" s="144">
        <v>1.5714285714285715E-2</v>
      </c>
      <c r="X10" s="144">
        <v>2.0571428571428574E-2</v>
      </c>
      <c r="Y10" s="144">
        <v>2.5428571428571432E-2</v>
      </c>
      <c r="Z10" s="144">
        <v>3.0285714285714291E-2</v>
      </c>
      <c r="AA10" s="144">
        <v>3.5142857142857149E-2</v>
      </c>
      <c r="AB10" s="144">
        <v>0.04</v>
      </c>
      <c r="AC10" s="144">
        <v>5.5599999999999997E-2</v>
      </c>
      <c r="AD10" s="144">
        <v>7.1199999999999999E-2</v>
      </c>
      <c r="AE10" s="144">
        <v>8.6800000000000002E-2</v>
      </c>
      <c r="AF10" s="144">
        <v>0.1024</v>
      </c>
      <c r="AG10" s="144">
        <v>0.11800000000000001</v>
      </c>
      <c r="AH10" s="144">
        <v>0.1336</v>
      </c>
      <c r="AI10" s="144">
        <v>0.1492</v>
      </c>
      <c r="AJ10" s="144">
        <v>0.1648</v>
      </c>
      <c r="AK10" s="144">
        <v>0.1804</v>
      </c>
      <c r="AL10" s="144">
        <v>0.19600000000000001</v>
      </c>
      <c r="AM10" s="144">
        <v>0.22770000000000001</v>
      </c>
      <c r="AN10" s="144">
        <v>0.25940000000000002</v>
      </c>
      <c r="AO10" s="144">
        <v>0.29110000000000003</v>
      </c>
      <c r="AP10" s="144">
        <v>0.32280000000000003</v>
      </c>
      <c r="AQ10" s="144">
        <v>0.35450000000000004</v>
      </c>
      <c r="AR10" s="144">
        <v>0.38620000000000004</v>
      </c>
      <c r="AS10" s="144">
        <v>0.41790000000000005</v>
      </c>
      <c r="AT10" s="144">
        <v>0.44960000000000006</v>
      </c>
      <c r="AU10" s="144">
        <v>0.48130000000000006</v>
      </c>
      <c r="AV10" s="144">
        <v>0.51300000000000001</v>
      </c>
      <c r="AW10" s="144">
        <v>0.52775000000000005</v>
      </c>
      <c r="AX10" s="144">
        <v>0.54250000000000009</v>
      </c>
      <c r="AY10" s="144">
        <v>0.55725000000000013</v>
      </c>
      <c r="AZ10" s="144">
        <v>0.57200000000000017</v>
      </c>
      <c r="BA10" s="144">
        <v>0.58675000000000022</v>
      </c>
      <c r="BB10" s="144">
        <v>0.60150000000000026</v>
      </c>
      <c r="BC10" s="144">
        <v>0.6162500000000003</v>
      </c>
      <c r="BD10" s="144">
        <v>0.63100000000000034</v>
      </c>
      <c r="BE10" s="144">
        <v>0.64575000000000038</v>
      </c>
      <c r="BF10" s="144">
        <v>0.66050000000000042</v>
      </c>
      <c r="BG10" s="144">
        <v>0.67525000000000046</v>
      </c>
      <c r="BH10" s="144">
        <v>0.6900000000000005</v>
      </c>
      <c r="BI10" s="144">
        <v>0.70475000000000054</v>
      </c>
      <c r="BJ10" s="144">
        <v>0.71950000000000058</v>
      </c>
      <c r="BK10" s="144">
        <v>0.73425000000000062</v>
      </c>
      <c r="BL10" s="144">
        <v>0.74900000000000067</v>
      </c>
      <c r="BM10" s="144">
        <v>0.76375000000000071</v>
      </c>
      <c r="BN10" s="144">
        <v>0.77850000000000075</v>
      </c>
      <c r="BO10" s="144">
        <v>0.79325000000000079</v>
      </c>
      <c r="BP10" s="144">
        <v>0.80800000000000005</v>
      </c>
    </row>
    <row r="11" spans="1:68" x14ac:dyDescent="0.35">
      <c r="A11" s="62" t="s">
        <v>94</v>
      </c>
      <c r="B11" s="63" t="s">
        <v>90</v>
      </c>
      <c r="C11" s="63" t="s">
        <v>37</v>
      </c>
      <c r="D11" s="63" t="s">
        <v>161</v>
      </c>
      <c r="E11" s="63" t="s">
        <v>152</v>
      </c>
      <c r="F11" s="63" t="s">
        <v>14</v>
      </c>
      <c r="G11" s="63" t="s">
        <v>14</v>
      </c>
      <c r="H11" s="63" t="s">
        <v>12</v>
      </c>
      <c r="I11" s="63" t="s">
        <v>17</v>
      </c>
      <c r="J11" s="63" t="s">
        <v>17</v>
      </c>
      <c r="K11" s="63" t="s">
        <v>17</v>
      </c>
      <c r="L11" s="63" t="s">
        <v>17</v>
      </c>
      <c r="M11" s="63" t="s">
        <v>17</v>
      </c>
      <c r="N11" s="63">
        <v>2023</v>
      </c>
      <c r="O11" s="63">
        <f>7/100</f>
        <v>7.0000000000000007E-2</v>
      </c>
      <c r="P11" s="63">
        <f>6.1/100</f>
        <v>6.0999999999999999E-2</v>
      </c>
      <c r="Q11" s="63">
        <f>9.5/100</f>
        <v>9.5000000000000001E-2</v>
      </c>
      <c r="R11" s="63">
        <f t="shared" ref="R11:S12" si="5">Q11+0.001</f>
        <v>9.6000000000000002E-2</v>
      </c>
      <c r="S11" s="63">
        <f t="shared" si="5"/>
        <v>9.7000000000000003E-2</v>
      </c>
      <c r="T11" s="93" t="s">
        <v>311</v>
      </c>
      <c r="U11" s="144">
        <v>0</v>
      </c>
      <c r="V11" s="144">
        <v>0</v>
      </c>
      <c r="W11" s="144">
        <v>1.6666666666666668E-3</v>
      </c>
      <c r="X11" s="144">
        <v>3.3333333333333335E-3</v>
      </c>
      <c r="Y11" s="144">
        <v>5.0000000000000001E-3</v>
      </c>
      <c r="Z11" s="144">
        <v>6.6666666666666671E-3</v>
      </c>
      <c r="AA11" s="144">
        <v>8.3333333333333332E-3</v>
      </c>
      <c r="AB11" s="144">
        <v>0.01</v>
      </c>
      <c r="AC11" s="144">
        <v>2.1600000000000001E-2</v>
      </c>
      <c r="AD11" s="144">
        <v>3.32E-2</v>
      </c>
      <c r="AE11" s="144">
        <v>4.48E-2</v>
      </c>
      <c r="AF11" s="144">
        <v>5.6399999999999999E-2</v>
      </c>
      <c r="AG11" s="144">
        <v>6.8000000000000005E-2</v>
      </c>
      <c r="AH11" s="144">
        <v>7.9600000000000004E-2</v>
      </c>
      <c r="AI11" s="144">
        <v>9.1200000000000003E-2</v>
      </c>
      <c r="AJ11" s="144">
        <v>0.1028</v>
      </c>
      <c r="AK11" s="144">
        <v>0.1144</v>
      </c>
      <c r="AL11" s="144">
        <v>0.126</v>
      </c>
      <c r="AM11" s="144">
        <v>0.14380000000000001</v>
      </c>
      <c r="AN11" s="144">
        <v>0.16160000000000002</v>
      </c>
      <c r="AO11" s="144">
        <v>0.17940000000000003</v>
      </c>
      <c r="AP11" s="144">
        <v>0.19720000000000004</v>
      </c>
      <c r="AQ11" s="144">
        <v>0.21500000000000005</v>
      </c>
      <c r="AR11" s="144">
        <v>0.23280000000000006</v>
      </c>
      <c r="AS11" s="144">
        <v>0.25060000000000004</v>
      </c>
      <c r="AT11" s="144">
        <v>0.26840000000000003</v>
      </c>
      <c r="AU11" s="144">
        <v>0.28620000000000001</v>
      </c>
      <c r="AV11" s="144">
        <v>0.30399999999999999</v>
      </c>
      <c r="AW11" s="144">
        <v>0.31519999999999998</v>
      </c>
      <c r="AX11" s="144">
        <v>0.32639999999999997</v>
      </c>
      <c r="AY11" s="144">
        <v>0.33759999999999996</v>
      </c>
      <c r="AZ11" s="144">
        <v>0.34879999999999994</v>
      </c>
      <c r="BA11" s="144">
        <v>0.35999999999999993</v>
      </c>
      <c r="BB11" s="144">
        <v>0.37119999999999992</v>
      </c>
      <c r="BC11" s="144">
        <v>0.38239999999999991</v>
      </c>
      <c r="BD11" s="144">
        <v>0.39359999999999989</v>
      </c>
      <c r="BE11" s="144">
        <v>0.40479999999999988</v>
      </c>
      <c r="BF11" s="144">
        <v>0.41599999999999987</v>
      </c>
      <c r="BG11" s="144">
        <v>0.42719999999999986</v>
      </c>
      <c r="BH11" s="144">
        <v>0.43839999999999985</v>
      </c>
      <c r="BI11" s="144">
        <v>0.44959999999999983</v>
      </c>
      <c r="BJ11" s="144">
        <v>0.46079999999999982</v>
      </c>
      <c r="BK11" s="144">
        <v>0.47199999999999981</v>
      </c>
      <c r="BL11" s="144">
        <v>0.4831999999999998</v>
      </c>
      <c r="BM11" s="144">
        <v>0.49439999999999978</v>
      </c>
      <c r="BN11" s="144">
        <v>0.50559999999999983</v>
      </c>
      <c r="BO11" s="144">
        <v>0.51679999999999982</v>
      </c>
      <c r="BP11" s="144">
        <v>0.52800000000000002</v>
      </c>
    </row>
    <row r="12" spans="1:68" x14ac:dyDescent="0.35">
      <c r="A12" s="62" t="s">
        <v>94</v>
      </c>
      <c r="B12" s="63" t="s">
        <v>90</v>
      </c>
      <c r="C12" s="63" t="s">
        <v>37</v>
      </c>
      <c r="D12" s="63" t="s">
        <v>166</v>
      </c>
      <c r="E12" s="63" t="s">
        <v>167</v>
      </c>
      <c r="F12" s="63" t="s">
        <v>14</v>
      </c>
      <c r="G12" s="63" t="s">
        <v>14</v>
      </c>
      <c r="H12" s="63" t="s">
        <v>12</v>
      </c>
      <c r="I12" s="63" t="s">
        <v>17</v>
      </c>
      <c r="J12" s="63" t="s">
        <v>17</v>
      </c>
      <c r="K12" s="63" t="s">
        <v>17</v>
      </c>
      <c r="L12" s="63" t="s">
        <v>17</v>
      </c>
      <c r="M12" s="63" t="s">
        <v>17</v>
      </c>
      <c r="N12" s="63">
        <v>2023</v>
      </c>
      <c r="O12" s="63">
        <v>1E-3</v>
      </c>
      <c r="P12" s="63">
        <f>3.1/100</f>
        <v>3.1E-2</v>
      </c>
      <c r="Q12" s="63">
        <f>7.1/100</f>
        <v>7.0999999999999994E-2</v>
      </c>
      <c r="R12" s="63">
        <f t="shared" si="5"/>
        <v>7.1999999999999995E-2</v>
      </c>
      <c r="S12" s="63">
        <f t="shared" si="5"/>
        <v>7.2999999999999995E-2</v>
      </c>
      <c r="T12" s="93" t="s">
        <v>311</v>
      </c>
      <c r="U12" s="144">
        <v>0</v>
      </c>
      <c r="V12" s="144">
        <v>0</v>
      </c>
      <c r="W12" s="144">
        <v>0</v>
      </c>
      <c r="X12" s="144">
        <v>0</v>
      </c>
      <c r="Y12" s="144">
        <v>0</v>
      </c>
      <c r="Z12" s="144">
        <v>0</v>
      </c>
      <c r="AA12" s="144">
        <v>0</v>
      </c>
      <c r="AB12" s="144">
        <v>0</v>
      </c>
      <c r="AC12" s="144">
        <v>3.6999999999999997E-3</v>
      </c>
      <c r="AD12" s="144">
        <v>7.3999999999999995E-3</v>
      </c>
      <c r="AE12" s="144">
        <v>1.1099999999999999E-2</v>
      </c>
      <c r="AF12" s="144">
        <v>1.4799999999999999E-2</v>
      </c>
      <c r="AG12" s="144">
        <v>1.8499999999999999E-2</v>
      </c>
      <c r="AH12" s="144">
        <v>2.2199999999999998E-2</v>
      </c>
      <c r="AI12" s="144">
        <v>2.5899999999999996E-2</v>
      </c>
      <c r="AJ12" s="144">
        <v>2.9599999999999994E-2</v>
      </c>
      <c r="AK12" s="144">
        <v>3.3299999999999996E-2</v>
      </c>
      <c r="AL12" s="144">
        <v>3.6999999999999998E-2</v>
      </c>
      <c r="AM12" s="144">
        <v>0.04</v>
      </c>
      <c r="AN12" s="144">
        <v>4.3000000000000003E-2</v>
      </c>
      <c r="AO12" s="144">
        <v>4.6000000000000006E-2</v>
      </c>
      <c r="AP12" s="144">
        <v>4.9000000000000009E-2</v>
      </c>
      <c r="AQ12" s="144">
        <v>5.2000000000000011E-2</v>
      </c>
      <c r="AR12" s="144">
        <v>5.5000000000000014E-2</v>
      </c>
      <c r="AS12" s="144">
        <v>5.8000000000000017E-2</v>
      </c>
      <c r="AT12" s="144">
        <v>6.1000000000000019E-2</v>
      </c>
      <c r="AU12" s="144">
        <v>6.4000000000000015E-2</v>
      </c>
      <c r="AV12" s="144">
        <v>6.7000000000000004E-2</v>
      </c>
      <c r="AW12" s="144">
        <v>7.1099999999999997E-2</v>
      </c>
      <c r="AX12" s="144">
        <v>7.5199999999999989E-2</v>
      </c>
      <c r="AY12" s="144">
        <v>7.9299999999999982E-2</v>
      </c>
      <c r="AZ12" s="144">
        <v>8.3399999999999974E-2</v>
      </c>
      <c r="BA12" s="144">
        <v>8.7499999999999967E-2</v>
      </c>
      <c r="BB12" s="144">
        <v>9.1599999999999959E-2</v>
      </c>
      <c r="BC12" s="144">
        <v>9.5699999999999952E-2</v>
      </c>
      <c r="BD12" s="144">
        <v>9.9799999999999944E-2</v>
      </c>
      <c r="BE12" s="144">
        <v>0.10389999999999994</v>
      </c>
      <c r="BF12" s="144">
        <v>0.10799999999999993</v>
      </c>
      <c r="BG12" s="144">
        <v>0.11209999999999992</v>
      </c>
      <c r="BH12" s="144">
        <v>0.11619999999999991</v>
      </c>
      <c r="BI12" s="144">
        <v>0.12029999999999991</v>
      </c>
      <c r="BJ12" s="144">
        <v>0.1243999999999999</v>
      </c>
      <c r="BK12" s="144">
        <v>0.12849999999999989</v>
      </c>
      <c r="BL12" s="144">
        <v>0.13259999999999988</v>
      </c>
      <c r="BM12" s="144">
        <v>0.13669999999999988</v>
      </c>
      <c r="BN12" s="144">
        <v>0.14079999999999987</v>
      </c>
      <c r="BO12" s="144">
        <v>0.14489999999999986</v>
      </c>
      <c r="BP12" s="144">
        <v>0.14899999999999999</v>
      </c>
    </row>
    <row r="13" spans="1:68" x14ac:dyDescent="0.35">
      <c r="A13" s="62" t="s">
        <v>94</v>
      </c>
      <c r="B13" s="63" t="s">
        <v>90</v>
      </c>
      <c r="C13" s="63" t="s">
        <v>165</v>
      </c>
      <c r="D13" s="63" t="s">
        <v>162</v>
      </c>
      <c r="E13" s="63" t="s">
        <v>153</v>
      </c>
      <c r="F13" s="63" t="s">
        <v>14</v>
      </c>
      <c r="G13" s="63" t="s">
        <v>14</v>
      </c>
      <c r="H13" s="63" t="s">
        <v>12</v>
      </c>
      <c r="I13" s="63" t="s">
        <v>17</v>
      </c>
      <c r="J13" s="63" t="s">
        <v>17</v>
      </c>
      <c r="K13" s="63" t="s">
        <v>17</v>
      </c>
      <c r="L13" s="63" t="s">
        <v>17</v>
      </c>
      <c r="M13" s="63" t="s">
        <v>17</v>
      </c>
      <c r="N13" s="63">
        <v>2023</v>
      </c>
      <c r="O13" s="63">
        <f>8/100</f>
        <v>0.08</v>
      </c>
      <c r="P13" s="63">
        <f>8.2/100</f>
        <v>8.199999999999999E-2</v>
      </c>
      <c r="Q13" s="63">
        <f>19.2/100</f>
        <v>0.192</v>
      </c>
      <c r="R13" s="63">
        <f t="shared" ref="R13:S13" si="6">Q13+0.001</f>
        <v>0.193</v>
      </c>
      <c r="S13" s="63">
        <f t="shared" si="6"/>
        <v>0.19400000000000001</v>
      </c>
      <c r="T13" s="93" t="s">
        <v>143</v>
      </c>
      <c r="U13" s="144">
        <v>0</v>
      </c>
      <c r="V13" s="144">
        <v>1.8571428571428571E-3</v>
      </c>
      <c r="W13" s="144">
        <v>3.7142857142857142E-3</v>
      </c>
      <c r="X13" s="144">
        <v>5.5714285714285709E-3</v>
      </c>
      <c r="Y13" s="144">
        <v>7.4285714285714285E-3</v>
      </c>
      <c r="Z13" s="144">
        <v>9.285714285714286E-3</v>
      </c>
      <c r="AA13" s="144">
        <v>1.1142857142857144E-2</v>
      </c>
      <c r="AB13" s="144">
        <v>1.2999999999999999E-2</v>
      </c>
      <c r="AC13" s="144">
        <v>3.0099999999999995E-2</v>
      </c>
      <c r="AD13" s="144">
        <v>4.7199999999999992E-2</v>
      </c>
      <c r="AE13" s="144">
        <v>6.4299999999999996E-2</v>
      </c>
      <c r="AF13" s="144">
        <v>8.14E-2</v>
      </c>
      <c r="AG13" s="144">
        <v>9.8500000000000004E-2</v>
      </c>
      <c r="AH13" s="144">
        <v>0.11560000000000001</v>
      </c>
      <c r="AI13" s="144">
        <v>0.13270000000000001</v>
      </c>
      <c r="AJ13" s="144">
        <v>0.14980000000000002</v>
      </c>
      <c r="AK13" s="144">
        <v>0.16690000000000002</v>
      </c>
      <c r="AL13" s="144">
        <v>0.184</v>
      </c>
      <c r="AM13" s="144">
        <v>0.22520000000000001</v>
      </c>
      <c r="AN13" s="144">
        <v>0.26640000000000003</v>
      </c>
      <c r="AO13" s="144">
        <v>0.30760000000000004</v>
      </c>
      <c r="AP13" s="144">
        <v>0.34880000000000005</v>
      </c>
      <c r="AQ13" s="144">
        <v>0.39000000000000007</v>
      </c>
      <c r="AR13" s="144">
        <v>0.43120000000000008</v>
      </c>
      <c r="AS13" s="144">
        <v>0.4724000000000001</v>
      </c>
      <c r="AT13" s="144">
        <v>0.51360000000000006</v>
      </c>
      <c r="AU13" s="144">
        <v>0.55480000000000007</v>
      </c>
      <c r="AV13" s="144">
        <v>0.59599999999999997</v>
      </c>
      <c r="AW13" s="144">
        <v>0.61119999999999997</v>
      </c>
      <c r="AX13" s="144">
        <v>0.62639999999999996</v>
      </c>
      <c r="AY13" s="144">
        <v>0.64159999999999995</v>
      </c>
      <c r="AZ13" s="144">
        <v>0.65679999999999994</v>
      </c>
      <c r="BA13" s="144">
        <v>0.67199999999999993</v>
      </c>
      <c r="BB13" s="144">
        <v>0.68719999999999992</v>
      </c>
      <c r="BC13" s="144">
        <v>0.70239999999999991</v>
      </c>
      <c r="BD13" s="144">
        <v>0.7175999999999999</v>
      </c>
      <c r="BE13" s="144">
        <v>0.7327999999999999</v>
      </c>
      <c r="BF13" s="144">
        <v>0.74799999999999989</v>
      </c>
      <c r="BG13" s="144">
        <v>0.76319999999999988</v>
      </c>
      <c r="BH13" s="144">
        <v>0.77839999999999987</v>
      </c>
      <c r="BI13" s="144">
        <v>0.79359999999999986</v>
      </c>
      <c r="BJ13" s="144">
        <v>0.80879999999999985</v>
      </c>
      <c r="BK13" s="144">
        <v>0.82399999999999984</v>
      </c>
      <c r="BL13" s="144">
        <v>0.83919999999999983</v>
      </c>
      <c r="BM13" s="144">
        <v>0.85439999999999983</v>
      </c>
      <c r="BN13" s="144">
        <v>0.86959999999999982</v>
      </c>
      <c r="BO13" s="144">
        <v>0.88479999999999981</v>
      </c>
      <c r="BP13" s="144">
        <v>0.9</v>
      </c>
    </row>
    <row r="14" spans="1:68" ht="15" thickBot="1" x14ac:dyDescent="0.4">
      <c r="A14" s="64" t="s">
        <v>94</v>
      </c>
      <c r="B14" s="65" t="s">
        <v>90</v>
      </c>
      <c r="C14" s="65" t="s">
        <v>164</v>
      </c>
      <c r="D14" s="65" t="s">
        <v>163</v>
      </c>
      <c r="E14" s="65" t="s">
        <v>154</v>
      </c>
      <c r="F14" s="65" t="s">
        <v>14</v>
      </c>
      <c r="G14" s="65" t="s">
        <v>14</v>
      </c>
      <c r="H14" s="65" t="s">
        <v>12</v>
      </c>
      <c r="I14" s="65" t="s">
        <v>17</v>
      </c>
      <c r="J14" s="65" t="s">
        <v>17</v>
      </c>
      <c r="K14" s="65" t="s">
        <v>17</v>
      </c>
      <c r="L14" s="65" t="s">
        <v>17</v>
      </c>
      <c r="M14" s="65" t="s">
        <v>17</v>
      </c>
      <c r="N14" s="65">
        <v>2023</v>
      </c>
      <c r="O14" s="65">
        <f>3/100</f>
        <v>0.03</v>
      </c>
      <c r="P14" s="65">
        <v>0.1</v>
      </c>
      <c r="Q14" s="65">
        <v>0.4</v>
      </c>
      <c r="R14" s="65">
        <f t="shared" ref="R14:S14" si="7">Q14+0.001</f>
        <v>0.40100000000000002</v>
      </c>
      <c r="S14" s="65">
        <f t="shared" si="7"/>
        <v>0.40200000000000002</v>
      </c>
      <c r="T14" s="94" t="s">
        <v>143</v>
      </c>
      <c r="U14" s="144">
        <v>5.0000000000000001E-3</v>
      </c>
      <c r="V14" s="144">
        <v>8.2857142857142851E-3</v>
      </c>
      <c r="W14" s="144">
        <v>1.1571428571428571E-2</v>
      </c>
      <c r="X14" s="144">
        <v>1.4857142857142857E-2</v>
      </c>
      <c r="Y14" s="144">
        <v>1.8142857142857141E-2</v>
      </c>
      <c r="Z14" s="144">
        <v>2.1428571428571425E-2</v>
      </c>
      <c r="AA14" s="144">
        <v>2.4714285714285709E-2</v>
      </c>
      <c r="AB14" s="144">
        <v>2.8000000000000001E-2</v>
      </c>
      <c r="AC14" s="144">
        <v>3.73E-2</v>
      </c>
      <c r="AD14" s="144">
        <v>4.6600000000000003E-2</v>
      </c>
      <c r="AE14" s="144">
        <v>5.5900000000000005E-2</v>
      </c>
      <c r="AF14" s="144">
        <v>6.5200000000000008E-2</v>
      </c>
      <c r="AG14" s="144">
        <v>7.4500000000000011E-2</v>
      </c>
      <c r="AH14" s="144">
        <v>8.3800000000000013E-2</v>
      </c>
      <c r="AI14" s="144">
        <v>9.3100000000000016E-2</v>
      </c>
      <c r="AJ14" s="144">
        <v>0.10240000000000002</v>
      </c>
      <c r="AK14" s="144">
        <v>0.11170000000000002</v>
      </c>
      <c r="AL14" s="144">
        <v>0.121</v>
      </c>
      <c r="AM14" s="144">
        <v>0.16259999999999999</v>
      </c>
      <c r="AN14" s="144">
        <v>0.20419999999999999</v>
      </c>
      <c r="AO14" s="144">
        <v>0.24579999999999999</v>
      </c>
      <c r="AP14" s="144">
        <v>0.28739999999999999</v>
      </c>
      <c r="AQ14" s="144">
        <v>0.32900000000000001</v>
      </c>
      <c r="AR14" s="144">
        <v>0.37060000000000004</v>
      </c>
      <c r="AS14" s="144">
        <v>0.41220000000000007</v>
      </c>
      <c r="AT14" s="144">
        <v>0.45380000000000009</v>
      </c>
      <c r="AU14" s="144">
        <v>0.49540000000000012</v>
      </c>
      <c r="AV14" s="144">
        <v>0.53700000000000003</v>
      </c>
      <c r="AW14" s="144">
        <v>0.55180000000000007</v>
      </c>
      <c r="AX14" s="144">
        <v>0.5666000000000001</v>
      </c>
      <c r="AY14" s="144">
        <v>0.58140000000000014</v>
      </c>
      <c r="AZ14" s="144">
        <v>0.59620000000000017</v>
      </c>
      <c r="BA14" s="144">
        <v>0.61100000000000021</v>
      </c>
      <c r="BB14" s="144">
        <v>0.62580000000000024</v>
      </c>
      <c r="BC14" s="144">
        <v>0.64060000000000028</v>
      </c>
      <c r="BD14" s="144">
        <v>0.65540000000000032</v>
      </c>
      <c r="BE14" s="144">
        <v>0.67020000000000035</v>
      </c>
      <c r="BF14" s="144">
        <v>0.68500000000000039</v>
      </c>
      <c r="BG14" s="144">
        <v>0.69980000000000042</v>
      </c>
      <c r="BH14" s="144">
        <v>0.71460000000000046</v>
      </c>
      <c r="BI14" s="144">
        <v>0.72940000000000049</v>
      </c>
      <c r="BJ14" s="144">
        <v>0.74420000000000053</v>
      </c>
      <c r="BK14" s="144">
        <v>0.75900000000000056</v>
      </c>
      <c r="BL14" s="144">
        <v>0.7738000000000006</v>
      </c>
      <c r="BM14" s="144">
        <v>0.78860000000000063</v>
      </c>
      <c r="BN14" s="144">
        <v>0.80340000000000067</v>
      </c>
      <c r="BO14" s="144">
        <v>0.8182000000000007</v>
      </c>
      <c r="BP14" s="144">
        <v>0.83299999999999996</v>
      </c>
    </row>
    <row r="15" spans="1:68" x14ac:dyDescent="0.35">
      <c r="A15" s="66" t="s">
        <v>94</v>
      </c>
      <c r="B15" s="67" t="s">
        <v>90</v>
      </c>
      <c r="C15" s="67" t="s">
        <v>11</v>
      </c>
      <c r="D15" s="67" t="s">
        <v>206</v>
      </c>
      <c r="E15" s="103" t="s">
        <v>173</v>
      </c>
      <c r="F15" s="67" t="s">
        <v>14</v>
      </c>
      <c r="G15" s="67" t="s">
        <v>14</v>
      </c>
      <c r="H15" s="67" t="s">
        <v>12</v>
      </c>
      <c r="I15" s="67" t="s">
        <v>17</v>
      </c>
      <c r="J15" s="67" t="s">
        <v>17</v>
      </c>
      <c r="K15" s="67" t="s">
        <v>17</v>
      </c>
      <c r="L15" s="67" t="s">
        <v>17</v>
      </c>
      <c r="M15" s="67" t="s">
        <v>17</v>
      </c>
      <c r="N15" s="67">
        <v>2023</v>
      </c>
      <c r="O15" s="67" t="s">
        <v>41</v>
      </c>
      <c r="P15" s="67">
        <v>0</v>
      </c>
      <c r="Q15" s="67">
        <v>0</v>
      </c>
      <c r="R15" s="67">
        <v>0</v>
      </c>
      <c r="S15" s="67">
        <v>0</v>
      </c>
      <c r="T15" s="95" t="s">
        <v>143</v>
      </c>
      <c r="U15" s="144">
        <v>1.2E-2</v>
      </c>
      <c r="V15" s="144">
        <v>1.842857142857143E-2</v>
      </c>
      <c r="W15" s="144">
        <v>2.4857142857142859E-2</v>
      </c>
      <c r="X15" s="144">
        <v>3.1285714285714285E-2</v>
      </c>
      <c r="Y15" s="144">
        <v>3.7714285714285714E-2</v>
      </c>
      <c r="Z15" s="144">
        <v>4.4142857142857143E-2</v>
      </c>
      <c r="AA15" s="144">
        <v>5.0571428571428573E-2</v>
      </c>
      <c r="AB15" s="144">
        <v>5.7000000000000002E-2</v>
      </c>
      <c r="AC15" s="144">
        <v>6.8900000000000003E-2</v>
      </c>
      <c r="AD15" s="144">
        <v>8.0799999999999997E-2</v>
      </c>
      <c r="AE15" s="144">
        <v>9.2699999999999991E-2</v>
      </c>
      <c r="AF15" s="144">
        <v>0.10459999999999998</v>
      </c>
      <c r="AG15" s="144">
        <v>0.11649999999999998</v>
      </c>
      <c r="AH15" s="144">
        <v>0.12839999999999999</v>
      </c>
      <c r="AI15" s="144">
        <v>0.14029999999999998</v>
      </c>
      <c r="AJ15" s="144">
        <v>0.15219999999999997</v>
      </c>
      <c r="AK15" s="144">
        <v>0.16409999999999997</v>
      </c>
      <c r="AL15" s="144">
        <v>0.17599999999999999</v>
      </c>
      <c r="AM15" s="144">
        <v>0.1772</v>
      </c>
      <c r="AN15" s="144">
        <v>0.1784</v>
      </c>
      <c r="AO15" s="144">
        <v>0.17960000000000001</v>
      </c>
      <c r="AP15" s="144">
        <v>0.18080000000000002</v>
      </c>
      <c r="AQ15" s="144">
        <v>0.18200000000000002</v>
      </c>
      <c r="AR15" s="144">
        <v>0.18320000000000003</v>
      </c>
      <c r="AS15" s="144">
        <v>0.18440000000000004</v>
      </c>
      <c r="AT15" s="144">
        <v>0.18560000000000004</v>
      </c>
      <c r="AU15" s="144">
        <v>0.18680000000000005</v>
      </c>
      <c r="AV15" s="144">
        <v>0.188</v>
      </c>
      <c r="AW15" s="144">
        <v>0.18725</v>
      </c>
      <c r="AX15" s="144">
        <v>0.1865</v>
      </c>
      <c r="AY15" s="144">
        <v>0.18575</v>
      </c>
      <c r="AZ15" s="144">
        <v>0.185</v>
      </c>
      <c r="BA15" s="144">
        <v>0.18425</v>
      </c>
      <c r="BB15" s="144">
        <v>0.1835</v>
      </c>
      <c r="BC15" s="144">
        <v>0.18275</v>
      </c>
      <c r="BD15" s="144">
        <v>0.182</v>
      </c>
      <c r="BE15" s="144">
        <v>0.18124999999999999</v>
      </c>
      <c r="BF15" s="144">
        <v>0.18049999999999999</v>
      </c>
      <c r="BG15" s="144">
        <v>0.17974999999999999</v>
      </c>
      <c r="BH15" s="144">
        <v>0.17899999999999999</v>
      </c>
      <c r="BI15" s="144">
        <v>0.17824999999999999</v>
      </c>
      <c r="BJ15" s="144">
        <v>0.17749999999999999</v>
      </c>
      <c r="BK15" s="144">
        <v>0.17674999999999999</v>
      </c>
      <c r="BL15" s="144">
        <v>0.17599999999999999</v>
      </c>
      <c r="BM15" s="144">
        <v>0.17524999999999999</v>
      </c>
      <c r="BN15" s="144">
        <v>0.17449999999999999</v>
      </c>
      <c r="BO15" s="144">
        <v>0.17374999999999999</v>
      </c>
      <c r="BP15" s="144">
        <v>0.17299999999999999</v>
      </c>
    </row>
    <row r="16" spans="1:68" x14ac:dyDescent="0.35">
      <c r="A16" s="68" t="s">
        <v>94</v>
      </c>
      <c r="B16" s="69" t="s">
        <v>90</v>
      </c>
      <c r="C16" s="69" t="s">
        <v>10</v>
      </c>
      <c r="D16" s="69" t="s">
        <v>328</v>
      </c>
      <c r="E16" s="104" t="s">
        <v>327</v>
      </c>
      <c r="F16" s="69" t="s">
        <v>14</v>
      </c>
      <c r="G16" s="69" t="s">
        <v>14</v>
      </c>
      <c r="H16" s="69" t="s">
        <v>12</v>
      </c>
      <c r="I16" s="69" t="s">
        <v>17</v>
      </c>
      <c r="J16" s="69" t="s">
        <v>17</v>
      </c>
      <c r="K16" s="69" t="s">
        <v>17</v>
      </c>
      <c r="L16" s="69" t="s">
        <v>17</v>
      </c>
      <c r="M16" s="69" t="s">
        <v>17</v>
      </c>
      <c r="N16" s="69">
        <v>2023</v>
      </c>
      <c r="O16" s="69" t="s">
        <v>41</v>
      </c>
      <c r="P16" s="69">
        <v>0</v>
      </c>
      <c r="Q16" s="69">
        <v>0</v>
      </c>
      <c r="R16" s="69">
        <v>0</v>
      </c>
      <c r="S16" s="69">
        <v>0</v>
      </c>
      <c r="T16" s="96" t="s">
        <v>143</v>
      </c>
      <c r="U16" s="145">
        <v>4.0000000000000001E-3</v>
      </c>
      <c r="V16" s="144">
        <v>0.02</v>
      </c>
      <c r="W16" s="144">
        <v>3.6000000000000004E-2</v>
      </c>
      <c r="X16" s="144">
        <v>5.2000000000000005E-2</v>
      </c>
      <c r="Y16" s="144">
        <v>6.8000000000000005E-2</v>
      </c>
      <c r="Z16" s="144">
        <v>8.4000000000000005E-2</v>
      </c>
      <c r="AA16" s="144">
        <v>0.1</v>
      </c>
      <c r="AB16" s="144">
        <v>0.10181818181818182</v>
      </c>
      <c r="AC16" s="144">
        <v>0.10363636363636364</v>
      </c>
      <c r="AD16" s="144">
        <v>0.10545454545454545</v>
      </c>
      <c r="AE16" s="144">
        <v>0.10727272727272727</v>
      </c>
      <c r="AF16" s="144">
        <v>0.10909090909090909</v>
      </c>
      <c r="AG16" s="144">
        <v>0.1109090909090909</v>
      </c>
      <c r="AH16" s="144">
        <v>0.11272727272727272</v>
      </c>
      <c r="AI16" s="144">
        <v>0.11454545454545453</v>
      </c>
      <c r="AJ16" s="144">
        <v>0.11636363636363635</v>
      </c>
      <c r="AK16" s="144">
        <v>0.11818181818181817</v>
      </c>
      <c r="AL16" s="144">
        <v>0.12</v>
      </c>
      <c r="AM16" s="144">
        <v>0.11929999999999999</v>
      </c>
      <c r="AN16" s="144">
        <v>0.11859999999999998</v>
      </c>
      <c r="AO16" s="144">
        <v>0.11789999999999998</v>
      </c>
      <c r="AP16" s="144">
        <v>0.11719999999999997</v>
      </c>
      <c r="AQ16" s="144">
        <v>0.11649999999999996</v>
      </c>
      <c r="AR16" s="144">
        <v>0.11579999999999996</v>
      </c>
      <c r="AS16" s="144">
        <v>0.11509999999999995</v>
      </c>
      <c r="AT16" s="144">
        <v>0.11439999999999995</v>
      </c>
      <c r="AU16" s="144">
        <v>0.11369999999999994</v>
      </c>
      <c r="AV16" s="144">
        <v>0.113</v>
      </c>
      <c r="AW16" s="144">
        <v>0.11165</v>
      </c>
      <c r="AX16" s="144">
        <v>0.1103</v>
      </c>
      <c r="AY16" s="144">
        <v>0.10894999999999999</v>
      </c>
      <c r="AZ16" s="144">
        <v>0.10759999999999999</v>
      </c>
      <c r="BA16" s="144">
        <v>0.10624999999999998</v>
      </c>
      <c r="BB16" s="144">
        <v>0.10489999999999998</v>
      </c>
      <c r="BC16" s="144">
        <v>0.10354999999999998</v>
      </c>
      <c r="BD16" s="144">
        <v>0.10219999999999997</v>
      </c>
      <c r="BE16" s="144">
        <v>0.10084999999999997</v>
      </c>
      <c r="BF16" s="144">
        <v>9.9499999999999963E-2</v>
      </c>
      <c r="BG16" s="144">
        <v>9.8149999999999959E-2</v>
      </c>
      <c r="BH16" s="144">
        <v>9.6799999999999956E-2</v>
      </c>
      <c r="BI16" s="144">
        <v>9.5449999999999952E-2</v>
      </c>
      <c r="BJ16" s="144">
        <v>9.4099999999999948E-2</v>
      </c>
      <c r="BK16" s="144">
        <v>9.2749999999999944E-2</v>
      </c>
      <c r="BL16" s="144">
        <v>9.139999999999994E-2</v>
      </c>
      <c r="BM16" s="144">
        <v>9.0049999999999936E-2</v>
      </c>
      <c r="BN16" s="144">
        <v>8.8699999999999932E-2</v>
      </c>
      <c r="BO16" s="144">
        <v>8.7349999999999928E-2</v>
      </c>
      <c r="BP16" s="144">
        <v>8.5999999999999993E-2</v>
      </c>
    </row>
    <row r="17" spans="1:68" x14ac:dyDescent="0.35">
      <c r="A17" s="68" t="s">
        <v>94</v>
      </c>
      <c r="B17" s="69" t="s">
        <v>90</v>
      </c>
      <c r="C17" s="69" t="s">
        <v>10</v>
      </c>
      <c r="D17" s="105" t="s">
        <v>205</v>
      </c>
      <c r="E17" s="69" t="s">
        <v>174</v>
      </c>
      <c r="F17" s="69" t="s">
        <v>14</v>
      </c>
      <c r="G17" s="69" t="s">
        <v>14</v>
      </c>
      <c r="H17" s="69" t="s">
        <v>12</v>
      </c>
      <c r="I17" s="69" t="s">
        <v>17</v>
      </c>
      <c r="J17" s="69" t="s">
        <v>17</v>
      </c>
      <c r="K17" s="69" t="s">
        <v>17</v>
      </c>
      <c r="L17" s="69" t="s">
        <v>17</v>
      </c>
      <c r="M17" s="69" t="s">
        <v>17</v>
      </c>
      <c r="N17" s="69">
        <v>2023</v>
      </c>
      <c r="O17" s="69" t="s">
        <v>41</v>
      </c>
      <c r="P17" s="69" t="s">
        <v>41</v>
      </c>
      <c r="Q17" s="69">
        <f>(1-Q4)*0.9</f>
        <v>0.26460000000000006</v>
      </c>
      <c r="R17" s="69">
        <f t="shared" ref="R17" si="8">(1-R4)*0.9</f>
        <v>0.26370000000000005</v>
      </c>
      <c r="S17" s="69">
        <f>(1-S4)*0.9</f>
        <v>0.26280000000000003</v>
      </c>
      <c r="T17" s="96" t="s">
        <v>143</v>
      </c>
      <c r="U17" s="144">
        <v>0.995</v>
      </c>
      <c r="V17" s="144">
        <v>0.97633333333333328</v>
      </c>
      <c r="W17" s="144">
        <v>0.95766666666666667</v>
      </c>
      <c r="X17" s="144">
        <v>0.93899999999999995</v>
      </c>
      <c r="Y17" s="144">
        <v>0.92033333333333334</v>
      </c>
      <c r="Z17" s="144">
        <v>0.90166666666666673</v>
      </c>
      <c r="AA17" s="144">
        <v>0.88300000000000001</v>
      </c>
      <c r="AB17" s="144">
        <v>0.86918181818181817</v>
      </c>
      <c r="AC17" s="144">
        <v>0.85336363636363632</v>
      </c>
      <c r="AD17" s="144">
        <v>0.83754545454545448</v>
      </c>
      <c r="AE17" s="144">
        <v>0.82172727272727264</v>
      </c>
      <c r="AF17" s="144">
        <v>0.80590909090909091</v>
      </c>
      <c r="AG17" s="144">
        <v>0.79009090909090907</v>
      </c>
      <c r="AH17" s="144">
        <v>0.7513727272727273</v>
      </c>
      <c r="AI17" s="144">
        <v>0.71265454545454543</v>
      </c>
      <c r="AJ17" s="144">
        <v>0.67393636363636367</v>
      </c>
      <c r="AK17" s="144">
        <v>0.6352181818181819</v>
      </c>
      <c r="AL17" s="144">
        <v>0.59650000000000003</v>
      </c>
      <c r="AM17" s="144">
        <v>0.56030000000000002</v>
      </c>
      <c r="AN17" s="144">
        <v>0.52410000000000012</v>
      </c>
      <c r="AO17" s="144">
        <v>0.48790000000000006</v>
      </c>
      <c r="AP17" s="144">
        <v>0.4517000000000001</v>
      </c>
      <c r="AQ17" s="144">
        <v>0.41550000000000004</v>
      </c>
      <c r="AR17" s="144">
        <v>0.39872999999999997</v>
      </c>
      <c r="AS17" s="144">
        <v>0.38195999999999997</v>
      </c>
      <c r="AT17" s="144">
        <v>0.36519000000000001</v>
      </c>
      <c r="AU17" s="144">
        <v>0.34842000000000006</v>
      </c>
      <c r="AV17" s="144">
        <v>0.33165</v>
      </c>
      <c r="AW17" s="144">
        <v>0.31552999999999998</v>
      </c>
      <c r="AX17" s="144">
        <v>0.29941000000000006</v>
      </c>
      <c r="AY17" s="144">
        <v>0.28329000000000004</v>
      </c>
      <c r="AZ17" s="144">
        <v>0.26717000000000002</v>
      </c>
      <c r="BA17" s="144">
        <v>0.25105</v>
      </c>
      <c r="BB17" s="144">
        <v>0.24298500000000001</v>
      </c>
      <c r="BC17" s="144">
        <v>0.23492000000000013</v>
      </c>
      <c r="BD17" s="144">
        <v>0.22685500000000014</v>
      </c>
      <c r="BE17" s="144">
        <v>0.21879000000000015</v>
      </c>
      <c r="BF17" s="144">
        <v>0.21072500000000027</v>
      </c>
      <c r="BG17" s="144">
        <v>0.20266000000000028</v>
      </c>
      <c r="BH17" s="144">
        <v>0.1945950000000003</v>
      </c>
      <c r="BI17" s="144">
        <v>0.18653000000000042</v>
      </c>
      <c r="BJ17" s="144">
        <v>0.17846500000000043</v>
      </c>
      <c r="BK17" s="144">
        <v>0.17040000000000044</v>
      </c>
      <c r="BL17" s="144">
        <v>0.16233500000000056</v>
      </c>
      <c r="BM17" s="144">
        <v>0.15427000000000057</v>
      </c>
      <c r="BN17" s="144">
        <v>0.1462050000000007</v>
      </c>
      <c r="BO17" s="144">
        <v>0.13814000000000071</v>
      </c>
      <c r="BP17" s="144">
        <v>0.13007500000000072</v>
      </c>
    </row>
    <row r="18" spans="1:68" x14ac:dyDescent="0.35">
      <c r="A18" s="68" t="s">
        <v>94</v>
      </c>
      <c r="B18" s="69" t="s">
        <v>90</v>
      </c>
      <c r="C18" s="69" t="s">
        <v>11</v>
      </c>
      <c r="D18" s="69" t="s">
        <v>204</v>
      </c>
      <c r="E18" s="69" t="s">
        <v>175</v>
      </c>
      <c r="F18" s="69" t="s">
        <v>14</v>
      </c>
      <c r="G18" s="69" t="s">
        <v>14</v>
      </c>
      <c r="H18" s="69" t="s">
        <v>12</v>
      </c>
      <c r="I18" s="69" t="s">
        <v>17</v>
      </c>
      <c r="J18" s="69" t="s">
        <v>17</v>
      </c>
      <c r="K18" s="69" t="s">
        <v>17</v>
      </c>
      <c r="L18" s="69" t="s">
        <v>17</v>
      </c>
      <c r="M18" s="69" t="s">
        <v>17</v>
      </c>
      <c r="N18" s="69">
        <v>2023</v>
      </c>
      <c r="O18" s="69" t="s">
        <v>41</v>
      </c>
      <c r="P18" s="69">
        <v>0</v>
      </c>
      <c r="Q18" s="69">
        <v>0</v>
      </c>
      <c r="R18" s="69">
        <v>0</v>
      </c>
      <c r="S18" s="69">
        <v>0</v>
      </c>
      <c r="T18" s="96" t="s">
        <v>143</v>
      </c>
      <c r="U18" s="144">
        <v>0.95</v>
      </c>
      <c r="V18" s="144">
        <v>0.91428571428571426</v>
      </c>
      <c r="W18" s="144">
        <v>0.87857142857142856</v>
      </c>
      <c r="X18" s="144">
        <v>0.84285714285714286</v>
      </c>
      <c r="Y18" s="144">
        <v>0.80714285714285716</v>
      </c>
      <c r="Z18" s="144">
        <v>0.77142857142857146</v>
      </c>
      <c r="AA18" s="144">
        <v>0.73571428571428577</v>
      </c>
      <c r="AB18" s="144">
        <v>0.7</v>
      </c>
      <c r="AC18" s="144">
        <v>0.66999999999999993</v>
      </c>
      <c r="AD18" s="144">
        <v>0.6399999999999999</v>
      </c>
      <c r="AE18" s="144">
        <v>0.60999999999999988</v>
      </c>
      <c r="AF18" s="144">
        <v>0.57999999999999985</v>
      </c>
      <c r="AG18" s="144">
        <v>0.54999999999999982</v>
      </c>
      <c r="AH18" s="144">
        <v>0.5199999999999998</v>
      </c>
      <c r="AI18" s="144">
        <v>0.48999999999999982</v>
      </c>
      <c r="AJ18" s="144">
        <v>0.45999999999999985</v>
      </c>
      <c r="AK18" s="144">
        <v>0.42999999999999988</v>
      </c>
      <c r="AL18" s="144">
        <v>0.4</v>
      </c>
      <c r="AM18" s="144">
        <v>0.38</v>
      </c>
      <c r="AN18" s="144">
        <v>0.36</v>
      </c>
      <c r="AO18" s="144">
        <v>0.33999999999999997</v>
      </c>
      <c r="AP18" s="144">
        <v>0.31999999999999995</v>
      </c>
      <c r="AQ18" s="144">
        <v>0.29999999999999993</v>
      </c>
      <c r="AR18" s="144">
        <v>0.27999999999999992</v>
      </c>
      <c r="AS18" s="144">
        <v>0.2599999999999999</v>
      </c>
      <c r="AT18" s="144">
        <v>0.23999999999999991</v>
      </c>
      <c r="AU18" s="144">
        <v>0.21999999999999992</v>
      </c>
      <c r="AV18" s="144">
        <v>0.2</v>
      </c>
      <c r="AW18" s="144">
        <v>0.1925</v>
      </c>
      <c r="AX18" s="144">
        <v>0.185</v>
      </c>
      <c r="AY18" s="144">
        <v>0.17749999999999999</v>
      </c>
      <c r="AZ18" s="144">
        <v>0.16999999999999998</v>
      </c>
      <c r="BA18" s="144">
        <v>0.16249999999999998</v>
      </c>
      <c r="BB18" s="144">
        <v>0.15499999999999997</v>
      </c>
      <c r="BC18" s="144">
        <v>0.14749999999999996</v>
      </c>
      <c r="BD18" s="144">
        <v>0.13999999999999996</v>
      </c>
      <c r="BE18" s="144">
        <v>0.13249999999999995</v>
      </c>
      <c r="BF18" s="144">
        <v>0.12499999999999994</v>
      </c>
      <c r="BG18" s="144">
        <v>0.11749999999999994</v>
      </c>
      <c r="BH18" s="144">
        <v>0.10999999999999993</v>
      </c>
      <c r="BI18" s="144">
        <v>0.10249999999999992</v>
      </c>
      <c r="BJ18" s="144">
        <v>9.4999999999999918E-2</v>
      </c>
      <c r="BK18" s="144">
        <v>8.7499999999999911E-2</v>
      </c>
      <c r="BL18" s="144">
        <v>7.9999999999999905E-2</v>
      </c>
      <c r="BM18" s="144">
        <v>7.2499999999999898E-2</v>
      </c>
      <c r="BN18" s="144">
        <v>6.4999999999999891E-2</v>
      </c>
      <c r="BO18" s="144">
        <v>5.7499999999999891E-2</v>
      </c>
      <c r="BP18" s="144">
        <v>0.05</v>
      </c>
    </row>
    <row r="19" spans="1:68" x14ac:dyDescent="0.35">
      <c r="A19" s="68" t="s">
        <v>94</v>
      </c>
      <c r="B19" s="69" t="s">
        <v>90</v>
      </c>
      <c r="C19" s="69" t="s">
        <v>10</v>
      </c>
      <c r="D19" s="69" t="s">
        <v>203</v>
      </c>
      <c r="E19" s="69" t="s">
        <v>176</v>
      </c>
      <c r="F19" s="69" t="s">
        <v>14</v>
      </c>
      <c r="G19" s="69" t="s">
        <v>14</v>
      </c>
      <c r="H19" s="69" t="s">
        <v>12</v>
      </c>
      <c r="I19" s="69" t="s">
        <v>17</v>
      </c>
      <c r="J19" s="69" t="s">
        <v>17</v>
      </c>
      <c r="K19" s="69" t="s">
        <v>17</v>
      </c>
      <c r="L19" s="69" t="s">
        <v>17</v>
      </c>
      <c r="M19" s="69" t="s">
        <v>17</v>
      </c>
      <c r="N19" s="69">
        <v>2023</v>
      </c>
      <c r="O19" s="69" t="s">
        <v>41</v>
      </c>
      <c r="P19" s="69" t="s">
        <v>41</v>
      </c>
      <c r="Q19" s="69">
        <v>0</v>
      </c>
      <c r="R19" s="69">
        <v>0</v>
      </c>
      <c r="S19" s="69">
        <v>0</v>
      </c>
      <c r="T19" s="96" t="s">
        <v>143</v>
      </c>
      <c r="U19" s="144">
        <v>0</v>
      </c>
      <c r="V19" s="144">
        <v>0</v>
      </c>
      <c r="W19" s="144">
        <v>0</v>
      </c>
      <c r="X19" s="144">
        <v>0</v>
      </c>
      <c r="Y19" s="144">
        <v>0</v>
      </c>
      <c r="Z19" s="144">
        <v>0</v>
      </c>
      <c r="AA19" s="144">
        <v>0</v>
      </c>
      <c r="AB19" s="144">
        <v>0</v>
      </c>
      <c r="AC19" s="144">
        <v>0</v>
      </c>
      <c r="AD19" s="144">
        <v>0</v>
      </c>
      <c r="AE19" s="144">
        <v>0</v>
      </c>
      <c r="AF19" s="144">
        <v>0</v>
      </c>
      <c r="AG19" s="144">
        <v>0</v>
      </c>
      <c r="AH19" s="144">
        <v>0</v>
      </c>
      <c r="AI19" s="144">
        <v>0</v>
      </c>
      <c r="AJ19" s="144">
        <v>0</v>
      </c>
      <c r="AK19" s="144">
        <v>0</v>
      </c>
      <c r="AL19" s="144">
        <v>0</v>
      </c>
      <c r="AM19" s="144">
        <v>0</v>
      </c>
      <c r="AN19" s="144">
        <v>0</v>
      </c>
      <c r="AO19" s="144">
        <v>0</v>
      </c>
      <c r="AP19" s="144">
        <v>0</v>
      </c>
      <c r="AQ19" s="144">
        <v>0</v>
      </c>
      <c r="AR19" s="144">
        <v>0</v>
      </c>
      <c r="AS19" s="144">
        <v>0</v>
      </c>
      <c r="AT19" s="144">
        <v>0</v>
      </c>
      <c r="AU19" s="144">
        <v>0</v>
      </c>
      <c r="AV19" s="144">
        <v>0</v>
      </c>
      <c r="AW19" s="144">
        <v>0</v>
      </c>
      <c r="AX19" s="144">
        <v>0</v>
      </c>
      <c r="AY19" s="144">
        <v>0</v>
      </c>
      <c r="AZ19" s="144">
        <v>0</v>
      </c>
      <c r="BA19" s="144">
        <v>0</v>
      </c>
      <c r="BB19" s="144">
        <v>0</v>
      </c>
      <c r="BC19" s="144">
        <v>0</v>
      </c>
      <c r="BD19" s="144">
        <v>0</v>
      </c>
      <c r="BE19" s="144">
        <v>0</v>
      </c>
      <c r="BF19" s="144">
        <v>0</v>
      </c>
      <c r="BG19" s="144">
        <v>0</v>
      </c>
      <c r="BH19" s="144">
        <v>0</v>
      </c>
      <c r="BI19" s="144">
        <v>0</v>
      </c>
      <c r="BJ19" s="144">
        <v>0</v>
      </c>
      <c r="BK19" s="144">
        <v>0</v>
      </c>
      <c r="BL19" s="144">
        <v>0</v>
      </c>
      <c r="BM19" s="144">
        <v>0</v>
      </c>
      <c r="BN19" s="144">
        <v>0</v>
      </c>
      <c r="BO19" s="144">
        <v>0</v>
      </c>
      <c r="BP19" s="144">
        <v>0</v>
      </c>
    </row>
    <row r="20" spans="1:68" x14ac:dyDescent="0.35">
      <c r="A20" s="68" t="s">
        <v>94</v>
      </c>
      <c r="B20" s="69" t="s">
        <v>90</v>
      </c>
      <c r="C20" s="69" t="s">
        <v>10</v>
      </c>
      <c r="D20" s="69" t="s">
        <v>329</v>
      </c>
      <c r="E20" s="107" t="s">
        <v>326</v>
      </c>
      <c r="F20" s="69" t="s">
        <v>14</v>
      </c>
      <c r="G20" s="69" t="s">
        <v>14</v>
      </c>
      <c r="H20" s="69" t="s">
        <v>12</v>
      </c>
      <c r="I20" s="69" t="s">
        <v>17</v>
      </c>
      <c r="J20" s="69" t="s">
        <v>17</v>
      </c>
      <c r="K20" s="69" t="s">
        <v>17</v>
      </c>
      <c r="L20" s="69" t="s">
        <v>17</v>
      </c>
      <c r="M20" s="69" t="s">
        <v>17</v>
      </c>
      <c r="N20" s="69">
        <v>2023</v>
      </c>
      <c r="O20" s="69" t="s">
        <v>41</v>
      </c>
      <c r="P20" s="69">
        <v>0</v>
      </c>
      <c r="Q20" s="69">
        <v>0</v>
      </c>
      <c r="R20" s="69">
        <v>0</v>
      </c>
      <c r="S20" s="69">
        <v>0</v>
      </c>
      <c r="T20" s="96" t="s">
        <v>143</v>
      </c>
      <c r="U20" s="144">
        <v>0</v>
      </c>
      <c r="V20" s="144">
        <v>0</v>
      </c>
      <c r="W20" s="144">
        <v>0</v>
      </c>
      <c r="X20" s="144">
        <v>0</v>
      </c>
      <c r="Y20" s="144">
        <v>0</v>
      </c>
      <c r="Z20" s="144">
        <v>0</v>
      </c>
      <c r="AA20" s="144">
        <v>0</v>
      </c>
      <c r="AB20" s="144">
        <v>0</v>
      </c>
      <c r="AC20" s="144">
        <v>0</v>
      </c>
      <c r="AD20" s="144">
        <v>0</v>
      </c>
      <c r="AE20" s="144">
        <v>0</v>
      </c>
      <c r="AF20" s="144">
        <v>0</v>
      </c>
      <c r="AG20" s="144">
        <v>0</v>
      </c>
      <c r="AH20" s="144">
        <v>0</v>
      </c>
      <c r="AI20" s="144">
        <v>0</v>
      </c>
      <c r="AJ20" s="144">
        <v>0</v>
      </c>
      <c r="AK20" s="144">
        <v>0</v>
      </c>
      <c r="AL20" s="144">
        <v>0</v>
      </c>
      <c r="AM20" s="144">
        <v>0</v>
      </c>
      <c r="AN20" s="144">
        <v>0</v>
      </c>
      <c r="AO20" s="144">
        <v>0</v>
      </c>
      <c r="AP20" s="144">
        <v>0</v>
      </c>
      <c r="AQ20" s="144">
        <v>0</v>
      </c>
      <c r="AR20" s="144">
        <v>0</v>
      </c>
      <c r="AS20" s="144">
        <v>0</v>
      </c>
      <c r="AT20" s="144">
        <v>0</v>
      </c>
      <c r="AU20" s="144">
        <v>0</v>
      </c>
      <c r="AV20" s="144">
        <v>0</v>
      </c>
      <c r="AW20" s="144">
        <v>0</v>
      </c>
      <c r="AX20" s="144">
        <v>0</v>
      </c>
      <c r="AY20" s="144">
        <v>0</v>
      </c>
      <c r="AZ20" s="144">
        <v>0</v>
      </c>
      <c r="BA20" s="144">
        <v>0</v>
      </c>
      <c r="BB20" s="144">
        <v>0</v>
      </c>
      <c r="BC20" s="144">
        <v>0</v>
      </c>
      <c r="BD20" s="144">
        <v>0</v>
      </c>
      <c r="BE20" s="144">
        <v>0</v>
      </c>
      <c r="BF20" s="144">
        <v>0</v>
      </c>
      <c r="BG20" s="144">
        <v>0</v>
      </c>
      <c r="BH20" s="144">
        <v>0</v>
      </c>
      <c r="BI20" s="144">
        <v>0</v>
      </c>
      <c r="BJ20" s="144">
        <v>0</v>
      </c>
      <c r="BK20" s="144">
        <v>0</v>
      </c>
      <c r="BL20" s="144">
        <v>0</v>
      </c>
      <c r="BM20" s="144">
        <v>0</v>
      </c>
      <c r="BN20" s="144">
        <v>0</v>
      </c>
      <c r="BO20" s="144">
        <v>0</v>
      </c>
      <c r="BP20" s="144">
        <v>0</v>
      </c>
    </row>
    <row r="21" spans="1:68" x14ac:dyDescent="0.35">
      <c r="A21" s="68" t="s">
        <v>94</v>
      </c>
      <c r="B21" s="69" t="s">
        <v>90</v>
      </c>
      <c r="C21" s="69" t="s">
        <v>10</v>
      </c>
      <c r="D21" s="105" t="s">
        <v>202</v>
      </c>
      <c r="E21" s="69" t="s">
        <v>177</v>
      </c>
      <c r="F21" s="69" t="s">
        <v>14</v>
      </c>
      <c r="G21" s="69" t="s">
        <v>14</v>
      </c>
      <c r="H21" s="69" t="s">
        <v>12</v>
      </c>
      <c r="I21" s="69" t="s">
        <v>17</v>
      </c>
      <c r="J21" s="69" t="s">
        <v>17</v>
      </c>
      <c r="K21" s="69" t="s">
        <v>17</v>
      </c>
      <c r="L21" s="69" t="s">
        <v>17</v>
      </c>
      <c r="M21" s="69" t="s">
        <v>17</v>
      </c>
      <c r="N21" s="69">
        <v>2023</v>
      </c>
      <c r="O21" s="69" t="s">
        <v>41</v>
      </c>
      <c r="P21" s="69" t="s">
        <v>41</v>
      </c>
      <c r="Q21" s="69">
        <f>(1-Q5)*0.9</f>
        <v>5.4899999999999949E-2</v>
      </c>
      <c r="R21" s="69">
        <f t="shared" ref="R21:S21" si="9">(1-R5)*0.9</f>
        <v>5.3999999999999951E-2</v>
      </c>
      <c r="S21" s="69">
        <f t="shared" si="9"/>
        <v>5.3099999999999946E-2</v>
      </c>
      <c r="T21" s="96" t="s">
        <v>143</v>
      </c>
      <c r="U21" s="144">
        <v>0.999</v>
      </c>
      <c r="V21" s="144">
        <v>0.99608163265306127</v>
      </c>
      <c r="W21" s="144">
        <v>0.99316326530612242</v>
      </c>
      <c r="X21" s="144">
        <v>0.99024489795918369</v>
      </c>
      <c r="Y21" s="144">
        <v>0.98732653061224485</v>
      </c>
      <c r="Z21" s="144">
        <v>0.98440816326530611</v>
      </c>
      <c r="AA21" s="144">
        <v>0.98148979591836738</v>
      </c>
      <c r="AB21" s="144">
        <v>0.97857142857142854</v>
      </c>
      <c r="AC21" s="144">
        <v>0.95814285714285718</v>
      </c>
      <c r="AD21" s="144">
        <v>0.93771428571428572</v>
      </c>
      <c r="AE21" s="144">
        <v>0.91728571428571426</v>
      </c>
      <c r="AF21" s="144">
        <v>0.8968571428571428</v>
      </c>
      <c r="AG21" s="144">
        <v>0.87642857142857145</v>
      </c>
      <c r="AH21" s="144">
        <v>0.85599999999999998</v>
      </c>
      <c r="AI21" s="144">
        <v>0.80830000000000002</v>
      </c>
      <c r="AJ21" s="144">
        <v>0.76060000000000005</v>
      </c>
      <c r="AK21" s="144">
        <v>0.71290000000000009</v>
      </c>
      <c r="AL21" s="144">
        <v>0.66520000000000001</v>
      </c>
      <c r="AM21" s="144">
        <v>0.61749999999999994</v>
      </c>
      <c r="AN21" s="144">
        <v>0.56979999999999997</v>
      </c>
      <c r="AO21" s="144">
        <v>0.52210000000000001</v>
      </c>
      <c r="AP21" s="144">
        <v>0.47439999999999993</v>
      </c>
      <c r="AQ21" s="144">
        <v>0.42669999999999997</v>
      </c>
      <c r="AR21" s="144">
        <v>0.41011999999999993</v>
      </c>
      <c r="AS21" s="144">
        <v>0.39353999999999989</v>
      </c>
      <c r="AT21" s="144">
        <v>0.37695999999999985</v>
      </c>
      <c r="AU21" s="144">
        <v>0.36037999999999981</v>
      </c>
      <c r="AV21" s="144">
        <v>0.34379999999999988</v>
      </c>
      <c r="AW21" s="144">
        <v>0.33499999999999985</v>
      </c>
      <c r="AX21" s="144">
        <v>0.32619999999999982</v>
      </c>
      <c r="AY21" s="144">
        <v>0.31739999999999979</v>
      </c>
      <c r="AZ21" s="144">
        <v>0.30859999999999976</v>
      </c>
      <c r="BA21" s="144">
        <v>0.29979999999999973</v>
      </c>
      <c r="BB21" s="144">
        <v>0.29100000000000004</v>
      </c>
      <c r="BC21" s="144">
        <v>0.28510000000000002</v>
      </c>
      <c r="BD21" s="144">
        <v>0.2792</v>
      </c>
      <c r="BE21" s="144">
        <v>0.27329999999999999</v>
      </c>
      <c r="BF21" s="144">
        <v>0.26739999999999997</v>
      </c>
      <c r="BG21" s="144">
        <v>0.26149999999999995</v>
      </c>
      <c r="BH21" s="144">
        <v>0.25559999999999994</v>
      </c>
      <c r="BI21" s="144">
        <v>0.24969999999999992</v>
      </c>
      <c r="BJ21" s="144">
        <v>0.24379999999999991</v>
      </c>
      <c r="BK21" s="144">
        <v>0.23789999999999989</v>
      </c>
      <c r="BL21" s="144">
        <v>0.23199999999999987</v>
      </c>
      <c r="BM21" s="144">
        <v>0.22609999999999986</v>
      </c>
      <c r="BN21" s="144">
        <v>0.22019999999999984</v>
      </c>
      <c r="BO21" s="144">
        <v>0.21429999999999982</v>
      </c>
      <c r="BP21" s="144">
        <v>0.20839999999999981</v>
      </c>
    </row>
    <row r="22" spans="1:68" x14ac:dyDescent="0.35">
      <c r="A22" s="68" t="s">
        <v>94</v>
      </c>
      <c r="B22" s="69" t="s">
        <v>90</v>
      </c>
      <c r="C22" s="69" t="s">
        <v>11</v>
      </c>
      <c r="D22" s="105" t="s">
        <v>201</v>
      </c>
      <c r="E22" s="69" t="s">
        <v>178</v>
      </c>
      <c r="F22" s="69" t="s">
        <v>14</v>
      </c>
      <c r="G22" s="69" t="s">
        <v>14</v>
      </c>
      <c r="H22" s="69" t="s">
        <v>12</v>
      </c>
      <c r="I22" s="69" t="s">
        <v>17</v>
      </c>
      <c r="J22" s="69" t="s">
        <v>17</v>
      </c>
      <c r="K22" s="69" t="s">
        <v>17</v>
      </c>
      <c r="L22" s="69" t="s">
        <v>17</v>
      </c>
      <c r="M22" s="69" t="s">
        <v>17</v>
      </c>
      <c r="N22" s="69">
        <v>2023</v>
      </c>
      <c r="O22" s="69" t="s">
        <v>41</v>
      </c>
      <c r="P22" s="69" t="s">
        <v>41</v>
      </c>
      <c r="Q22" s="69">
        <f>(1-Q9)*0.9*0.97</f>
        <v>0.46356300000000006</v>
      </c>
      <c r="R22" s="69">
        <f t="shared" ref="R22:S22" si="10">(1-R9)*0.9*0.97</f>
        <v>0.46269000000000005</v>
      </c>
      <c r="S22" s="69">
        <f t="shared" si="10"/>
        <v>0.46181700000000003</v>
      </c>
      <c r="T22" s="96" t="s">
        <v>143</v>
      </c>
      <c r="U22" s="144">
        <v>0.95</v>
      </c>
      <c r="V22" s="144">
        <v>0.93714285714285717</v>
      </c>
      <c r="W22" s="144">
        <v>0.92428571428571427</v>
      </c>
      <c r="X22" s="144">
        <v>0.91142857142857137</v>
      </c>
      <c r="Y22" s="144">
        <v>0.89857142857142847</v>
      </c>
      <c r="Z22" s="144">
        <v>0.88571428571428568</v>
      </c>
      <c r="AA22" s="144">
        <v>0.87285714285714278</v>
      </c>
      <c r="AB22" s="144">
        <v>0.85999999999999988</v>
      </c>
      <c r="AC22" s="144">
        <v>0.83099999999999996</v>
      </c>
      <c r="AD22" s="144">
        <v>0.80200000000000005</v>
      </c>
      <c r="AE22" s="144">
        <v>0.77300000000000002</v>
      </c>
      <c r="AF22" s="144">
        <v>0.74399999999999999</v>
      </c>
      <c r="AG22" s="144">
        <v>0.71499999999999997</v>
      </c>
      <c r="AH22" s="144">
        <v>0.68599999999999994</v>
      </c>
      <c r="AI22" s="144">
        <v>0.65699999999999992</v>
      </c>
      <c r="AJ22" s="144">
        <v>0.62799999999999989</v>
      </c>
      <c r="AK22" s="144">
        <v>0.59899999999999998</v>
      </c>
      <c r="AL22" s="144">
        <v>0.57000000000000006</v>
      </c>
      <c r="AM22" s="144">
        <v>0.55010000000000003</v>
      </c>
      <c r="AN22" s="144">
        <v>0.5302</v>
      </c>
      <c r="AO22" s="144">
        <v>0.51029999999999998</v>
      </c>
      <c r="AP22" s="144">
        <v>0.4904</v>
      </c>
      <c r="AQ22" s="144">
        <v>0.47049999999999992</v>
      </c>
      <c r="AR22" s="144">
        <v>0.45059999999999995</v>
      </c>
      <c r="AS22" s="144">
        <v>0.43069999999999986</v>
      </c>
      <c r="AT22" s="144">
        <v>0.41079999999999989</v>
      </c>
      <c r="AU22" s="144">
        <v>0.39089999999999991</v>
      </c>
      <c r="AV22" s="144">
        <v>0.37099999999999994</v>
      </c>
      <c r="AW22" s="144">
        <v>0.35884999999999995</v>
      </c>
      <c r="AX22" s="144">
        <v>0.34670000000000006</v>
      </c>
      <c r="AY22" s="144">
        <v>0.33455000000000007</v>
      </c>
      <c r="AZ22" s="144">
        <v>0.32240000000000008</v>
      </c>
      <c r="BA22" s="144">
        <v>0.31025000000000008</v>
      </c>
      <c r="BB22" s="144">
        <v>0.29810000000000014</v>
      </c>
      <c r="BC22" s="144">
        <v>0.28595000000000015</v>
      </c>
      <c r="BD22" s="144">
        <v>0.27380000000000015</v>
      </c>
      <c r="BE22" s="144">
        <v>0.26165000000000022</v>
      </c>
      <c r="BF22" s="144">
        <v>0.24950000000000022</v>
      </c>
      <c r="BG22" s="144">
        <v>0.23735000000000028</v>
      </c>
      <c r="BH22" s="144">
        <v>0.22520000000000029</v>
      </c>
      <c r="BI22" s="144">
        <v>0.21305000000000029</v>
      </c>
      <c r="BJ22" s="144">
        <v>0.20090000000000036</v>
      </c>
      <c r="BK22" s="144">
        <v>0.18875000000000036</v>
      </c>
      <c r="BL22" s="144">
        <v>0.17660000000000042</v>
      </c>
      <c r="BM22" s="144">
        <v>0.16445000000000043</v>
      </c>
      <c r="BN22" s="144">
        <v>0.15230000000000044</v>
      </c>
      <c r="BO22" s="144">
        <v>0.1401500000000005</v>
      </c>
      <c r="BP22" s="144">
        <v>0.12800000000000006</v>
      </c>
    </row>
    <row r="23" spans="1:68" x14ac:dyDescent="0.35">
      <c r="A23" s="68" t="s">
        <v>94</v>
      </c>
      <c r="B23" s="69" t="s">
        <v>90</v>
      </c>
      <c r="C23" s="69" t="s">
        <v>165</v>
      </c>
      <c r="D23" s="69" t="s">
        <v>200</v>
      </c>
      <c r="E23" s="69" t="s">
        <v>179</v>
      </c>
      <c r="F23" s="69" t="s">
        <v>14</v>
      </c>
      <c r="G23" s="69" t="s">
        <v>14</v>
      </c>
      <c r="H23" s="69" t="s">
        <v>12</v>
      </c>
      <c r="I23" s="69" t="s">
        <v>17</v>
      </c>
      <c r="J23" s="69" t="s">
        <v>17</v>
      </c>
      <c r="K23" s="69" t="s">
        <v>17</v>
      </c>
      <c r="L23" s="69" t="s">
        <v>17</v>
      </c>
      <c r="M23" s="69" t="s">
        <v>17</v>
      </c>
      <c r="N23" s="69">
        <v>2023</v>
      </c>
      <c r="O23" s="69">
        <f>(1-O13)*0.95</f>
        <v>0.874</v>
      </c>
      <c r="P23" s="69">
        <f t="shared" ref="P23:S23" si="11">(1-P13)*0.95</f>
        <v>0.87209999999999999</v>
      </c>
      <c r="Q23" s="69">
        <f t="shared" si="11"/>
        <v>0.76760000000000006</v>
      </c>
      <c r="R23" s="69">
        <f t="shared" si="11"/>
        <v>0.76664999999999994</v>
      </c>
      <c r="S23" s="69">
        <f t="shared" si="11"/>
        <v>0.76570000000000005</v>
      </c>
      <c r="T23" s="96" t="s">
        <v>143</v>
      </c>
      <c r="U23" s="144">
        <v>1</v>
      </c>
      <c r="V23" s="144">
        <v>0.998</v>
      </c>
      <c r="W23" s="144">
        <v>0.996</v>
      </c>
      <c r="X23" s="144">
        <v>0.99399999999999999</v>
      </c>
      <c r="Y23" s="144">
        <v>0.99199999999999999</v>
      </c>
      <c r="Z23" s="144">
        <v>0.99</v>
      </c>
      <c r="AA23" s="144">
        <v>0.98799999999999999</v>
      </c>
      <c r="AB23" s="144">
        <v>0.98599999999999999</v>
      </c>
      <c r="AC23" s="144">
        <v>0.96899999999999997</v>
      </c>
      <c r="AD23" s="144">
        <v>0.95199999999999996</v>
      </c>
      <c r="AE23" s="144">
        <v>0.93499999999999994</v>
      </c>
      <c r="AF23" s="144">
        <v>0.91799999999999993</v>
      </c>
      <c r="AG23" s="144">
        <v>0.90099999999999991</v>
      </c>
      <c r="AH23" s="144">
        <v>0.8839999999999999</v>
      </c>
      <c r="AI23" s="144">
        <v>0.86699999999999988</v>
      </c>
      <c r="AJ23" s="144">
        <v>0.84999999999999987</v>
      </c>
      <c r="AK23" s="144">
        <v>0.83299999999999985</v>
      </c>
      <c r="AL23" s="144">
        <v>0.81599999999999995</v>
      </c>
      <c r="AM23" s="144">
        <v>0.77479999999999993</v>
      </c>
      <c r="AN23" s="144">
        <v>0.73359999999999992</v>
      </c>
      <c r="AO23" s="144">
        <v>0.6923999999999999</v>
      </c>
      <c r="AP23" s="144">
        <v>0.65119999999999989</v>
      </c>
      <c r="AQ23" s="144">
        <v>0.60999999999999988</v>
      </c>
      <c r="AR23" s="144">
        <v>0.56879999999999986</v>
      </c>
      <c r="AS23" s="144">
        <v>0.52759999999999985</v>
      </c>
      <c r="AT23" s="144">
        <v>0.48639999999999983</v>
      </c>
      <c r="AU23" s="144">
        <v>0.44519999999999982</v>
      </c>
      <c r="AV23" s="144">
        <v>0.40400000000000003</v>
      </c>
      <c r="AW23" s="144">
        <v>0.38880000000000003</v>
      </c>
      <c r="AX23" s="144">
        <v>0.37360000000000004</v>
      </c>
      <c r="AY23" s="144">
        <v>0.35840000000000005</v>
      </c>
      <c r="AZ23" s="144">
        <v>0.34320000000000006</v>
      </c>
      <c r="BA23" s="144">
        <v>0.32800000000000007</v>
      </c>
      <c r="BB23" s="144">
        <v>0.31280000000000008</v>
      </c>
      <c r="BC23" s="144">
        <v>0.29760000000000009</v>
      </c>
      <c r="BD23" s="144">
        <v>0.2824000000000001</v>
      </c>
      <c r="BE23" s="144">
        <v>0.2672000000000001</v>
      </c>
      <c r="BF23" s="144">
        <v>0.25200000000000011</v>
      </c>
      <c r="BG23" s="144">
        <v>0.23680000000000012</v>
      </c>
      <c r="BH23" s="144">
        <v>0.22160000000000013</v>
      </c>
      <c r="BI23" s="144">
        <v>0.20640000000000014</v>
      </c>
      <c r="BJ23" s="144">
        <v>0.19120000000000015</v>
      </c>
      <c r="BK23" s="144">
        <v>0.17600000000000016</v>
      </c>
      <c r="BL23" s="144">
        <v>0.16080000000000017</v>
      </c>
      <c r="BM23" s="144">
        <v>0.14560000000000017</v>
      </c>
      <c r="BN23" s="144">
        <v>0.13040000000000018</v>
      </c>
      <c r="BO23" s="144">
        <v>0.11520000000000018</v>
      </c>
      <c r="BP23" s="144">
        <v>0.1</v>
      </c>
    </row>
    <row r="24" spans="1:68" x14ac:dyDescent="0.35">
      <c r="A24" s="68" t="s">
        <v>94</v>
      </c>
      <c r="B24" s="69" t="s">
        <v>90</v>
      </c>
      <c r="C24" s="69" t="s">
        <v>11</v>
      </c>
      <c r="D24" s="105" t="s">
        <v>199</v>
      </c>
      <c r="E24" s="69" t="s">
        <v>180</v>
      </c>
      <c r="F24" s="69" t="s">
        <v>14</v>
      </c>
      <c r="G24" s="69" t="s">
        <v>14</v>
      </c>
      <c r="H24" s="69" t="s">
        <v>12</v>
      </c>
      <c r="I24" s="69" t="s">
        <v>17</v>
      </c>
      <c r="J24" s="69" t="s">
        <v>17</v>
      </c>
      <c r="K24" s="69" t="s">
        <v>17</v>
      </c>
      <c r="L24" s="69" t="s">
        <v>17</v>
      </c>
      <c r="M24" s="69" t="s">
        <v>17</v>
      </c>
      <c r="N24" s="69">
        <v>2023</v>
      </c>
      <c r="O24" s="69" t="s">
        <v>41</v>
      </c>
      <c r="P24" s="69" t="s">
        <v>41</v>
      </c>
      <c r="Q24" s="69">
        <f>(1-Q9)*0.9*0.03</f>
        <v>1.4337000000000001E-2</v>
      </c>
      <c r="R24" s="69">
        <f t="shared" ref="R24:S24" si="12">(1-R9)*0.9*0.03</f>
        <v>1.431E-2</v>
      </c>
      <c r="S24" s="69">
        <f t="shared" si="12"/>
        <v>1.4283000000000001E-2</v>
      </c>
      <c r="T24" s="96" t="s">
        <v>143</v>
      </c>
      <c r="U24" s="144">
        <v>2.1000000000000001E-2</v>
      </c>
      <c r="V24" s="144">
        <v>2.2142857142857145E-2</v>
      </c>
      <c r="W24" s="144">
        <v>2.3285714285714288E-2</v>
      </c>
      <c r="X24" s="144">
        <v>2.4428571428571431E-2</v>
      </c>
      <c r="Y24" s="144">
        <v>2.5571428571428575E-2</v>
      </c>
      <c r="Z24" s="144">
        <v>2.6714285714285718E-2</v>
      </c>
      <c r="AA24" s="144">
        <v>2.7857142857142862E-2</v>
      </c>
      <c r="AB24" s="144">
        <v>2.9000000000000001E-2</v>
      </c>
      <c r="AC24" s="144">
        <v>2.8800000000000003E-2</v>
      </c>
      <c r="AD24" s="144">
        <v>2.8600000000000004E-2</v>
      </c>
      <c r="AE24" s="144">
        <v>2.8400000000000005E-2</v>
      </c>
      <c r="AF24" s="144">
        <v>2.8200000000000006E-2</v>
      </c>
      <c r="AG24" s="144">
        <v>2.8000000000000008E-2</v>
      </c>
      <c r="AH24" s="144">
        <v>2.7800000000000009E-2</v>
      </c>
      <c r="AI24" s="144">
        <v>2.760000000000001E-2</v>
      </c>
      <c r="AJ24" s="144">
        <v>2.7400000000000011E-2</v>
      </c>
      <c r="AK24" s="144">
        <v>2.7200000000000012E-2</v>
      </c>
      <c r="AL24" s="144">
        <v>2.7E-2</v>
      </c>
      <c r="AM24" s="144">
        <v>2.5399999999999999E-2</v>
      </c>
      <c r="AN24" s="144">
        <v>2.3799999999999998E-2</v>
      </c>
      <c r="AO24" s="144">
        <v>2.2199999999999998E-2</v>
      </c>
      <c r="AP24" s="144">
        <v>2.0599999999999997E-2</v>
      </c>
      <c r="AQ24" s="144">
        <v>1.8999999999999996E-2</v>
      </c>
      <c r="AR24" s="144">
        <v>1.7399999999999995E-2</v>
      </c>
      <c r="AS24" s="144">
        <v>1.5799999999999995E-2</v>
      </c>
      <c r="AT24" s="144">
        <v>1.4199999999999994E-2</v>
      </c>
      <c r="AU24" s="144">
        <v>1.2599999999999993E-2</v>
      </c>
      <c r="AV24" s="144">
        <v>1.0999999999999999E-2</v>
      </c>
      <c r="AW24" s="144">
        <v>1.0799999999999999E-2</v>
      </c>
      <c r="AX24" s="144">
        <v>1.0599999999999998E-2</v>
      </c>
      <c r="AY24" s="144">
        <v>1.0399999999999998E-2</v>
      </c>
      <c r="AZ24" s="144">
        <v>1.0199999999999997E-2</v>
      </c>
      <c r="BA24" s="144">
        <v>9.9999999999999967E-3</v>
      </c>
      <c r="BB24" s="144">
        <v>9.7999999999999962E-3</v>
      </c>
      <c r="BC24" s="144">
        <v>9.5999999999999957E-3</v>
      </c>
      <c r="BD24" s="144">
        <v>9.3999999999999952E-3</v>
      </c>
      <c r="BE24" s="144">
        <v>9.1999999999999946E-3</v>
      </c>
      <c r="BF24" s="144">
        <v>8.9999999999999941E-3</v>
      </c>
      <c r="BG24" s="144">
        <v>8.7999999999999936E-3</v>
      </c>
      <c r="BH24" s="144">
        <v>8.5999999999999931E-3</v>
      </c>
      <c r="BI24" s="144">
        <v>8.3999999999999925E-3</v>
      </c>
      <c r="BJ24" s="144">
        <v>8.199999999999992E-3</v>
      </c>
      <c r="BK24" s="144">
        <v>7.9999999999999915E-3</v>
      </c>
      <c r="BL24" s="144">
        <v>7.7999999999999918E-3</v>
      </c>
      <c r="BM24" s="144">
        <v>7.5999999999999922E-3</v>
      </c>
      <c r="BN24" s="144">
        <v>7.3999999999999925E-3</v>
      </c>
      <c r="BO24" s="144">
        <v>7.1999999999999929E-3</v>
      </c>
      <c r="BP24" s="144">
        <v>7.0000000000000001E-3</v>
      </c>
    </row>
    <row r="25" spans="1:68" x14ac:dyDescent="0.35">
      <c r="A25" s="68" t="s">
        <v>94</v>
      </c>
      <c r="B25" s="69" t="s">
        <v>90</v>
      </c>
      <c r="C25" s="69" t="s">
        <v>11</v>
      </c>
      <c r="D25" s="105" t="s">
        <v>198</v>
      </c>
      <c r="E25" s="69" t="s">
        <v>181</v>
      </c>
      <c r="F25" s="69" t="s">
        <v>14</v>
      </c>
      <c r="G25" s="69" t="s">
        <v>14</v>
      </c>
      <c r="H25" s="69" t="s">
        <v>12</v>
      </c>
      <c r="I25" s="69" t="s">
        <v>17</v>
      </c>
      <c r="J25" s="69" t="s">
        <v>17</v>
      </c>
      <c r="K25" s="69" t="s">
        <v>17</v>
      </c>
      <c r="L25" s="69" t="s">
        <v>17</v>
      </c>
      <c r="M25" s="69" t="s">
        <v>17</v>
      </c>
      <c r="N25" s="69">
        <v>2023</v>
      </c>
      <c r="O25" s="69" t="s">
        <v>41</v>
      </c>
      <c r="P25" s="69" t="s">
        <v>41</v>
      </c>
      <c r="Q25" s="69">
        <f>(1-Q8)*0.9</f>
        <v>0.47790000000000005</v>
      </c>
      <c r="R25" s="69">
        <f t="shared" ref="R25:S25" si="13">(1-R8)*0.9</f>
        <v>0.47700000000000004</v>
      </c>
      <c r="S25" s="69">
        <f t="shared" si="13"/>
        <v>0.47610000000000002</v>
      </c>
      <c r="T25" s="96" t="s">
        <v>143</v>
      </c>
      <c r="U25" s="145">
        <v>0.97</v>
      </c>
      <c r="V25" s="145">
        <v>0.95121848739495796</v>
      </c>
      <c r="W25" s="145">
        <v>0.93243697478991594</v>
      </c>
      <c r="X25" s="145">
        <v>0.91365546218487403</v>
      </c>
      <c r="Y25" s="145">
        <v>0.89487394957983191</v>
      </c>
      <c r="Z25" s="145">
        <v>0.87609243697478989</v>
      </c>
      <c r="AA25" s="145">
        <v>0.85731092436974787</v>
      </c>
      <c r="AB25" s="145">
        <v>0.83852941176470586</v>
      </c>
      <c r="AC25" s="145">
        <v>0.81447647058823536</v>
      </c>
      <c r="AD25" s="145">
        <v>0.79042352941176464</v>
      </c>
      <c r="AE25" s="145">
        <v>0.76637058823529414</v>
      </c>
      <c r="AF25" s="145">
        <v>0.74231764705882353</v>
      </c>
      <c r="AG25" s="145">
        <v>0.71826470588235292</v>
      </c>
      <c r="AH25" s="145">
        <v>0.69421176470588231</v>
      </c>
      <c r="AI25" s="145">
        <v>0.6701588235294117</v>
      </c>
      <c r="AJ25" s="145">
        <v>0.6461058823529412</v>
      </c>
      <c r="AK25" s="145">
        <v>0.6220529411764707</v>
      </c>
      <c r="AL25" s="145">
        <v>0.59799999999999998</v>
      </c>
      <c r="AM25" s="145">
        <v>0.57750000000000001</v>
      </c>
      <c r="AN25" s="145">
        <v>0.55700000000000005</v>
      </c>
      <c r="AO25" s="145">
        <v>0.53650000000000009</v>
      </c>
      <c r="AP25" s="145">
        <v>0.5159999999999999</v>
      </c>
      <c r="AQ25" s="145">
        <v>0.4955</v>
      </c>
      <c r="AR25" s="145">
        <v>0.47500000000000009</v>
      </c>
      <c r="AS25" s="145">
        <v>0.45450000000000007</v>
      </c>
      <c r="AT25" s="145">
        <v>0.434</v>
      </c>
      <c r="AU25" s="145">
        <v>0.41350000000000003</v>
      </c>
      <c r="AV25" s="145">
        <v>0.39299999999999996</v>
      </c>
      <c r="AW25" s="145">
        <v>0.37995000000000001</v>
      </c>
      <c r="AX25" s="145">
        <v>0.36690000000000011</v>
      </c>
      <c r="AY25" s="145">
        <v>0.35385000000000011</v>
      </c>
      <c r="AZ25" s="145">
        <v>0.34080000000000005</v>
      </c>
      <c r="BA25" s="145">
        <v>0.3277500000000001</v>
      </c>
      <c r="BB25" s="145">
        <v>0.31470000000000009</v>
      </c>
      <c r="BC25" s="145">
        <v>0.30165000000000008</v>
      </c>
      <c r="BD25" s="145">
        <v>0.28860000000000002</v>
      </c>
      <c r="BE25" s="145">
        <v>0.27554999999999996</v>
      </c>
      <c r="BF25" s="145">
        <v>0.26249999999999996</v>
      </c>
      <c r="BG25" s="145">
        <v>0.24944999999999992</v>
      </c>
      <c r="BH25" s="145">
        <v>0.23639999999999989</v>
      </c>
      <c r="BI25" s="145">
        <v>0.22334999999999985</v>
      </c>
      <c r="BJ25" s="145">
        <v>0.21029999999999982</v>
      </c>
      <c r="BK25" s="145">
        <v>0.19724999999999979</v>
      </c>
      <c r="BL25" s="145">
        <v>0.18419999999999975</v>
      </c>
      <c r="BM25" s="145">
        <v>0.17114999999999972</v>
      </c>
      <c r="BN25" s="145">
        <v>0.15809999999999969</v>
      </c>
      <c r="BO25" s="145">
        <v>0.14504999999999965</v>
      </c>
      <c r="BP25" s="145">
        <v>0.13200000000000006</v>
      </c>
    </row>
    <row r="26" spans="1:68" x14ac:dyDescent="0.35">
      <c r="A26" s="68" t="s">
        <v>94</v>
      </c>
      <c r="B26" s="69" t="s">
        <v>90</v>
      </c>
      <c r="C26" s="69" t="s">
        <v>11</v>
      </c>
      <c r="D26" s="105" t="s">
        <v>197</v>
      </c>
      <c r="E26" s="69" t="s">
        <v>182</v>
      </c>
      <c r="F26" s="69" t="s">
        <v>14</v>
      </c>
      <c r="G26" s="69" t="s">
        <v>14</v>
      </c>
      <c r="H26" s="69" t="s">
        <v>12</v>
      </c>
      <c r="I26" s="69" t="s">
        <v>17</v>
      </c>
      <c r="J26" s="69" t="s">
        <v>17</v>
      </c>
      <c r="K26" s="69" t="s">
        <v>17</v>
      </c>
      <c r="L26" s="69" t="s">
        <v>17</v>
      </c>
      <c r="M26" s="69" t="s">
        <v>17</v>
      </c>
      <c r="N26" s="69">
        <v>2023</v>
      </c>
      <c r="O26" s="69" t="s">
        <v>41</v>
      </c>
      <c r="P26" s="69" t="s">
        <v>41</v>
      </c>
      <c r="Q26" s="69">
        <f>(1-Q10)*0.9*0.27</f>
        <v>0.137295</v>
      </c>
      <c r="R26" s="69">
        <f t="shared" ref="R26:S26" si="14">(1-R10)*0.9*0.27</f>
        <v>0.13705200000000003</v>
      </c>
      <c r="S26" s="69">
        <f t="shared" si="14"/>
        <v>0.13680899999999999</v>
      </c>
      <c r="T26" s="96" t="s">
        <v>143</v>
      </c>
      <c r="U26" s="144">
        <v>0.27400000000000002</v>
      </c>
      <c r="V26" s="144">
        <v>0.27100000000000002</v>
      </c>
      <c r="W26" s="144">
        <v>0.26800000000000002</v>
      </c>
      <c r="X26" s="144">
        <v>0.26500000000000001</v>
      </c>
      <c r="Y26" s="144">
        <v>0.26200000000000001</v>
      </c>
      <c r="Z26" s="144">
        <v>0.25900000000000001</v>
      </c>
      <c r="AA26" s="144">
        <v>0.25600000000000001</v>
      </c>
      <c r="AB26" s="144">
        <v>0.253</v>
      </c>
      <c r="AC26" s="144">
        <v>0.2447</v>
      </c>
      <c r="AD26" s="144">
        <v>0.2364</v>
      </c>
      <c r="AE26" s="144">
        <v>0.2281</v>
      </c>
      <c r="AF26" s="144">
        <v>0.2198</v>
      </c>
      <c r="AG26" s="144">
        <v>0.21149999999999999</v>
      </c>
      <c r="AH26" s="144">
        <v>0.20319999999999999</v>
      </c>
      <c r="AI26" s="144">
        <v>0.19489999999999999</v>
      </c>
      <c r="AJ26" s="144">
        <v>0.18659999999999999</v>
      </c>
      <c r="AK26" s="144">
        <v>0.17829999999999999</v>
      </c>
      <c r="AL26" s="144">
        <v>0.17</v>
      </c>
      <c r="AM26" s="144">
        <v>0.16240000000000002</v>
      </c>
      <c r="AN26" s="144">
        <v>0.15480000000000002</v>
      </c>
      <c r="AO26" s="144">
        <v>0.14720000000000003</v>
      </c>
      <c r="AP26" s="144">
        <v>0.13960000000000003</v>
      </c>
      <c r="AQ26" s="144">
        <v>0.13200000000000003</v>
      </c>
      <c r="AR26" s="144">
        <v>0.12440000000000004</v>
      </c>
      <c r="AS26" s="144">
        <v>0.11680000000000004</v>
      </c>
      <c r="AT26" s="144">
        <v>0.10920000000000005</v>
      </c>
      <c r="AU26" s="144">
        <v>0.10160000000000005</v>
      </c>
      <c r="AV26" s="144">
        <v>9.4E-2</v>
      </c>
      <c r="AW26" s="144">
        <v>9.11E-2</v>
      </c>
      <c r="AX26" s="144">
        <v>8.8200000000000001E-2</v>
      </c>
      <c r="AY26" s="144">
        <v>8.5300000000000001E-2</v>
      </c>
      <c r="AZ26" s="144">
        <v>8.2400000000000001E-2</v>
      </c>
      <c r="BA26" s="144">
        <v>7.9500000000000001E-2</v>
      </c>
      <c r="BB26" s="144">
        <v>7.6600000000000001E-2</v>
      </c>
      <c r="BC26" s="144">
        <v>7.3700000000000002E-2</v>
      </c>
      <c r="BD26" s="144">
        <v>7.0800000000000002E-2</v>
      </c>
      <c r="BE26" s="144">
        <v>6.7900000000000002E-2</v>
      </c>
      <c r="BF26" s="144">
        <v>6.5000000000000002E-2</v>
      </c>
      <c r="BG26" s="144">
        <v>6.2100000000000002E-2</v>
      </c>
      <c r="BH26" s="144">
        <v>5.9200000000000003E-2</v>
      </c>
      <c r="BI26" s="144">
        <v>5.6300000000000003E-2</v>
      </c>
      <c r="BJ26" s="144">
        <v>5.3400000000000003E-2</v>
      </c>
      <c r="BK26" s="144">
        <v>5.0500000000000003E-2</v>
      </c>
      <c r="BL26" s="144">
        <v>4.7600000000000003E-2</v>
      </c>
      <c r="BM26" s="144">
        <v>4.4700000000000004E-2</v>
      </c>
      <c r="BN26" s="144">
        <v>4.1800000000000004E-2</v>
      </c>
      <c r="BO26" s="144">
        <v>3.8900000000000004E-2</v>
      </c>
      <c r="BP26" s="144">
        <v>3.5999999999999997E-2</v>
      </c>
    </row>
    <row r="27" spans="1:68" x14ac:dyDescent="0.35">
      <c r="A27" s="68" t="s">
        <v>94</v>
      </c>
      <c r="B27" s="69" t="s">
        <v>90</v>
      </c>
      <c r="C27" s="69" t="s">
        <v>11</v>
      </c>
      <c r="D27" s="69" t="s">
        <v>196</v>
      </c>
      <c r="E27" s="104" t="s">
        <v>183</v>
      </c>
      <c r="F27" s="69" t="s">
        <v>14</v>
      </c>
      <c r="G27" s="69" t="s">
        <v>14</v>
      </c>
      <c r="H27" s="69" t="s">
        <v>12</v>
      </c>
      <c r="I27" s="69" t="s">
        <v>17</v>
      </c>
      <c r="J27" s="69" t="s">
        <v>17</v>
      </c>
      <c r="K27" s="69" t="s">
        <v>17</v>
      </c>
      <c r="L27" s="69" t="s">
        <v>17</v>
      </c>
      <c r="M27" s="69" t="s">
        <v>17</v>
      </c>
      <c r="N27" s="69">
        <v>2023</v>
      </c>
      <c r="O27" s="69" t="s">
        <v>41</v>
      </c>
      <c r="P27" s="69">
        <v>0</v>
      </c>
      <c r="Q27" s="69">
        <v>0</v>
      </c>
      <c r="R27" s="69">
        <v>0</v>
      </c>
      <c r="S27" s="69">
        <v>0</v>
      </c>
      <c r="T27" s="96" t="s">
        <v>143</v>
      </c>
      <c r="U27" s="144">
        <v>2.3E-2</v>
      </c>
      <c r="V27" s="144">
        <v>2.8000000000000001E-2</v>
      </c>
      <c r="W27" s="144">
        <v>3.3000000000000002E-2</v>
      </c>
      <c r="X27" s="144">
        <v>3.7999999999999999E-2</v>
      </c>
      <c r="Y27" s="144">
        <v>4.2999999999999997E-2</v>
      </c>
      <c r="Z27" s="144">
        <v>4.7999999999999994E-2</v>
      </c>
      <c r="AA27" s="144">
        <v>5.2999999999999992E-2</v>
      </c>
      <c r="AB27" s="144">
        <v>5.8000000000000003E-2</v>
      </c>
      <c r="AC27" s="144">
        <v>6.9800000000000001E-2</v>
      </c>
      <c r="AD27" s="144">
        <v>8.1600000000000006E-2</v>
      </c>
      <c r="AE27" s="144">
        <v>9.3400000000000011E-2</v>
      </c>
      <c r="AF27" s="144">
        <v>0.10520000000000002</v>
      </c>
      <c r="AG27" s="144">
        <v>0.11700000000000002</v>
      </c>
      <c r="AH27" s="144">
        <v>0.12880000000000003</v>
      </c>
      <c r="AI27" s="144">
        <v>0.14060000000000003</v>
      </c>
      <c r="AJ27" s="144">
        <v>0.15240000000000004</v>
      </c>
      <c r="AK27" s="144">
        <v>0.16420000000000004</v>
      </c>
      <c r="AL27" s="144">
        <v>0.17599999999999999</v>
      </c>
      <c r="AM27" s="144">
        <v>0.17749999999999999</v>
      </c>
      <c r="AN27" s="144">
        <v>0.17899999999999999</v>
      </c>
      <c r="AO27" s="144">
        <v>0.18049999999999999</v>
      </c>
      <c r="AP27" s="144">
        <v>0.182</v>
      </c>
      <c r="AQ27" s="144">
        <v>0.1835</v>
      </c>
      <c r="AR27" s="144">
        <v>0.185</v>
      </c>
      <c r="AS27" s="144">
        <v>0.1865</v>
      </c>
      <c r="AT27" s="144">
        <v>0.188</v>
      </c>
      <c r="AU27" s="144">
        <v>0.1895</v>
      </c>
      <c r="AV27" s="144">
        <v>0.191</v>
      </c>
      <c r="AW27" s="144">
        <v>0.19009999999999999</v>
      </c>
      <c r="AX27" s="144">
        <v>0.18919999999999998</v>
      </c>
      <c r="AY27" s="144">
        <v>0.18829999999999997</v>
      </c>
      <c r="AZ27" s="144">
        <v>0.18739999999999996</v>
      </c>
      <c r="BA27" s="144">
        <v>0.18649999999999994</v>
      </c>
      <c r="BB27" s="144">
        <v>0.18559999999999993</v>
      </c>
      <c r="BC27" s="144">
        <v>0.18469999999999992</v>
      </c>
      <c r="BD27" s="144">
        <v>0.18379999999999991</v>
      </c>
      <c r="BE27" s="144">
        <v>0.1828999999999999</v>
      </c>
      <c r="BF27" s="144">
        <v>0.18199999999999988</v>
      </c>
      <c r="BG27" s="144">
        <v>0.18109999999999987</v>
      </c>
      <c r="BH27" s="144">
        <v>0.18019999999999986</v>
      </c>
      <c r="BI27" s="144">
        <v>0.17929999999999985</v>
      </c>
      <c r="BJ27" s="144">
        <v>0.17839999999999984</v>
      </c>
      <c r="BK27" s="144">
        <v>0.17749999999999982</v>
      </c>
      <c r="BL27" s="144">
        <v>0.17659999999999981</v>
      </c>
      <c r="BM27" s="144">
        <v>0.1756999999999998</v>
      </c>
      <c r="BN27" s="144">
        <v>0.17479999999999979</v>
      </c>
      <c r="BO27" s="144">
        <v>0.17389999999999978</v>
      </c>
      <c r="BP27" s="144">
        <v>0.17299999999999999</v>
      </c>
    </row>
    <row r="28" spans="1:68" x14ac:dyDescent="0.35">
      <c r="A28" s="68" t="s">
        <v>94</v>
      </c>
      <c r="B28" s="69" t="s">
        <v>90</v>
      </c>
      <c r="C28" s="69" t="s">
        <v>11</v>
      </c>
      <c r="D28" s="69" t="s">
        <v>195</v>
      </c>
      <c r="E28" s="69" t="s">
        <v>184</v>
      </c>
      <c r="F28" s="69" t="s">
        <v>14</v>
      </c>
      <c r="G28" s="69" t="s">
        <v>14</v>
      </c>
      <c r="H28" s="69" t="s">
        <v>12</v>
      </c>
      <c r="I28" s="69" t="s">
        <v>17</v>
      </c>
      <c r="J28" s="69" t="s">
        <v>17</v>
      </c>
      <c r="K28" s="69" t="s">
        <v>17</v>
      </c>
      <c r="L28" s="69" t="s">
        <v>17</v>
      </c>
      <c r="M28" s="69" t="s">
        <v>17</v>
      </c>
      <c r="N28" s="69">
        <v>2023</v>
      </c>
      <c r="O28" s="69" t="s">
        <v>41</v>
      </c>
      <c r="P28" s="69">
        <v>0</v>
      </c>
      <c r="Q28" s="69">
        <v>0</v>
      </c>
      <c r="R28" s="69">
        <v>0</v>
      </c>
      <c r="S28" s="69">
        <v>0</v>
      </c>
      <c r="T28" s="96" t="s">
        <v>143</v>
      </c>
      <c r="U28" s="144">
        <v>7.0000000000000001E-3</v>
      </c>
      <c r="V28" s="144">
        <v>7.0000000000000001E-3</v>
      </c>
      <c r="W28" s="144">
        <v>7.0000000000000001E-3</v>
      </c>
      <c r="X28" s="144">
        <v>7.0000000000000001E-3</v>
      </c>
      <c r="Y28" s="144">
        <v>7.0000000000000001E-3</v>
      </c>
      <c r="Z28" s="144">
        <v>7.0000000000000001E-3</v>
      </c>
      <c r="AA28" s="144">
        <v>7.0000000000000001E-3</v>
      </c>
      <c r="AB28" s="144">
        <v>7.0000000000000001E-3</v>
      </c>
      <c r="AC28" s="144">
        <v>6.8000000000000005E-3</v>
      </c>
      <c r="AD28" s="144">
        <v>6.6000000000000008E-3</v>
      </c>
      <c r="AE28" s="144">
        <v>6.4000000000000012E-3</v>
      </c>
      <c r="AF28" s="144">
        <v>6.2000000000000015E-3</v>
      </c>
      <c r="AG28" s="144">
        <v>6.0000000000000019E-3</v>
      </c>
      <c r="AH28" s="144">
        <v>5.8000000000000022E-3</v>
      </c>
      <c r="AI28" s="144">
        <v>5.6000000000000025E-3</v>
      </c>
      <c r="AJ28" s="144">
        <v>5.4000000000000029E-3</v>
      </c>
      <c r="AK28" s="144">
        <v>5.2000000000000032E-3</v>
      </c>
      <c r="AL28" s="144">
        <v>5.0000000000000001E-3</v>
      </c>
      <c r="AM28" s="144">
        <v>4.5000000000000005E-3</v>
      </c>
      <c r="AN28" s="144">
        <v>4.0000000000000001E-3</v>
      </c>
      <c r="AO28" s="144">
        <v>3.5000000000000001E-3</v>
      </c>
      <c r="AP28" s="144">
        <v>3.0000000000000001E-3</v>
      </c>
      <c r="AQ28" s="144">
        <v>2.5000000000000001E-3</v>
      </c>
      <c r="AR28" s="144">
        <v>2E-3</v>
      </c>
      <c r="AS28" s="144">
        <v>1.5E-3</v>
      </c>
      <c r="AT28" s="144">
        <v>1E-3</v>
      </c>
      <c r="AU28" s="144">
        <v>5.0000000000000001E-4</v>
      </c>
      <c r="AV28" s="144">
        <v>0</v>
      </c>
      <c r="AW28" s="144">
        <v>0</v>
      </c>
      <c r="AX28" s="144">
        <v>0</v>
      </c>
      <c r="AY28" s="144">
        <v>0</v>
      </c>
      <c r="AZ28" s="144">
        <v>0</v>
      </c>
      <c r="BA28" s="144">
        <v>0</v>
      </c>
      <c r="BB28" s="144">
        <v>0</v>
      </c>
      <c r="BC28" s="144">
        <v>0</v>
      </c>
      <c r="BD28" s="144">
        <v>0</v>
      </c>
      <c r="BE28" s="144">
        <v>0</v>
      </c>
      <c r="BF28" s="144">
        <v>0</v>
      </c>
      <c r="BG28" s="144">
        <v>0</v>
      </c>
      <c r="BH28" s="144">
        <v>0</v>
      </c>
      <c r="BI28" s="144">
        <v>0</v>
      </c>
      <c r="BJ28" s="144">
        <v>0</v>
      </c>
      <c r="BK28" s="144">
        <v>0</v>
      </c>
      <c r="BL28" s="144">
        <v>0</v>
      </c>
      <c r="BM28" s="144">
        <v>0</v>
      </c>
      <c r="BN28" s="144">
        <v>0</v>
      </c>
      <c r="BO28" s="144">
        <v>0</v>
      </c>
      <c r="BP28" s="144">
        <v>0</v>
      </c>
    </row>
    <row r="29" spans="1:68" x14ac:dyDescent="0.35">
      <c r="A29" s="68" t="s">
        <v>94</v>
      </c>
      <c r="B29" s="69" t="s">
        <v>90</v>
      </c>
      <c r="C29" s="69" t="s">
        <v>37</v>
      </c>
      <c r="D29" s="69" t="s">
        <v>194</v>
      </c>
      <c r="E29" s="69" t="s">
        <v>185</v>
      </c>
      <c r="F29" s="69" t="s">
        <v>14</v>
      </c>
      <c r="G29" s="69" t="s">
        <v>14</v>
      </c>
      <c r="H29" s="69" t="s">
        <v>12</v>
      </c>
      <c r="I29" s="69" t="s">
        <v>17</v>
      </c>
      <c r="J29" s="69" t="s">
        <v>17</v>
      </c>
      <c r="K29" s="69" t="s">
        <v>17</v>
      </c>
      <c r="L29" s="69" t="s">
        <v>17</v>
      </c>
      <c r="M29" s="69" t="s">
        <v>17</v>
      </c>
      <c r="N29" s="69">
        <v>2023</v>
      </c>
      <c r="O29" s="69">
        <f>(1-SUM(O11:O12))*0.95</f>
        <v>0.88255000000000006</v>
      </c>
      <c r="P29" s="69">
        <f t="shared" ref="P29:S29" si="15">(1-SUM(P11:P12))*0.95</f>
        <v>0.86260000000000003</v>
      </c>
      <c r="Q29" s="69">
        <f t="shared" si="15"/>
        <v>0.7923</v>
      </c>
      <c r="R29" s="69">
        <f t="shared" si="15"/>
        <v>0.79039999999999999</v>
      </c>
      <c r="S29" s="69">
        <f t="shared" si="15"/>
        <v>0.78849999999999998</v>
      </c>
      <c r="T29" s="96" t="s">
        <v>143</v>
      </c>
      <c r="U29" s="144">
        <v>1</v>
      </c>
      <c r="V29" s="144">
        <v>1</v>
      </c>
      <c r="W29" s="144">
        <v>0.998</v>
      </c>
      <c r="X29" s="144">
        <v>0.996</v>
      </c>
      <c r="Y29" s="144">
        <v>0.99399999999999999</v>
      </c>
      <c r="Z29" s="144">
        <v>0.99199999999999999</v>
      </c>
      <c r="AA29" s="144">
        <v>0.99</v>
      </c>
      <c r="AB29" s="144">
        <v>0.98799999999999999</v>
      </c>
      <c r="AC29" s="144">
        <v>0.97270000000000001</v>
      </c>
      <c r="AD29" s="144">
        <v>0.95740000000000003</v>
      </c>
      <c r="AE29" s="144">
        <v>0.94210000000000005</v>
      </c>
      <c r="AF29" s="144">
        <v>0.92680000000000007</v>
      </c>
      <c r="AG29" s="144">
        <v>0.91150000000000009</v>
      </c>
      <c r="AH29" s="144">
        <v>0.89620000000000011</v>
      </c>
      <c r="AI29" s="144">
        <v>0.88090000000000013</v>
      </c>
      <c r="AJ29" s="144">
        <v>0.86560000000000015</v>
      </c>
      <c r="AK29" s="144">
        <v>0.85030000000000017</v>
      </c>
      <c r="AL29" s="144">
        <v>0.83499999999999996</v>
      </c>
      <c r="AM29" s="144">
        <v>0.81430000000000002</v>
      </c>
      <c r="AN29" s="144">
        <v>0.79360000000000008</v>
      </c>
      <c r="AO29" s="144">
        <v>0.77290000000000014</v>
      </c>
      <c r="AP29" s="144">
        <v>0.7522000000000002</v>
      </c>
      <c r="AQ29" s="144">
        <v>0.73150000000000026</v>
      </c>
      <c r="AR29" s="144">
        <v>0.71080000000000032</v>
      </c>
      <c r="AS29" s="144">
        <v>0.69010000000000038</v>
      </c>
      <c r="AT29" s="144">
        <v>0.66940000000000044</v>
      </c>
      <c r="AU29" s="144">
        <v>0.6487000000000005</v>
      </c>
      <c r="AV29" s="144">
        <v>0.628</v>
      </c>
      <c r="AW29" s="144">
        <v>0.61265000000000003</v>
      </c>
      <c r="AX29" s="144">
        <v>0.59730000000000005</v>
      </c>
      <c r="AY29" s="144">
        <v>0.58195000000000008</v>
      </c>
      <c r="AZ29" s="144">
        <v>0.5666000000000001</v>
      </c>
      <c r="BA29" s="144">
        <v>0.55125000000000013</v>
      </c>
      <c r="BB29" s="144">
        <v>0.53590000000000015</v>
      </c>
      <c r="BC29" s="144">
        <v>0.52055000000000018</v>
      </c>
      <c r="BD29" s="144">
        <v>0.5052000000000002</v>
      </c>
      <c r="BE29" s="144">
        <v>0.48985000000000023</v>
      </c>
      <c r="BF29" s="144">
        <v>0.47450000000000025</v>
      </c>
      <c r="BG29" s="144">
        <v>0.45915000000000028</v>
      </c>
      <c r="BH29" s="144">
        <v>0.44380000000000031</v>
      </c>
      <c r="BI29" s="144">
        <v>0.42845000000000033</v>
      </c>
      <c r="BJ29" s="144">
        <v>0.41310000000000036</v>
      </c>
      <c r="BK29" s="144">
        <v>0.39775000000000038</v>
      </c>
      <c r="BL29" s="144">
        <v>0.38240000000000041</v>
      </c>
      <c r="BM29" s="144">
        <v>0.36705000000000043</v>
      </c>
      <c r="BN29" s="144">
        <v>0.35170000000000046</v>
      </c>
      <c r="BO29" s="144">
        <v>0.33635000000000048</v>
      </c>
      <c r="BP29" s="144">
        <v>0.32100000000000001</v>
      </c>
    </row>
    <row r="30" spans="1:68" x14ac:dyDescent="0.35">
      <c r="A30" s="68" t="s">
        <v>94</v>
      </c>
      <c r="B30" s="69" t="s">
        <v>90</v>
      </c>
      <c r="C30" s="69" t="s">
        <v>164</v>
      </c>
      <c r="D30" s="69" t="s">
        <v>190</v>
      </c>
      <c r="E30" s="69" t="s">
        <v>186</v>
      </c>
      <c r="F30" s="69" t="s">
        <v>14</v>
      </c>
      <c r="G30" s="69" t="s">
        <v>14</v>
      </c>
      <c r="H30" s="69" t="s">
        <v>12</v>
      </c>
      <c r="I30" s="69" t="s">
        <v>17</v>
      </c>
      <c r="J30" s="69" t="s">
        <v>17</v>
      </c>
      <c r="K30" s="69" t="s">
        <v>17</v>
      </c>
      <c r="L30" s="69" t="s">
        <v>17</v>
      </c>
      <c r="M30" s="69" t="s">
        <v>17</v>
      </c>
      <c r="N30" s="69">
        <v>2023</v>
      </c>
      <c r="O30" s="69">
        <f>(1-O14)*0.95*0.34</f>
        <v>0.31331000000000003</v>
      </c>
      <c r="P30" s="69">
        <f t="shared" ref="P30:S30" si="16">(1-P14)*0.95*0.34</f>
        <v>0.29070000000000001</v>
      </c>
      <c r="Q30" s="69">
        <f t="shared" si="16"/>
        <v>0.1938</v>
      </c>
      <c r="R30" s="69">
        <f t="shared" si="16"/>
        <v>0.19347699999999998</v>
      </c>
      <c r="S30" s="69">
        <f t="shared" si="16"/>
        <v>0.19315399999999999</v>
      </c>
      <c r="T30" s="96" t="s">
        <v>143</v>
      </c>
      <c r="U30" s="144">
        <v>0.33400000000000002</v>
      </c>
      <c r="V30" s="144">
        <v>0.33314285714285718</v>
      </c>
      <c r="W30" s="144">
        <v>0.33228571428571435</v>
      </c>
      <c r="X30" s="144">
        <v>0.33142857142857152</v>
      </c>
      <c r="Y30" s="144">
        <v>0.33057142857142868</v>
      </c>
      <c r="Z30" s="144">
        <v>0.32971428571428585</v>
      </c>
      <c r="AA30" s="144">
        <v>0.32885714285714301</v>
      </c>
      <c r="AB30" s="144">
        <v>0.32800000000000001</v>
      </c>
      <c r="AC30" s="144">
        <v>0.3251</v>
      </c>
      <c r="AD30" s="144">
        <v>0.32219999999999999</v>
      </c>
      <c r="AE30" s="144">
        <v>0.31929999999999997</v>
      </c>
      <c r="AF30" s="144">
        <v>0.31639999999999996</v>
      </c>
      <c r="AG30" s="144">
        <v>0.31349999999999995</v>
      </c>
      <c r="AH30" s="144">
        <v>0.31059999999999993</v>
      </c>
      <c r="AI30" s="144">
        <v>0.30769999999999992</v>
      </c>
      <c r="AJ30" s="144">
        <v>0.3047999999999999</v>
      </c>
      <c r="AK30" s="144">
        <v>0.30189999999999989</v>
      </c>
      <c r="AL30" s="144">
        <v>0.29899999999999999</v>
      </c>
      <c r="AM30" s="144">
        <v>0.2848</v>
      </c>
      <c r="AN30" s="144">
        <v>0.27060000000000001</v>
      </c>
      <c r="AO30" s="144">
        <v>0.25640000000000002</v>
      </c>
      <c r="AP30" s="144">
        <v>0.24220000000000003</v>
      </c>
      <c r="AQ30" s="144">
        <v>0.22800000000000004</v>
      </c>
      <c r="AR30" s="144">
        <v>0.21380000000000005</v>
      </c>
      <c r="AS30" s="144">
        <v>0.19960000000000006</v>
      </c>
      <c r="AT30" s="144">
        <v>0.18540000000000006</v>
      </c>
      <c r="AU30" s="144">
        <v>0.17120000000000007</v>
      </c>
      <c r="AV30" s="144">
        <v>0.157</v>
      </c>
      <c r="AW30" s="144">
        <v>0.15195</v>
      </c>
      <c r="AX30" s="144">
        <v>0.1469</v>
      </c>
      <c r="AY30" s="144">
        <v>0.14185</v>
      </c>
      <c r="AZ30" s="144">
        <v>0.1368</v>
      </c>
      <c r="BA30" s="144">
        <v>0.13175000000000001</v>
      </c>
      <c r="BB30" s="144">
        <v>0.12670000000000001</v>
      </c>
      <c r="BC30" s="144">
        <v>0.12165000000000001</v>
      </c>
      <c r="BD30" s="144">
        <v>0.11660000000000001</v>
      </c>
      <c r="BE30" s="144">
        <v>0.11155000000000001</v>
      </c>
      <c r="BF30" s="144">
        <v>0.10650000000000001</v>
      </c>
      <c r="BG30" s="144">
        <v>0.10145000000000001</v>
      </c>
      <c r="BH30" s="144">
        <v>9.6400000000000013E-2</v>
      </c>
      <c r="BI30" s="144">
        <v>9.1350000000000015E-2</v>
      </c>
      <c r="BJ30" s="144">
        <v>8.6300000000000016E-2</v>
      </c>
      <c r="BK30" s="144">
        <v>8.1250000000000017E-2</v>
      </c>
      <c r="BL30" s="144">
        <v>7.6200000000000018E-2</v>
      </c>
      <c r="BM30" s="144">
        <v>7.1150000000000019E-2</v>
      </c>
      <c r="BN30" s="144">
        <v>6.610000000000002E-2</v>
      </c>
      <c r="BO30" s="144">
        <v>6.1050000000000021E-2</v>
      </c>
      <c r="BP30" s="144">
        <v>5.6000000000000001E-2</v>
      </c>
    </row>
    <row r="31" spans="1:68" x14ac:dyDescent="0.35">
      <c r="A31" s="68" t="s">
        <v>94</v>
      </c>
      <c r="B31" s="69" t="s">
        <v>90</v>
      </c>
      <c r="C31" s="69" t="s">
        <v>164</v>
      </c>
      <c r="D31" s="69" t="s">
        <v>191</v>
      </c>
      <c r="E31" s="69" t="s">
        <v>187</v>
      </c>
      <c r="F31" s="69" t="s">
        <v>14</v>
      </c>
      <c r="G31" s="69" t="s">
        <v>14</v>
      </c>
      <c r="H31" s="69" t="s">
        <v>12</v>
      </c>
      <c r="I31" s="69" t="s">
        <v>17</v>
      </c>
      <c r="J31" s="69" t="s">
        <v>17</v>
      </c>
      <c r="K31" s="69" t="s">
        <v>17</v>
      </c>
      <c r="L31" s="69" t="s">
        <v>17</v>
      </c>
      <c r="M31" s="69" t="s">
        <v>17</v>
      </c>
      <c r="N31" s="69">
        <v>2023</v>
      </c>
      <c r="O31" s="69">
        <f>(1-O14)*0.95*0.66</f>
        <v>0.60819000000000001</v>
      </c>
      <c r="P31" s="69">
        <f t="shared" ref="P31:S31" si="17">(1-P14)*0.95*0.66</f>
        <v>0.56430000000000002</v>
      </c>
      <c r="Q31" s="69">
        <f t="shared" si="17"/>
        <v>0.37619999999999998</v>
      </c>
      <c r="R31" s="69">
        <f t="shared" si="17"/>
        <v>0.37557299999999999</v>
      </c>
      <c r="S31" s="69">
        <f t="shared" si="17"/>
        <v>0.374946</v>
      </c>
      <c r="T31" s="96" t="s">
        <v>143</v>
      </c>
      <c r="U31" s="144">
        <v>0.66</v>
      </c>
      <c r="V31" s="144">
        <v>0.65757142857142858</v>
      </c>
      <c r="W31" s="144">
        <v>0.65514285714285714</v>
      </c>
      <c r="X31" s="144">
        <v>0.65271428571428569</v>
      </c>
      <c r="Y31" s="144">
        <v>0.65028571428571424</v>
      </c>
      <c r="Z31" s="144">
        <v>0.6478571428571428</v>
      </c>
      <c r="AA31" s="144">
        <v>0.64542857142857135</v>
      </c>
      <c r="AB31" s="144">
        <v>0.64300000000000002</v>
      </c>
      <c r="AC31" s="144">
        <v>0.63670000000000004</v>
      </c>
      <c r="AD31" s="144">
        <v>0.63040000000000007</v>
      </c>
      <c r="AE31" s="144">
        <v>0.6241000000000001</v>
      </c>
      <c r="AF31" s="144">
        <v>0.61780000000000013</v>
      </c>
      <c r="AG31" s="144">
        <v>0.61150000000000015</v>
      </c>
      <c r="AH31" s="144">
        <v>0.60520000000000018</v>
      </c>
      <c r="AI31" s="144">
        <v>0.59890000000000021</v>
      </c>
      <c r="AJ31" s="144">
        <v>0.59260000000000024</v>
      </c>
      <c r="AK31" s="144">
        <v>0.58630000000000027</v>
      </c>
      <c r="AL31" s="144">
        <v>0.57999999999999996</v>
      </c>
      <c r="AM31" s="144">
        <v>0.55249999999999999</v>
      </c>
      <c r="AN31" s="144">
        <v>0.52500000000000002</v>
      </c>
      <c r="AO31" s="144">
        <v>0.49750000000000005</v>
      </c>
      <c r="AP31" s="144">
        <v>0.47000000000000008</v>
      </c>
      <c r="AQ31" s="144">
        <v>0.44250000000000012</v>
      </c>
      <c r="AR31" s="144">
        <v>0.41500000000000015</v>
      </c>
      <c r="AS31" s="144">
        <v>0.38750000000000018</v>
      </c>
      <c r="AT31" s="144">
        <v>0.36000000000000021</v>
      </c>
      <c r="AU31" s="144">
        <v>0.33250000000000024</v>
      </c>
      <c r="AV31" s="144">
        <v>0.30499999999999999</v>
      </c>
      <c r="AW31" s="144">
        <v>0.29525000000000001</v>
      </c>
      <c r="AX31" s="144">
        <v>0.28550000000000003</v>
      </c>
      <c r="AY31" s="144">
        <v>0.27575000000000005</v>
      </c>
      <c r="AZ31" s="144">
        <v>0.26600000000000007</v>
      </c>
      <c r="BA31" s="144">
        <v>0.25625000000000009</v>
      </c>
      <c r="BB31" s="144">
        <v>0.24650000000000008</v>
      </c>
      <c r="BC31" s="144">
        <v>0.23675000000000007</v>
      </c>
      <c r="BD31" s="144">
        <v>0.22700000000000006</v>
      </c>
      <c r="BE31" s="144">
        <v>0.21725000000000005</v>
      </c>
      <c r="BF31" s="144">
        <v>0.20750000000000005</v>
      </c>
      <c r="BG31" s="144">
        <v>0.19775000000000004</v>
      </c>
      <c r="BH31" s="144">
        <v>0.18800000000000003</v>
      </c>
      <c r="BI31" s="144">
        <v>0.17825000000000002</v>
      </c>
      <c r="BJ31" s="144">
        <v>0.16850000000000001</v>
      </c>
      <c r="BK31" s="144">
        <v>0.15875</v>
      </c>
      <c r="BL31" s="144">
        <v>0.14899999999999999</v>
      </c>
      <c r="BM31" s="144">
        <v>0.13924999999999998</v>
      </c>
      <c r="BN31" s="144">
        <v>0.12949999999999998</v>
      </c>
      <c r="BO31" s="144">
        <v>0.11974999999999998</v>
      </c>
      <c r="BP31" s="144">
        <v>0.11</v>
      </c>
    </row>
    <row r="32" spans="1:68" x14ac:dyDescent="0.35">
      <c r="A32" s="68" t="s">
        <v>94</v>
      </c>
      <c r="B32" s="69" t="s">
        <v>90</v>
      </c>
      <c r="C32" s="69" t="s">
        <v>10</v>
      </c>
      <c r="D32" s="69" t="s">
        <v>324</v>
      </c>
      <c r="E32" s="107" t="s">
        <v>325</v>
      </c>
      <c r="F32" s="69" t="s">
        <v>14</v>
      </c>
      <c r="G32" s="69" t="s">
        <v>14</v>
      </c>
      <c r="H32" s="69" t="s">
        <v>12</v>
      </c>
      <c r="I32" s="69" t="s">
        <v>17</v>
      </c>
      <c r="J32" s="69" t="s">
        <v>17</v>
      </c>
      <c r="K32" s="69" t="s">
        <v>17</v>
      </c>
      <c r="L32" s="69" t="s">
        <v>17</v>
      </c>
      <c r="M32" s="69" t="s">
        <v>17</v>
      </c>
      <c r="N32" s="69">
        <v>2023</v>
      </c>
      <c r="O32" s="69" t="s">
        <v>41</v>
      </c>
      <c r="P32" s="69">
        <v>0</v>
      </c>
      <c r="Q32" s="69">
        <v>0</v>
      </c>
      <c r="R32" s="69">
        <v>0</v>
      </c>
      <c r="S32" s="69">
        <v>0</v>
      </c>
      <c r="T32" s="96" t="s">
        <v>143</v>
      </c>
      <c r="U32" s="144">
        <v>5.0000000000000001E-3</v>
      </c>
      <c r="V32" s="144">
        <v>1.3142857142857144E-2</v>
      </c>
      <c r="W32" s="144">
        <v>2.1285714285714286E-2</v>
      </c>
      <c r="X32" s="144">
        <v>2.9428571428571429E-2</v>
      </c>
      <c r="Y32" s="144">
        <v>3.7571428571428575E-2</v>
      </c>
      <c r="Z32" s="144">
        <v>4.5714285714285721E-2</v>
      </c>
      <c r="AA32" s="144">
        <v>5.3857142857142867E-2</v>
      </c>
      <c r="AB32" s="144">
        <v>6.2E-2</v>
      </c>
      <c r="AC32" s="144">
        <v>7.9000000000000001E-2</v>
      </c>
      <c r="AD32" s="144">
        <v>9.6000000000000002E-2</v>
      </c>
      <c r="AE32" s="144">
        <v>0.113</v>
      </c>
      <c r="AF32" s="144">
        <v>0.13</v>
      </c>
      <c r="AG32" s="144">
        <v>0.14700000000000002</v>
      </c>
      <c r="AH32" s="144">
        <v>0.16400000000000003</v>
      </c>
      <c r="AI32" s="144">
        <v>0.18100000000000005</v>
      </c>
      <c r="AJ32" s="144">
        <v>0.19800000000000006</v>
      </c>
      <c r="AK32" s="144">
        <v>0.21500000000000008</v>
      </c>
      <c r="AL32" s="144">
        <v>0.23200000000000001</v>
      </c>
      <c r="AM32" s="144">
        <v>0.23820000000000002</v>
      </c>
      <c r="AN32" s="144">
        <v>0.24440000000000001</v>
      </c>
      <c r="AO32" s="144">
        <v>0.25059999999999999</v>
      </c>
      <c r="AP32" s="144">
        <v>0.25679999999999997</v>
      </c>
      <c r="AQ32" s="144">
        <v>0.26299999999999996</v>
      </c>
      <c r="AR32" s="144">
        <v>0.26919999999999994</v>
      </c>
      <c r="AS32" s="144">
        <v>0.27539999999999992</v>
      </c>
      <c r="AT32" s="144">
        <v>0.28159999999999991</v>
      </c>
      <c r="AU32" s="144">
        <v>0.28779999999999989</v>
      </c>
      <c r="AV32" s="144">
        <v>0.29399999999999998</v>
      </c>
      <c r="AW32" s="144">
        <v>0.29674999999999996</v>
      </c>
      <c r="AX32" s="144">
        <v>0.29949999999999993</v>
      </c>
      <c r="AY32" s="144">
        <v>0.30224999999999991</v>
      </c>
      <c r="AZ32" s="144">
        <v>0.30499999999999988</v>
      </c>
      <c r="BA32" s="144">
        <v>0.30774999999999986</v>
      </c>
      <c r="BB32" s="144">
        <v>0.31049999999999983</v>
      </c>
      <c r="BC32" s="144">
        <v>0.31324999999999981</v>
      </c>
      <c r="BD32" s="144">
        <v>0.31599999999999978</v>
      </c>
      <c r="BE32" s="144">
        <v>0.31874999999999976</v>
      </c>
      <c r="BF32" s="144">
        <v>0.32149999999999973</v>
      </c>
      <c r="BG32" s="144">
        <v>0.32424999999999971</v>
      </c>
      <c r="BH32" s="144">
        <v>0.32699999999999968</v>
      </c>
      <c r="BI32" s="144">
        <v>0.32974999999999965</v>
      </c>
      <c r="BJ32" s="144">
        <v>0.33249999999999963</v>
      </c>
      <c r="BK32" s="144">
        <v>0.3352499999999996</v>
      </c>
      <c r="BL32" s="144">
        <v>0.33799999999999958</v>
      </c>
      <c r="BM32" s="144">
        <v>0.34074999999999955</v>
      </c>
      <c r="BN32" s="144">
        <v>0.34349999999999953</v>
      </c>
      <c r="BO32" s="144">
        <v>0.3462499999999995</v>
      </c>
      <c r="BP32" s="144">
        <v>0.34899999999999998</v>
      </c>
    </row>
    <row r="33" spans="1:68" x14ac:dyDescent="0.35">
      <c r="A33" s="68" t="s">
        <v>94</v>
      </c>
      <c r="B33" s="69" t="s">
        <v>90</v>
      </c>
      <c r="C33" s="69" t="s">
        <v>10</v>
      </c>
      <c r="D33" s="108" t="s">
        <v>192</v>
      </c>
      <c r="E33" s="69" t="s">
        <v>188</v>
      </c>
      <c r="F33" s="69" t="s">
        <v>14</v>
      </c>
      <c r="G33" s="69" t="s">
        <v>14</v>
      </c>
      <c r="H33" s="69" t="s">
        <v>12</v>
      </c>
      <c r="I33" s="69" t="s">
        <v>17</v>
      </c>
      <c r="J33" s="69" t="s">
        <v>17</v>
      </c>
      <c r="K33" s="69" t="s">
        <v>17</v>
      </c>
      <c r="L33" s="69" t="s">
        <v>17</v>
      </c>
      <c r="M33" s="69" t="s">
        <v>17</v>
      </c>
      <c r="N33" s="69">
        <v>2023</v>
      </c>
      <c r="O33" s="69" t="s">
        <v>41</v>
      </c>
      <c r="P33" s="69">
        <f>Q33</f>
        <v>5.4899999999999949E-2</v>
      </c>
      <c r="Q33" s="69">
        <f>(1-Q6)*0.9</f>
        <v>5.4899999999999949E-2</v>
      </c>
      <c r="R33" s="69">
        <f t="shared" ref="R33:S33" si="18">(1-R6)*0.9</f>
        <v>5.3999999999999951E-2</v>
      </c>
      <c r="S33" s="69">
        <f t="shared" si="18"/>
        <v>5.3099999999999946E-2</v>
      </c>
      <c r="T33" s="96" t="s">
        <v>143</v>
      </c>
      <c r="U33" s="144">
        <v>0.98699999999999999</v>
      </c>
      <c r="V33" s="144">
        <v>0.96820000000000006</v>
      </c>
      <c r="W33" s="144">
        <v>0.94940000000000002</v>
      </c>
      <c r="X33" s="144">
        <v>0.93059999999999998</v>
      </c>
      <c r="Y33" s="144">
        <v>0.91179999999999994</v>
      </c>
      <c r="Z33" s="144">
        <v>0.89300000000000002</v>
      </c>
      <c r="AA33" s="144">
        <v>0.87420000000000009</v>
      </c>
      <c r="AB33" s="144">
        <v>0.85540000000000005</v>
      </c>
      <c r="AC33" s="144">
        <v>0.82106000000000001</v>
      </c>
      <c r="AD33" s="144">
        <v>0.78672000000000009</v>
      </c>
      <c r="AE33" s="144">
        <v>0.75238000000000005</v>
      </c>
      <c r="AF33" s="144">
        <v>0.71804000000000001</v>
      </c>
      <c r="AG33" s="144">
        <v>0.68369999999999997</v>
      </c>
      <c r="AH33" s="144">
        <v>0.64935999999999994</v>
      </c>
      <c r="AI33" s="144">
        <v>0.61502000000000001</v>
      </c>
      <c r="AJ33" s="144">
        <v>0.58067999999999997</v>
      </c>
      <c r="AK33" s="144">
        <v>0.54633999999999994</v>
      </c>
      <c r="AL33" s="144">
        <v>0.51200000000000001</v>
      </c>
      <c r="AM33" s="144">
        <v>0.4912999999999999</v>
      </c>
      <c r="AN33" s="144">
        <v>0.47059999999999991</v>
      </c>
      <c r="AO33" s="144">
        <v>0.44989999999999991</v>
      </c>
      <c r="AP33" s="144">
        <v>0.42919999999999991</v>
      </c>
      <c r="AQ33" s="144">
        <v>0.40849999999999992</v>
      </c>
      <c r="AR33" s="144">
        <v>0.38779999999999992</v>
      </c>
      <c r="AS33" s="144">
        <v>0.36709999999999993</v>
      </c>
      <c r="AT33" s="144">
        <v>0.34639999999999993</v>
      </c>
      <c r="AU33" s="144">
        <v>0.32569999999999993</v>
      </c>
      <c r="AV33" s="144">
        <v>0.30500000000000005</v>
      </c>
      <c r="AW33" s="144">
        <v>0.29070000000000001</v>
      </c>
      <c r="AX33" s="144">
        <v>0.27639999999999998</v>
      </c>
      <c r="AY33" s="144">
        <v>0.26210000000000006</v>
      </c>
      <c r="AZ33" s="144">
        <v>0.24780000000000013</v>
      </c>
      <c r="BA33" s="144">
        <v>0.2335000000000001</v>
      </c>
      <c r="BB33" s="144">
        <v>0.21920000000000006</v>
      </c>
      <c r="BC33" s="144">
        <v>0.20490000000000014</v>
      </c>
      <c r="BD33" s="144">
        <v>0.19060000000000021</v>
      </c>
      <c r="BE33" s="144">
        <v>0.17630000000000023</v>
      </c>
      <c r="BF33" s="144">
        <v>0.16200000000000025</v>
      </c>
      <c r="BG33" s="144">
        <v>0.14770000000000039</v>
      </c>
      <c r="BH33" s="144">
        <v>0.13340000000000052</v>
      </c>
      <c r="BI33" s="144">
        <v>0.11910000000000054</v>
      </c>
      <c r="BJ33" s="144">
        <v>0.10480000000000056</v>
      </c>
      <c r="BK33" s="144">
        <v>9.0500000000000691E-2</v>
      </c>
      <c r="BL33" s="144">
        <v>7.6200000000000823E-2</v>
      </c>
      <c r="BM33" s="144">
        <v>6.1900000000000843E-2</v>
      </c>
      <c r="BN33" s="144">
        <v>4.7600000000000864E-2</v>
      </c>
      <c r="BO33" s="144">
        <v>3.3300000000000995E-2</v>
      </c>
      <c r="BP33" s="144">
        <v>1.9000000000000017E-2</v>
      </c>
    </row>
    <row r="34" spans="1:68" x14ac:dyDescent="0.35">
      <c r="A34" s="68" t="s">
        <v>94</v>
      </c>
      <c r="B34" s="69" t="s">
        <v>90</v>
      </c>
      <c r="C34" s="69" t="s">
        <v>11</v>
      </c>
      <c r="D34" s="69" t="s">
        <v>323</v>
      </c>
      <c r="E34" s="104" t="s">
        <v>322</v>
      </c>
      <c r="F34" s="69" t="s">
        <v>14</v>
      </c>
      <c r="G34" s="69" t="s">
        <v>14</v>
      </c>
      <c r="H34" s="69" t="s">
        <v>12</v>
      </c>
      <c r="I34" s="69" t="s">
        <v>17</v>
      </c>
      <c r="J34" s="69" t="s">
        <v>17</v>
      </c>
      <c r="K34" s="69" t="s">
        <v>17</v>
      </c>
      <c r="L34" s="69" t="s">
        <v>17</v>
      </c>
      <c r="M34" s="69" t="s">
        <v>17</v>
      </c>
      <c r="N34" s="69">
        <v>2023</v>
      </c>
      <c r="O34" s="69" t="s">
        <v>41</v>
      </c>
      <c r="P34" s="69">
        <v>0</v>
      </c>
      <c r="Q34" s="69">
        <v>0</v>
      </c>
      <c r="R34" s="69">
        <v>0</v>
      </c>
      <c r="S34" s="69">
        <v>0</v>
      </c>
      <c r="T34" s="96" t="s">
        <v>143</v>
      </c>
      <c r="U34" s="144">
        <v>1.2999999999999999E-2</v>
      </c>
      <c r="V34" s="144">
        <v>1.8285714285714287E-2</v>
      </c>
      <c r="W34" s="144">
        <v>2.3571428571428573E-2</v>
      </c>
      <c r="X34" s="144">
        <v>2.8857142857142859E-2</v>
      </c>
      <c r="Y34" s="144">
        <v>3.4142857142857148E-2</v>
      </c>
      <c r="Z34" s="144">
        <v>3.9428571428571438E-2</v>
      </c>
      <c r="AA34" s="144">
        <v>4.4714285714285727E-2</v>
      </c>
      <c r="AB34" s="144">
        <v>0.05</v>
      </c>
      <c r="AC34" s="144">
        <v>6.2300000000000001E-2</v>
      </c>
      <c r="AD34" s="144">
        <v>7.46E-2</v>
      </c>
      <c r="AE34" s="144">
        <v>8.6900000000000005E-2</v>
      </c>
      <c r="AF34" s="144">
        <v>9.920000000000001E-2</v>
      </c>
      <c r="AG34" s="144">
        <v>0.11150000000000002</v>
      </c>
      <c r="AH34" s="144">
        <v>0.11575000000000002</v>
      </c>
      <c r="AI34" s="144">
        <v>0.12000000000000002</v>
      </c>
      <c r="AJ34" s="144">
        <v>0.12425000000000003</v>
      </c>
      <c r="AK34" s="144">
        <v>0.12850000000000003</v>
      </c>
      <c r="AL34" s="144">
        <v>0.13275000000000003</v>
      </c>
      <c r="AM34" s="144">
        <v>0.13700000000000004</v>
      </c>
      <c r="AN34" s="144">
        <v>0.14125000000000004</v>
      </c>
      <c r="AO34" s="144">
        <v>0.14550000000000005</v>
      </c>
      <c r="AP34" s="144">
        <v>0.14975000000000005</v>
      </c>
      <c r="AQ34" s="144">
        <v>0.154</v>
      </c>
      <c r="AR34" s="144">
        <v>0.1502</v>
      </c>
      <c r="AS34" s="144">
        <v>0.1464</v>
      </c>
      <c r="AT34" s="144">
        <v>0.1426</v>
      </c>
      <c r="AU34" s="144">
        <v>0.13880000000000001</v>
      </c>
      <c r="AV34" s="144">
        <v>0.13500000000000001</v>
      </c>
      <c r="AW34" s="144">
        <v>0.13215000000000002</v>
      </c>
      <c r="AX34" s="144">
        <v>0.12930000000000003</v>
      </c>
      <c r="AY34" s="144">
        <v>0.12645000000000003</v>
      </c>
      <c r="AZ34" s="144">
        <v>0.12360000000000003</v>
      </c>
      <c r="BA34" s="144">
        <v>0.12075000000000002</v>
      </c>
      <c r="BB34" s="144">
        <v>0.11790000000000002</v>
      </c>
      <c r="BC34" s="144">
        <v>0.11505000000000001</v>
      </c>
      <c r="BD34" s="144">
        <v>0.11220000000000001</v>
      </c>
      <c r="BE34" s="144">
        <v>0.10935</v>
      </c>
      <c r="BF34" s="144">
        <v>0.1065</v>
      </c>
      <c r="BG34" s="144">
        <v>0.10364999999999999</v>
      </c>
      <c r="BH34" s="144">
        <v>0.10079999999999999</v>
      </c>
      <c r="BI34" s="144">
        <v>9.7949999999999982E-2</v>
      </c>
      <c r="BJ34" s="144">
        <v>9.5099999999999976E-2</v>
      </c>
      <c r="BK34" s="144">
        <v>9.2249999999999971E-2</v>
      </c>
      <c r="BL34" s="144">
        <v>8.9399999999999966E-2</v>
      </c>
      <c r="BM34" s="144">
        <v>8.654999999999996E-2</v>
      </c>
      <c r="BN34" s="144">
        <v>8.3699999999999955E-2</v>
      </c>
      <c r="BO34" s="144">
        <v>8.084999999999995E-2</v>
      </c>
      <c r="BP34" s="144">
        <v>7.8E-2</v>
      </c>
    </row>
    <row r="35" spans="1:68" ht="15" thickBot="1" x14ac:dyDescent="0.4">
      <c r="A35" s="70" t="s">
        <v>94</v>
      </c>
      <c r="B35" s="71" t="s">
        <v>90</v>
      </c>
      <c r="C35" s="71" t="s">
        <v>11</v>
      </c>
      <c r="D35" s="106" t="s">
        <v>193</v>
      </c>
      <c r="E35" s="71" t="s">
        <v>189</v>
      </c>
      <c r="F35" s="71" t="s">
        <v>14</v>
      </c>
      <c r="G35" s="71" t="s">
        <v>14</v>
      </c>
      <c r="H35" s="71" t="s">
        <v>12</v>
      </c>
      <c r="I35" s="71" t="s">
        <v>17</v>
      </c>
      <c r="J35" s="71" t="s">
        <v>17</v>
      </c>
      <c r="K35" s="71" t="s">
        <v>17</v>
      </c>
      <c r="L35" s="71" t="s">
        <v>17</v>
      </c>
      <c r="M35" s="71" t="s">
        <v>17</v>
      </c>
      <c r="N35" s="71">
        <v>2023</v>
      </c>
      <c r="O35" s="71" t="s">
        <v>41</v>
      </c>
      <c r="P35" s="71" t="s">
        <v>41</v>
      </c>
      <c r="Q35" s="71">
        <f>(1-Q10)*0.9*(1-0.27)</f>
        <v>0.37120499999999995</v>
      </c>
      <c r="R35" s="71">
        <f t="shared" ref="R35:S35" si="19">(1-R10)*0.9*(1-0.27)</f>
        <v>0.37054800000000004</v>
      </c>
      <c r="S35" s="71">
        <f t="shared" si="19"/>
        <v>0.36989099999999991</v>
      </c>
      <c r="T35" s="97" t="s">
        <v>143</v>
      </c>
      <c r="U35" s="144">
        <v>0.70099999999999996</v>
      </c>
      <c r="V35" s="144">
        <v>0.69471428571428573</v>
      </c>
      <c r="W35" s="144">
        <v>0.6884285714285715</v>
      </c>
      <c r="X35" s="144">
        <v>0.68214285714285727</v>
      </c>
      <c r="Y35" s="144">
        <v>0.67585714285714305</v>
      </c>
      <c r="Z35" s="144">
        <v>0.66957142857142882</v>
      </c>
      <c r="AA35" s="144">
        <v>0.66328571428571459</v>
      </c>
      <c r="AB35" s="144">
        <v>0.65700000000000003</v>
      </c>
      <c r="AC35" s="144">
        <v>0.63740000000000008</v>
      </c>
      <c r="AD35" s="144">
        <v>0.61780000000000013</v>
      </c>
      <c r="AE35" s="144">
        <v>0.59820000000000018</v>
      </c>
      <c r="AF35" s="144">
        <v>0.57860000000000023</v>
      </c>
      <c r="AG35" s="144">
        <v>0.55900000000000027</v>
      </c>
      <c r="AH35" s="144">
        <v>0.53940000000000032</v>
      </c>
      <c r="AI35" s="144">
        <v>0.51980000000000037</v>
      </c>
      <c r="AJ35" s="144">
        <v>0.50020000000000042</v>
      </c>
      <c r="AK35" s="144">
        <v>0.48060000000000042</v>
      </c>
      <c r="AL35" s="144">
        <v>0.46100000000000002</v>
      </c>
      <c r="AM35" s="144">
        <v>0.44070000000000004</v>
      </c>
      <c r="AN35" s="144">
        <v>0.42040000000000005</v>
      </c>
      <c r="AO35" s="144">
        <v>0.40010000000000007</v>
      </c>
      <c r="AP35" s="144">
        <v>0.37980000000000008</v>
      </c>
      <c r="AQ35" s="144">
        <v>0.3595000000000001</v>
      </c>
      <c r="AR35" s="144">
        <v>0.33920000000000011</v>
      </c>
      <c r="AS35" s="144">
        <v>0.31890000000000013</v>
      </c>
      <c r="AT35" s="144">
        <v>0.29860000000000014</v>
      </c>
      <c r="AU35" s="144">
        <v>0.27830000000000016</v>
      </c>
      <c r="AV35" s="144">
        <v>0.25800000000000001</v>
      </c>
      <c r="AW35" s="144">
        <v>0.249</v>
      </c>
      <c r="AX35" s="144">
        <v>0.24</v>
      </c>
      <c r="AY35" s="144">
        <v>0.23099999999999998</v>
      </c>
      <c r="AZ35" s="144">
        <v>0.22199999999999998</v>
      </c>
      <c r="BA35" s="144">
        <v>0.21299999999999997</v>
      </c>
      <c r="BB35" s="144">
        <v>0.20399999999999996</v>
      </c>
      <c r="BC35" s="144">
        <v>0.19499999999999995</v>
      </c>
      <c r="BD35" s="144">
        <v>0.18599999999999994</v>
      </c>
      <c r="BE35" s="144">
        <v>0.17699999999999994</v>
      </c>
      <c r="BF35" s="144">
        <v>0.16799999999999993</v>
      </c>
      <c r="BG35" s="144">
        <v>0.15899999999999992</v>
      </c>
      <c r="BH35" s="144">
        <v>0.14999999999999991</v>
      </c>
      <c r="BI35" s="144">
        <v>0.1409999999999999</v>
      </c>
      <c r="BJ35" s="144">
        <v>0.1319999999999999</v>
      </c>
      <c r="BK35" s="144">
        <v>0.1229999999999999</v>
      </c>
      <c r="BL35" s="144">
        <v>0.11399999999999991</v>
      </c>
      <c r="BM35" s="144">
        <v>0.10499999999999991</v>
      </c>
      <c r="BN35" s="144">
        <v>9.5999999999999919E-2</v>
      </c>
      <c r="BO35" s="144">
        <v>8.6999999999999925E-2</v>
      </c>
      <c r="BP35" s="144">
        <v>7.8E-2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 filterMode="1"/>
  <dimension ref="A1:BI72"/>
  <sheetViews>
    <sheetView tabSelected="1" topLeftCell="G1" zoomScale="64" zoomScaleNormal="115" workbookViewId="0">
      <selection activeCell="H10" sqref="H10"/>
    </sheetView>
  </sheetViews>
  <sheetFormatPr defaultColWidth="8.81640625" defaultRowHeight="14.5" x14ac:dyDescent="0.35"/>
  <cols>
    <col min="1" max="1" width="14.1796875" style="89" customWidth="1"/>
    <col min="2" max="2" width="46.7265625" style="89" bestFit="1" customWidth="1"/>
    <col min="3" max="3" width="31.81640625" style="89" customWidth="1"/>
    <col min="4" max="4" width="51" style="89" bestFit="1" customWidth="1"/>
    <col min="5" max="5" width="18.26953125" style="89" customWidth="1"/>
    <col min="6" max="6" width="15" style="89" bestFit="1" customWidth="1"/>
    <col min="7" max="7" width="87.81640625" style="89" customWidth="1"/>
    <col min="8" max="8" width="152.54296875" style="89" bestFit="1" customWidth="1"/>
    <col min="9" max="9" width="13.26953125" style="89" bestFit="1" customWidth="1"/>
    <col min="10" max="10" width="12.81640625" style="89" customWidth="1"/>
    <col min="11" max="11" width="13.26953125" style="89" customWidth="1"/>
    <col min="12" max="12" width="11.26953125" style="89" customWidth="1"/>
    <col min="13" max="13" width="12.7265625" style="89" customWidth="1"/>
    <col min="14" max="14" width="38.26953125" style="89" bestFit="1" customWidth="1"/>
    <col min="15" max="61" width="10" style="89" customWidth="1"/>
    <col min="62" max="16384" width="8.81640625" style="89"/>
  </cols>
  <sheetData>
    <row r="1" spans="1:61" ht="29" x14ac:dyDescent="0.35">
      <c r="A1" s="72" t="s">
        <v>0</v>
      </c>
      <c r="B1" s="73" t="s">
        <v>19</v>
      </c>
      <c r="C1" s="73" t="s">
        <v>1</v>
      </c>
      <c r="D1" s="73" t="s">
        <v>74</v>
      </c>
      <c r="E1" s="83" t="s">
        <v>68</v>
      </c>
      <c r="F1" s="73" t="s">
        <v>3</v>
      </c>
      <c r="G1" s="84" t="s">
        <v>69</v>
      </c>
      <c r="H1" s="84" t="s">
        <v>70</v>
      </c>
      <c r="I1" s="73" t="s">
        <v>7</v>
      </c>
      <c r="J1" s="83" t="s">
        <v>66</v>
      </c>
      <c r="K1" s="83" t="s">
        <v>71</v>
      </c>
      <c r="L1" s="85" t="s">
        <v>72</v>
      </c>
      <c r="M1" s="86" t="s">
        <v>84</v>
      </c>
      <c r="N1" s="85" t="s">
        <v>67</v>
      </c>
    </row>
    <row r="2" spans="1:61" s="7" customFormat="1" hidden="1" x14ac:dyDescent="0.35">
      <c r="A2" s="88" t="s">
        <v>85</v>
      </c>
      <c r="B2" s="157" t="s">
        <v>86</v>
      </c>
      <c r="C2" s="88" t="s">
        <v>130</v>
      </c>
      <c r="D2" s="88" t="s">
        <v>88</v>
      </c>
      <c r="E2" s="88" t="s">
        <v>14</v>
      </c>
      <c r="F2" s="88" t="s">
        <v>12</v>
      </c>
      <c r="G2" s="87">
        <v>2018</v>
      </c>
      <c r="H2" s="87">
        <v>0</v>
      </c>
      <c r="I2" s="88">
        <v>2022</v>
      </c>
      <c r="J2" s="88">
        <v>2023</v>
      </c>
      <c r="K2" s="88">
        <v>99999</v>
      </c>
      <c r="L2" s="88" t="s">
        <v>73</v>
      </c>
      <c r="M2" s="88">
        <v>1</v>
      </c>
      <c r="N2" s="90" t="s">
        <v>87</v>
      </c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</row>
    <row r="3" spans="1:61" s="7" customFormat="1" ht="58" x14ac:dyDescent="0.35">
      <c r="A3" s="88" t="s">
        <v>94</v>
      </c>
      <c r="B3" s="155" t="s">
        <v>241</v>
      </c>
      <c r="C3" s="88" t="s">
        <v>358</v>
      </c>
      <c r="D3" s="88" t="s">
        <v>242</v>
      </c>
      <c r="E3" s="88" t="s">
        <v>12</v>
      </c>
      <c r="F3" s="88" t="s">
        <v>12</v>
      </c>
      <c r="G3" s="87" t="s">
        <v>254</v>
      </c>
      <c r="H3" s="87" t="s">
        <v>404</v>
      </c>
      <c r="I3" s="88">
        <v>2069</v>
      </c>
      <c r="J3" s="88">
        <v>2070</v>
      </c>
      <c r="K3" s="88">
        <v>17</v>
      </c>
      <c r="L3" s="88" t="s">
        <v>170</v>
      </c>
      <c r="M3" s="88">
        <v>1</v>
      </c>
      <c r="N3" s="90" t="s">
        <v>168</v>
      </c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</row>
    <row r="4" spans="1:61" s="7" customFormat="1" ht="58" x14ac:dyDescent="0.35">
      <c r="A4" s="88" t="s">
        <v>94</v>
      </c>
      <c r="B4" s="155" t="s">
        <v>241</v>
      </c>
      <c r="C4" s="88" t="s">
        <v>367</v>
      </c>
      <c r="D4" s="88" t="s">
        <v>242</v>
      </c>
      <c r="E4" s="88" t="s">
        <v>12</v>
      </c>
      <c r="F4" s="88" t="s">
        <v>12</v>
      </c>
      <c r="G4" s="87" t="s">
        <v>254</v>
      </c>
      <c r="H4" s="87" t="s">
        <v>389</v>
      </c>
      <c r="I4" s="88">
        <v>2069</v>
      </c>
      <c r="J4" s="88">
        <v>2070</v>
      </c>
      <c r="K4" s="88">
        <v>0.97895520000000003</v>
      </c>
      <c r="L4" s="88" t="s">
        <v>170</v>
      </c>
      <c r="M4" s="88">
        <v>1</v>
      </c>
      <c r="N4" s="90" t="s">
        <v>168</v>
      </c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</row>
    <row r="5" spans="1:61" s="7" customFormat="1" ht="72.5" x14ac:dyDescent="0.35">
      <c r="A5" s="88" t="s">
        <v>94</v>
      </c>
      <c r="B5" s="156" t="s">
        <v>169</v>
      </c>
      <c r="C5" s="88" t="s">
        <v>243</v>
      </c>
      <c r="D5" s="88" t="s">
        <v>246</v>
      </c>
      <c r="E5" s="88" t="s">
        <v>12</v>
      </c>
      <c r="F5" s="88" t="s">
        <v>12</v>
      </c>
      <c r="G5" s="87" t="s">
        <v>254</v>
      </c>
      <c r="H5" s="87" t="s">
        <v>399</v>
      </c>
      <c r="I5" s="88">
        <v>2069</v>
      </c>
      <c r="J5" s="88">
        <v>2070</v>
      </c>
      <c r="K5" s="88">
        <v>85.602084523320002</v>
      </c>
      <c r="L5" s="88" t="s">
        <v>170</v>
      </c>
      <c r="M5" s="88">
        <v>1</v>
      </c>
      <c r="N5" s="90" t="s">
        <v>168</v>
      </c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</row>
    <row r="6" spans="1:61" s="7" customFormat="1" ht="72.5" x14ac:dyDescent="0.35">
      <c r="A6" s="88" t="s">
        <v>94</v>
      </c>
      <c r="B6" s="156" t="s">
        <v>169</v>
      </c>
      <c r="C6" s="88" t="s">
        <v>171</v>
      </c>
      <c r="D6" s="88" t="s">
        <v>246</v>
      </c>
      <c r="E6" s="88" t="s">
        <v>12</v>
      </c>
      <c r="F6" s="88" t="s">
        <v>12</v>
      </c>
      <c r="G6" s="87" t="s">
        <v>254</v>
      </c>
      <c r="H6" s="87" t="s">
        <v>403</v>
      </c>
      <c r="I6" s="88">
        <v>2021</v>
      </c>
      <c r="J6" s="88">
        <v>2022</v>
      </c>
      <c r="K6" s="88">
        <v>999999</v>
      </c>
      <c r="L6" s="88" t="s">
        <v>170</v>
      </c>
      <c r="M6" s="88">
        <v>1</v>
      </c>
      <c r="N6" s="90" t="s">
        <v>168</v>
      </c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</row>
    <row r="7" spans="1:61" s="7" customFormat="1" ht="58" x14ac:dyDescent="0.35">
      <c r="A7" s="88" t="s">
        <v>94</v>
      </c>
      <c r="B7" s="155" t="s">
        <v>241</v>
      </c>
      <c r="C7" s="88" t="s">
        <v>368</v>
      </c>
      <c r="D7" s="88" t="s">
        <v>242</v>
      </c>
      <c r="E7" s="88" t="s">
        <v>12</v>
      </c>
      <c r="F7" s="88" t="s">
        <v>12</v>
      </c>
      <c r="G7" s="87" t="s">
        <v>254</v>
      </c>
      <c r="H7" s="87" t="s">
        <v>390</v>
      </c>
      <c r="I7" s="88">
        <v>2069</v>
      </c>
      <c r="J7" s="88">
        <v>2070</v>
      </c>
      <c r="K7" s="88">
        <v>1.721697984</v>
      </c>
      <c r="L7" s="88" t="s">
        <v>170</v>
      </c>
      <c r="M7" s="88">
        <v>1</v>
      </c>
      <c r="N7" s="90" t="s">
        <v>168</v>
      </c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</row>
    <row r="8" spans="1:61" s="7" customFormat="1" ht="58" x14ac:dyDescent="0.35">
      <c r="A8" s="88" t="s">
        <v>94</v>
      </c>
      <c r="B8" s="155" t="s">
        <v>241</v>
      </c>
      <c r="C8" s="88" t="s">
        <v>365</v>
      </c>
      <c r="D8" s="88" t="s">
        <v>242</v>
      </c>
      <c r="E8" s="88" t="s">
        <v>12</v>
      </c>
      <c r="F8" s="88" t="s">
        <v>12</v>
      </c>
      <c r="G8" s="87" t="s">
        <v>254</v>
      </c>
      <c r="H8" s="87" t="s">
        <v>391</v>
      </c>
      <c r="I8" s="88">
        <v>2069</v>
      </c>
      <c r="J8" s="88">
        <v>2070</v>
      </c>
      <c r="K8" s="88">
        <v>6.0659999999999998</v>
      </c>
      <c r="L8" s="88" t="s">
        <v>170</v>
      </c>
      <c r="M8" s="88">
        <v>1</v>
      </c>
      <c r="N8" s="90" t="s">
        <v>168</v>
      </c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</row>
    <row r="9" spans="1:61" s="7" customFormat="1" ht="58" x14ac:dyDescent="0.35">
      <c r="A9" s="88" t="s">
        <v>94</v>
      </c>
      <c r="B9" s="155" t="s">
        <v>241</v>
      </c>
      <c r="C9" s="88" t="s">
        <v>256</v>
      </c>
      <c r="D9" s="88" t="s">
        <v>242</v>
      </c>
      <c r="E9" s="88" t="s">
        <v>12</v>
      </c>
      <c r="F9" s="88" t="s">
        <v>12</v>
      </c>
      <c r="G9" s="87" t="s">
        <v>254</v>
      </c>
      <c r="H9" s="87" t="s">
        <v>411</v>
      </c>
      <c r="I9" s="88">
        <v>2069</v>
      </c>
      <c r="J9" s="88">
        <v>2070</v>
      </c>
      <c r="K9" s="88">
        <v>14.400600000000001</v>
      </c>
      <c r="L9" s="88" t="s">
        <v>170</v>
      </c>
      <c r="M9" s="88">
        <v>1</v>
      </c>
      <c r="N9" s="90" t="s">
        <v>168</v>
      </c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</row>
    <row r="10" spans="1:61" s="7" customFormat="1" x14ac:dyDescent="0.35">
      <c r="A10" s="88" t="s">
        <v>94</v>
      </c>
      <c r="B10" s="155" t="s">
        <v>241</v>
      </c>
      <c r="C10" s="88" t="s">
        <v>130</v>
      </c>
      <c r="D10" s="88" t="s">
        <v>242</v>
      </c>
      <c r="E10" s="88" t="s">
        <v>12</v>
      </c>
      <c r="F10" s="88" t="s">
        <v>12</v>
      </c>
      <c r="G10" s="87" t="s">
        <v>172</v>
      </c>
      <c r="H10" s="87" t="s">
        <v>172</v>
      </c>
      <c r="I10" s="88">
        <v>2033</v>
      </c>
      <c r="J10" s="88">
        <v>2033</v>
      </c>
      <c r="K10" s="88">
        <v>0</v>
      </c>
      <c r="L10" s="88" t="s">
        <v>170</v>
      </c>
      <c r="M10" s="88">
        <v>1</v>
      </c>
      <c r="N10" s="90" t="s">
        <v>168</v>
      </c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</row>
    <row r="11" spans="1:61" s="7" customFormat="1" x14ac:dyDescent="0.35">
      <c r="A11" s="88" t="s">
        <v>94</v>
      </c>
      <c r="B11" s="155" t="s">
        <v>241</v>
      </c>
      <c r="C11" s="88" t="s">
        <v>392</v>
      </c>
      <c r="D11" s="88" t="s">
        <v>242</v>
      </c>
      <c r="E11" s="88" t="s">
        <v>12</v>
      </c>
      <c r="F11" s="88" t="s">
        <v>12</v>
      </c>
      <c r="G11" s="87" t="s">
        <v>172</v>
      </c>
      <c r="H11" s="87" t="s">
        <v>172</v>
      </c>
      <c r="I11" s="88">
        <v>2033</v>
      </c>
      <c r="J11" s="88">
        <v>2033</v>
      </c>
      <c r="K11" s="88">
        <v>7.9455</v>
      </c>
      <c r="L11" s="88" t="s">
        <v>170</v>
      </c>
      <c r="M11" s="88">
        <v>1</v>
      </c>
      <c r="N11" s="90" t="s">
        <v>168</v>
      </c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</row>
    <row r="12" spans="1:61" s="7" customFormat="1" x14ac:dyDescent="0.35">
      <c r="A12" s="88" t="s">
        <v>94</v>
      </c>
      <c r="B12" s="155" t="s">
        <v>241</v>
      </c>
      <c r="C12" s="88" t="s">
        <v>393</v>
      </c>
      <c r="D12" s="88" t="s">
        <v>242</v>
      </c>
      <c r="E12" s="88" t="s">
        <v>12</v>
      </c>
      <c r="F12" s="88" t="s">
        <v>12</v>
      </c>
      <c r="G12" s="87" t="s">
        <v>172</v>
      </c>
      <c r="H12" s="87" t="s">
        <v>172</v>
      </c>
      <c r="I12" s="88">
        <v>2033</v>
      </c>
      <c r="J12" s="88">
        <v>2033</v>
      </c>
      <c r="K12" s="88">
        <v>0</v>
      </c>
      <c r="L12" s="88" t="s">
        <v>170</v>
      </c>
      <c r="M12" s="88">
        <v>1</v>
      </c>
      <c r="N12" s="90" t="s">
        <v>168</v>
      </c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</row>
    <row r="13" spans="1:61" s="7" customFormat="1" x14ac:dyDescent="0.35">
      <c r="A13" s="88" t="s">
        <v>94</v>
      </c>
      <c r="B13" s="155" t="s">
        <v>241</v>
      </c>
      <c r="C13" s="88" t="s">
        <v>380</v>
      </c>
      <c r="D13" s="88" t="s">
        <v>242</v>
      </c>
      <c r="E13" s="88" t="s">
        <v>12</v>
      </c>
      <c r="F13" s="88" t="s">
        <v>12</v>
      </c>
      <c r="G13" s="87" t="s">
        <v>172</v>
      </c>
      <c r="H13" s="87" t="s">
        <v>172</v>
      </c>
      <c r="I13" s="88">
        <v>2033</v>
      </c>
      <c r="J13" s="88">
        <v>2033</v>
      </c>
      <c r="K13" s="88">
        <v>39.2376</v>
      </c>
      <c r="L13" s="88" t="s">
        <v>170</v>
      </c>
      <c r="M13" s="88">
        <v>1</v>
      </c>
      <c r="N13" s="90" t="s">
        <v>168</v>
      </c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</row>
    <row r="14" spans="1:61" s="7" customFormat="1" x14ac:dyDescent="0.35">
      <c r="A14" s="88" t="s">
        <v>94</v>
      </c>
      <c r="B14" s="155" t="s">
        <v>241</v>
      </c>
      <c r="C14" s="88" t="s">
        <v>379</v>
      </c>
      <c r="D14" s="88" t="s">
        <v>242</v>
      </c>
      <c r="E14" s="88" t="s">
        <v>12</v>
      </c>
      <c r="F14" s="88" t="s">
        <v>12</v>
      </c>
      <c r="G14" s="87" t="s">
        <v>172</v>
      </c>
      <c r="H14" s="87" t="s">
        <v>172</v>
      </c>
      <c r="I14" s="88">
        <v>2033</v>
      </c>
      <c r="J14" s="88">
        <v>2033</v>
      </c>
      <c r="K14" s="88">
        <v>11.200899999999999</v>
      </c>
      <c r="L14" s="88" t="s">
        <v>170</v>
      </c>
      <c r="M14" s="88">
        <v>1</v>
      </c>
      <c r="N14" s="90" t="s">
        <v>168</v>
      </c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</row>
    <row r="15" spans="1:61" s="7" customFormat="1" x14ac:dyDescent="0.35">
      <c r="A15" s="88" t="s">
        <v>94</v>
      </c>
      <c r="B15" s="155" t="s">
        <v>241</v>
      </c>
      <c r="C15" s="88" t="s">
        <v>378</v>
      </c>
      <c r="D15" s="88" t="s">
        <v>242</v>
      </c>
      <c r="E15" s="88" t="s">
        <v>12</v>
      </c>
      <c r="F15" s="88" t="s">
        <v>12</v>
      </c>
      <c r="G15" s="87" t="s">
        <v>172</v>
      </c>
      <c r="H15" s="87" t="s">
        <v>172</v>
      </c>
      <c r="I15" s="88">
        <v>2033</v>
      </c>
      <c r="J15" s="88">
        <v>2033</v>
      </c>
      <c r="K15" s="88">
        <v>13.6395</v>
      </c>
      <c r="L15" s="88" t="s">
        <v>170</v>
      </c>
      <c r="M15" s="88">
        <v>1</v>
      </c>
      <c r="N15" s="90" t="s">
        <v>168</v>
      </c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</row>
    <row r="16" spans="1:61" s="7" customFormat="1" x14ac:dyDescent="0.35">
      <c r="A16" s="88" t="s">
        <v>94</v>
      </c>
      <c r="B16" s="155" t="s">
        <v>241</v>
      </c>
      <c r="C16" s="88" t="s">
        <v>394</v>
      </c>
      <c r="D16" s="88" t="s">
        <v>242</v>
      </c>
      <c r="E16" s="88" t="s">
        <v>12</v>
      </c>
      <c r="F16" s="88" t="s">
        <v>12</v>
      </c>
      <c r="G16" s="87" t="s">
        <v>172</v>
      </c>
      <c r="H16" s="87" t="s">
        <v>172</v>
      </c>
      <c r="I16" s="88">
        <v>2033</v>
      </c>
      <c r="J16" s="88">
        <v>2033</v>
      </c>
      <c r="K16" s="88">
        <v>0</v>
      </c>
      <c r="L16" s="88" t="s">
        <v>170</v>
      </c>
      <c r="M16" s="88">
        <v>1</v>
      </c>
      <c r="N16" s="90" t="s">
        <v>168</v>
      </c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</row>
    <row r="17" spans="1:61" s="7" customFormat="1" x14ac:dyDescent="0.35">
      <c r="A17" s="88" t="s">
        <v>94</v>
      </c>
      <c r="B17" s="155" t="s">
        <v>241</v>
      </c>
      <c r="C17" s="88" t="s">
        <v>395</v>
      </c>
      <c r="D17" s="88" t="s">
        <v>242</v>
      </c>
      <c r="E17" s="88" t="s">
        <v>12</v>
      </c>
      <c r="F17" s="88" t="s">
        <v>12</v>
      </c>
      <c r="G17" s="87" t="s">
        <v>172</v>
      </c>
      <c r="H17" s="87" t="s">
        <v>172</v>
      </c>
      <c r="I17" s="88">
        <v>2033</v>
      </c>
      <c r="J17" s="88">
        <v>2033</v>
      </c>
      <c r="K17" s="88">
        <v>7.3170000000000002</v>
      </c>
      <c r="L17" s="88" t="s">
        <v>170</v>
      </c>
      <c r="M17" s="88">
        <v>1</v>
      </c>
      <c r="N17" s="90" t="s">
        <v>168</v>
      </c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</row>
    <row r="18" spans="1:61" s="7" customFormat="1" x14ac:dyDescent="0.35">
      <c r="A18" s="88" t="s">
        <v>94</v>
      </c>
      <c r="B18" s="155" t="s">
        <v>241</v>
      </c>
      <c r="C18" s="88" t="s">
        <v>396</v>
      </c>
      <c r="D18" s="88" t="s">
        <v>242</v>
      </c>
      <c r="E18" s="88" t="s">
        <v>12</v>
      </c>
      <c r="F18" s="88" t="s">
        <v>12</v>
      </c>
      <c r="G18" s="87" t="s">
        <v>172</v>
      </c>
      <c r="H18" s="87" t="s">
        <v>172</v>
      </c>
      <c r="I18" s="88">
        <v>2033</v>
      </c>
      <c r="J18" s="88">
        <v>2033</v>
      </c>
      <c r="K18" s="88">
        <v>0.59380000000000011</v>
      </c>
      <c r="L18" s="88" t="s">
        <v>170</v>
      </c>
      <c r="M18" s="88">
        <v>1</v>
      </c>
      <c r="N18" s="90" t="s">
        <v>168</v>
      </c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</row>
    <row r="19" spans="1:61" s="7" customFormat="1" x14ac:dyDescent="0.35">
      <c r="A19" s="88" t="s">
        <v>94</v>
      </c>
      <c r="B19" s="155" t="s">
        <v>241</v>
      </c>
      <c r="C19" s="88" t="s">
        <v>373</v>
      </c>
      <c r="D19" s="88" t="s">
        <v>242</v>
      </c>
      <c r="E19" s="88" t="s">
        <v>12</v>
      </c>
      <c r="F19" s="88" t="s">
        <v>12</v>
      </c>
      <c r="G19" s="87" t="s">
        <v>172</v>
      </c>
      <c r="H19" s="87" t="s">
        <v>172</v>
      </c>
      <c r="I19" s="88">
        <v>2033</v>
      </c>
      <c r="J19" s="88">
        <v>2033</v>
      </c>
      <c r="K19" s="88">
        <v>0</v>
      </c>
      <c r="L19" s="88" t="s">
        <v>170</v>
      </c>
      <c r="M19" s="88">
        <v>1</v>
      </c>
      <c r="N19" s="90" t="s">
        <v>168</v>
      </c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</row>
    <row r="20" spans="1:61" s="7" customFormat="1" x14ac:dyDescent="0.35">
      <c r="A20" s="88" t="s">
        <v>94</v>
      </c>
      <c r="B20" s="155" t="s">
        <v>241</v>
      </c>
      <c r="C20" s="88" t="s">
        <v>372</v>
      </c>
      <c r="D20" s="88" t="s">
        <v>242</v>
      </c>
      <c r="E20" s="88" t="s">
        <v>12</v>
      </c>
      <c r="F20" s="88" t="s">
        <v>12</v>
      </c>
      <c r="G20" s="87" t="s">
        <v>172</v>
      </c>
      <c r="H20" s="87" t="s">
        <v>172</v>
      </c>
      <c r="I20" s="88">
        <v>2033</v>
      </c>
      <c r="J20" s="88">
        <v>2033</v>
      </c>
      <c r="K20" s="88">
        <v>9.9172999999999991</v>
      </c>
      <c r="L20" s="88" t="s">
        <v>170</v>
      </c>
      <c r="M20" s="88">
        <v>1</v>
      </c>
      <c r="N20" s="90" t="s">
        <v>168</v>
      </c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</row>
    <row r="21" spans="1:61" s="7" customFormat="1" x14ac:dyDescent="0.35">
      <c r="A21" s="88" t="s">
        <v>94</v>
      </c>
      <c r="B21" s="155" t="s">
        <v>241</v>
      </c>
      <c r="C21" s="88" t="s">
        <v>377</v>
      </c>
      <c r="D21" s="88" t="s">
        <v>242</v>
      </c>
      <c r="E21" s="88" t="s">
        <v>12</v>
      </c>
      <c r="F21" s="88" t="s">
        <v>12</v>
      </c>
      <c r="G21" s="87" t="s">
        <v>172</v>
      </c>
      <c r="H21" s="87" t="s">
        <v>172</v>
      </c>
      <c r="I21" s="88">
        <v>2033</v>
      </c>
      <c r="J21" s="88">
        <v>2033</v>
      </c>
      <c r="K21" s="88">
        <v>1.5982999999999998</v>
      </c>
      <c r="L21" s="88" t="s">
        <v>170</v>
      </c>
      <c r="M21" s="88">
        <v>1</v>
      </c>
      <c r="N21" s="90" t="s">
        <v>168</v>
      </c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</row>
    <row r="22" spans="1:61" s="7" customFormat="1" ht="72.5" x14ac:dyDescent="0.35">
      <c r="A22" s="88" t="s">
        <v>94</v>
      </c>
      <c r="B22" s="155" t="s">
        <v>241</v>
      </c>
      <c r="C22" s="88" t="s">
        <v>253</v>
      </c>
      <c r="D22" s="88" t="s">
        <v>242</v>
      </c>
      <c r="E22" s="88" t="s">
        <v>12</v>
      </c>
      <c r="F22" s="88" t="s">
        <v>12</v>
      </c>
      <c r="G22" s="87" t="s">
        <v>254</v>
      </c>
      <c r="H22" s="87" t="s">
        <v>400</v>
      </c>
      <c r="I22" s="88">
        <v>2069</v>
      </c>
      <c r="J22" s="88">
        <v>2070</v>
      </c>
      <c r="K22" s="88">
        <v>9.5784239430000007</v>
      </c>
      <c r="L22" s="88" t="s">
        <v>170</v>
      </c>
      <c r="M22" s="88">
        <v>1</v>
      </c>
      <c r="N22" s="90" t="s">
        <v>168</v>
      </c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</row>
    <row r="23" spans="1:61" s="7" customFormat="1" ht="72.5" x14ac:dyDescent="0.35">
      <c r="A23" s="88" t="s">
        <v>94</v>
      </c>
      <c r="B23" s="155" t="s">
        <v>241</v>
      </c>
      <c r="C23" s="88" t="s">
        <v>243</v>
      </c>
      <c r="D23" s="88" t="s">
        <v>242</v>
      </c>
      <c r="E23" s="88" t="s">
        <v>12</v>
      </c>
      <c r="F23" s="88" t="s">
        <v>12</v>
      </c>
      <c r="G23" s="87" t="s">
        <v>254</v>
      </c>
      <c r="H23" s="87" t="s">
        <v>398</v>
      </c>
      <c r="I23" s="88">
        <v>2069</v>
      </c>
      <c r="J23" s="88">
        <v>2070</v>
      </c>
      <c r="K23" s="88">
        <v>83.906993740679994</v>
      </c>
      <c r="L23" s="88" t="s">
        <v>170</v>
      </c>
      <c r="M23" s="88">
        <v>1</v>
      </c>
      <c r="N23" s="90" t="s">
        <v>168</v>
      </c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</row>
    <row r="24" spans="1:61" s="7" customFormat="1" ht="72.5" x14ac:dyDescent="0.35">
      <c r="A24" s="88" t="s">
        <v>94</v>
      </c>
      <c r="B24" s="156" t="s">
        <v>169</v>
      </c>
      <c r="C24" s="88" t="s">
        <v>253</v>
      </c>
      <c r="D24" s="88" t="s">
        <v>246</v>
      </c>
      <c r="E24" s="88" t="s">
        <v>14</v>
      </c>
      <c r="F24" s="88" t="s">
        <v>12</v>
      </c>
      <c r="G24" s="87" t="s">
        <v>254</v>
      </c>
      <c r="H24" s="87" t="s">
        <v>401</v>
      </c>
      <c r="I24" s="88">
        <v>2069</v>
      </c>
      <c r="J24" s="88">
        <v>2070</v>
      </c>
      <c r="K24" s="88">
        <v>10.642693270000001</v>
      </c>
      <c r="L24" s="88" t="s">
        <v>170</v>
      </c>
      <c r="M24" s="88">
        <v>1</v>
      </c>
      <c r="N24" s="90" t="s">
        <v>255</v>
      </c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</row>
    <row r="25" spans="1:61" s="7" customFormat="1" x14ac:dyDescent="0.35">
      <c r="A25" s="88" t="s">
        <v>94</v>
      </c>
      <c r="B25" s="158" t="s">
        <v>251</v>
      </c>
      <c r="C25" s="88" t="s">
        <v>256</v>
      </c>
      <c r="D25" s="88" t="s">
        <v>374</v>
      </c>
      <c r="E25" s="88" t="s">
        <v>12</v>
      </c>
      <c r="F25" s="88" t="s">
        <v>12</v>
      </c>
      <c r="G25" s="87" t="s">
        <v>172</v>
      </c>
      <c r="H25" s="87" t="s">
        <v>172</v>
      </c>
      <c r="I25" s="88">
        <v>2021</v>
      </c>
      <c r="J25" s="88">
        <v>2022</v>
      </c>
      <c r="K25" s="88">
        <v>99</v>
      </c>
      <c r="L25" s="88" t="s">
        <v>73</v>
      </c>
      <c r="M25" s="88">
        <v>1</v>
      </c>
      <c r="N25" s="90" t="s">
        <v>375</v>
      </c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</row>
    <row r="26" spans="1:61" s="7" customFormat="1" x14ac:dyDescent="0.35">
      <c r="A26" s="88" t="s">
        <v>94</v>
      </c>
      <c r="B26" s="158" t="s">
        <v>251</v>
      </c>
      <c r="C26" s="88" t="s">
        <v>253</v>
      </c>
      <c r="D26" s="88" t="s">
        <v>252</v>
      </c>
      <c r="E26" s="88" t="s">
        <v>12</v>
      </c>
      <c r="F26" s="88" t="s">
        <v>12</v>
      </c>
      <c r="G26" s="87" t="s">
        <v>172</v>
      </c>
      <c r="H26" s="87" t="s">
        <v>172</v>
      </c>
      <c r="I26" s="88">
        <v>2021</v>
      </c>
      <c r="J26" s="88">
        <v>2022</v>
      </c>
      <c r="K26" s="88">
        <v>99</v>
      </c>
      <c r="L26" s="88" t="s">
        <v>73</v>
      </c>
      <c r="M26" s="88">
        <v>1</v>
      </c>
      <c r="N26" s="90" t="s">
        <v>375</v>
      </c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</row>
    <row r="27" spans="1:61" s="7" customFormat="1" ht="58" x14ac:dyDescent="0.35">
      <c r="A27" s="88" t="s">
        <v>94</v>
      </c>
      <c r="B27" s="155" t="s">
        <v>241</v>
      </c>
      <c r="C27" s="88" t="s">
        <v>359</v>
      </c>
      <c r="D27" s="88" t="s">
        <v>242</v>
      </c>
      <c r="E27" s="88" t="s">
        <v>14</v>
      </c>
      <c r="F27" s="88" t="s">
        <v>12</v>
      </c>
      <c r="G27" s="87" t="s">
        <v>254</v>
      </c>
      <c r="H27" s="87" t="s">
        <v>388</v>
      </c>
      <c r="I27" s="88">
        <v>2069</v>
      </c>
      <c r="J27" s="88">
        <v>2070</v>
      </c>
      <c r="K27" s="88">
        <v>38.700702800000002</v>
      </c>
      <c r="L27" s="88" t="s">
        <v>170</v>
      </c>
      <c r="M27" s="88">
        <v>1</v>
      </c>
      <c r="N27" s="90" t="s">
        <v>255</v>
      </c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</row>
    <row r="28" spans="1:61" s="7" customFormat="1" ht="72.5" x14ac:dyDescent="0.35">
      <c r="A28" s="88" t="s">
        <v>94</v>
      </c>
      <c r="B28" s="155" t="s">
        <v>241</v>
      </c>
      <c r="C28" s="88" t="s">
        <v>171</v>
      </c>
      <c r="D28" s="88" t="s">
        <v>242</v>
      </c>
      <c r="E28" s="88" t="s">
        <v>12</v>
      </c>
      <c r="F28" s="88" t="s">
        <v>12</v>
      </c>
      <c r="G28" s="87" t="s">
        <v>254</v>
      </c>
      <c r="H28" s="87" t="s">
        <v>402</v>
      </c>
      <c r="I28" s="88">
        <v>2069</v>
      </c>
      <c r="J28" s="88">
        <v>2070</v>
      </c>
      <c r="K28" s="88">
        <v>11.285271</v>
      </c>
      <c r="L28" s="88" t="s">
        <v>170</v>
      </c>
      <c r="M28" s="88">
        <v>1</v>
      </c>
      <c r="N28" s="90" t="s">
        <v>168</v>
      </c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</row>
    <row r="29" spans="1:61" s="7" customFormat="1" ht="58" x14ac:dyDescent="0.35">
      <c r="A29" s="88" t="s">
        <v>94</v>
      </c>
      <c r="B29" s="155" t="s">
        <v>241</v>
      </c>
      <c r="C29" s="88" t="s">
        <v>257</v>
      </c>
      <c r="D29" s="88" t="s">
        <v>242</v>
      </c>
      <c r="E29" s="88" t="s">
        <v>12</v>
      </c>
      <c r="F29" s="88" t="s">
        <v>12</v>
      </c>
      <c r="G29" s="87" t="s">
        <v>254</v>
      </c>
      <c r="H29" s="87" t="s">
        <v>410</v>
      </c>
      <c r="I29" s="88">
        <v>2069</v>
      </c>
      <c r="J29" s="88">
        <v>2070</v>
      </c>
      <c r="K29" s="88">
        <v>3.8026957499999998</v>
      </c>
      <c r="L29" s="88" t="s">
        <v>170</v>
      </c>
      <c r="M29" s="88">
        <v>1</v>
      </c>
      <c r="N29" s="90" t="s">
        <v>168</v>
      </c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</row>
    <row r="30" spans="1:61" s="7" customFormat="1" ht="58" x14ac:dyDescent="0.35">
      <c r="A30" s="88" t="s">
        <v>94</v>
      </c>
      <c r="B30" s="155" t="s">
        <v>241</v>
      </c>
      <c r="C30" s="88" t="s">
        <v>258</v>
      </c>
      <c r="D30" s="88" t="s">
        <v>242</v>
      </c>
      <c r="E30" s="88" t="s">
        <v>12</v>
      </c>
      <c r="F30" s="88" t="s">
        <v>12</v>
      </c>
      <c r="G30" s="87" t="s">
        <v>254</v>
      </c>
      <c r="H30" s="87" t="s">
        <v>409</v>
      </c>
      <c r="I30" s="88">
        <v>2069</v>
      </c>
      <c r="J30" s="88">
        <v>2070</v>
      </c>
      <c r="K30" s="88">
        <v>1.6238249999999999E-2</v>
      </c>
      <c r="L30" s="88" t="s">
        <v>170</v>
      </c>
      <c r="M30" s="88">
        <v>1</v>
      </c>
      <c r="N30" s="90" t="s">
        <v>168</v>
      </c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</row>
    <row r="31" spans="1:61" s="7" customFormat="1" ht="58" x14ac:dyDescent="0.35">
      <c r="A31" s="88" t="s">
        <v>94</v>
      </c>
      <c r="B31" s="155" t="s">
        <v>241</v>
      </c>
      <c r="C31" s="88" t="s">
        <v>262</v>
      </c>
      <c r="D31" s="88" t="s">
        <v>242</v>
      </c>
      <c r="E31" s="88" t="s">
        <v>12</v>
      </c>
      <c r="F31" s="88" t="s">
        <v>12</v>
      </c>
      <c r="G31" s="87" t="s">
        <v>254</v>
      </c>
      <c r="H31" s="87" t="s">
        <v>408</v>
      </c>
      <c r="I31" s="88">
        <v>2069</v>
      </c>
      <c r="J31" s="88">
        <v>2070</v>
      </c>
      <c r="K31" s="88">
        <v>0.15600375</v>
      </c>
      <c r="L31" s="88" t="s">
        <v>170</v>
      </c>
      <c r="M31" s="88">
        <v>1</v>
      </c>
      <c r="N31" s="90" t="s">
        <v>168</v>
      </c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</row>
    <row r="32" spans="1:61" s="7" customFormat="1" ht="58" x14ac:dyDescent="0.35">
      <c r="A32" s="88" t="s">
        <v>94</v>
      </c>
      <c r="B32" s="156" t="s">
        <v>169</v>
      </c>
      <c r="C32" s="88" t="s">
        <v>257</v>
      </c>
      <c r="D32" s="88" t="s">
        <v>246</v>
      </c>
      <c r="E32" s="88" t="s">
        <v>14</v>
      </c>
      <c r="F32" s="88" t="s">
        <v>12</v>
      </c>
      <c r="G32" s="87" t="s">
        <v>254</v>
      </c>
      <c r="H32" s="87" t="s">
        <v>410</v>
      </c>
      <c r="I32" s="88">
        <v>2069</v>
      </c>
      <c r="J32" s="88">
        <v>2070</v>
      </c>
      <c r="K32" s="88">
        <v>3.8026957499999998</v>
      </c>
      <c r="L32" s="88" t="s">
        <v>170</v>
      </c>
      <c r="M32" s="88">
        <v>1</v>
      </c>
      <c r="N32" s="90" t="s">
        <v>255</v>
      </c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</row>
    <row r="33" spans="1:61" s="7" customFormat="1" ht="58" x14ac:dyDescent="0.35">
      <c r="A33" s="88" t="s">
        <v>94</v>
      </c>
      <c r="B33" s="156" t="s">
        <v>169</v>
      </c>
      <c r="C33" s="88" t="s">
        <v>258</v>
      </c>
      <c r="D33" s="88" t="s">
        <v>246</v>
      </c>
      <c r="E33" s="88" t="s">
        <v>14</v>
      </c>
      <c r="F33" s="88" t="s">
        <v>12</v>
      </c>
      <c r="G33" s="87" t="s">
        <v>254</v>
      </c>
      <c r="H33" s="87" t="s">
        <v>409</v>
      </c>
      <c r="I33" s="88">
        <v>2069</v>
      </c>
      <c r="J33" s="88">
        <v>2070</v>
      </c>
      <c r="K33" s="88">
        <v>1.6238249999999999E-2</v>
      </c>
      <c r="L33" s="88" t="s">
        <v>170</v>
      </c>
      <c r="M33" s="88">
        <v>1</v>
      </c>
      <c r="N33" s="90" t="s">
        <v>255</v>
      </c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</row>
    <row r="34" spans="1:61" s="7" customFormat="1" ht="58" x14ac:dyDescent="0.35">
      <c r="A34" s="88" t="s">
        <v>94</v>
      </c>
      <c r="B34" s="156" t="s">
        <v>169</v>
      </c>
      <c r="C34" s="88" t="s">
        <v>259</v>
      </c>
      <c r="D34" s="88" t="s">
        <v>246</v>
      </c>
      <c r="E34" s="88" t="s">
        <v>14</v>
      </c>
      <c r="F34" s="88" t="s">
        <v>12</v>
      </c>
      <c r="G34" s="87" t="s">
        <v>254</v>
      </c>
      <c r="H34" s="87" t="s">
        <v>405</v>
      </c>
      <c r="I34" s="88">
        <v>2069</v>
      </c>
      <c r="J34" s="88">
        <v>2070</v>
      </c>
      <c r="K34" s="88">
        <v>5.0226750000000001E-2</v>
      </c>
      <c r="L34" s="88" t="s">
        <v>170</v>
      </c>
      <c r="M34" s="88">
        <v>1</v>
      </c>
      <c r="N34" s="90" t="s">
        <v>255</v>
      </c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</row>
    <row r="35" spans="1:61" s="7" customFormat="1" ht="58" x14ac:dyDescent="0.35">
      <c r="A35" s="88" t="s">
        <v>94</v>
      </c>
      <c r="B35" s="156" t="s">
        <v>169</v>
      </c>
      <c r="C35" s="88" t="s">
        <v>260</v>
      </c>
      <c r="D35" s="88" t="s">
        <v>246</v>
      </c>
      <c r="E35" s="88" t="s">
        <v>14</v>
      </c>
      <c r="F35" s="88" t="s">
        <v>12</v>
      </c>
      <c r="G35" s="87" t="s">
        <v>254</v>
      </c>
      <c r="H35" s="87" t="s">
        <v>407</v>
      </c>
      <c r="I35" s="88">
        <v>2069</v>
      </c>
      <c r="J35" s="88">
        <v>2070</v>
      </c>
      <c r="K35" s="88">
        <v>1.3083525</v>
      </c>
      <c r="L35" s="88" t="s">
        <v>170</v>
      </c>
      <c r="M35" s="88">
        <v>1</v>
      </c>
      <c r="N35" s="90" t="s">
        <v>255</v>
      </c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</row>
    <row r="36" spans="1:61" s="7" customFormat="1" ht="58" x14ac:dyDescent="0.35">
      <c r="A36" s="88" t="s">
        <v>94</v>
      </c>
      <c r="B36" s="156" t="s">
        <v>169</v>
      </c>
      <c r="C36" s="88" t="s">
        <v>261</v>
      </c>
      <c r="D36" s="88" t="s">
        <v>246</v>
      </c>
      <c r="E36" s="88" t="s">
        <v>14</v>
      </c>
      <c r="F36" s="88" t="s">
        <v>12</v>
      </c>
      <c r="G36" s="87" t="s">
        <v>254</v>
      </c>
      <c r="H36" s="87" t="s">
        <v>406</v>
      </c>
      <c r="I36" s="88">
        <v>2069</v>
      </c>
      <c r="J36" s="88">
        <v>2070</v>
      </c>
      <c r="K36" s="88">
        <v>0.33065499999999998</v>
      </c>
      <c r="L36" s="88" t="s">
        <v>170</v>
      </c>
      <c r="M36" s="88">
        <v>1</v>
      </c>
      <c r="N36" s="90" t="s">
        <v>255</v>
      </c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</row>
    <row r="37" spans="1:61" s="7" customFormat="1" ht="58" x14ac:dyDescent="0.35">
      <c r="A37" s="88" t="s">
        <v>94</v>
      </c>
      <c r="B37" s="156" t="s">
        <v>169</v>
      </c>
      <c r="C37" s="88" t="s">
        <v>262</v>
      </c>
      <c r="D37" s="88" t="s">
        <v>246</v>
      </c>
      <c r="E37" s="88" t="s">
        <v>14</v>
      </c>
      <c r="F37" s="88" t="s">
        <v>12</v>
      </c>
      <c r="G37" s="87" t="s">
        <v>254</v>
      </c>
      <c r="H37" s="87" t="s">
        <v>408</v>
      </c>
      <c r="I37" s="88">
        <v>2069</v>
      </c>
      <c r="J37" s="88">
        <v>2070</v>
      </c>
      <c r="K37" s="88">
        <v>0.15600375</v>
      </c>
      <c r="L37" s="88" t="s">
        <v>170</v>
      </c>
      <c r="M37" s="88">
        <v>1</v>
      </c>
      <c r="N37" s="90" t="s">
        <v>255</v>
      </c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</row>
    <row r="38" spans="1:61" s="7" customFormat="1" hidden="1" x14ac:dyDescent="0.35">
      <c r="A38" s="88" t="s">
        <v>144</v>
      </c>
      <c r="B38" s="155" t="s">
        <v>241</v>
      </c>
      <c r="C38" s="88" t="s">
        <v>244</v>
      </c>
      <c r="D38" s="88" t="s">
        <v>242</v>
      </c>
      <c r="E38" s="88" t="s">
        <v>12</v>
      </c>
      <c r="F38" s="88" t="s">
        <v>12</v>
      </c>
      <c r="G38" s="87" t="s">
        <v>172</v>
      </c>
      <c r="H38" s="87" t="s">
        <v>172</v>
      </c>
      <c r="I38" s="88">
        <v>2023</v>
      </c>
      <c r="J38" s="88">
        <v>2024</v>
      </c>
      <c r="K38" s="88">
        <v>0</v>
      </c>
      <c r="L38" s="88" t="s">
        <v>170</v>
      </c>
      <c r="M38" s="88">
        <v>1</v>
      </c>
      <c r="N38" s="90" t="s">
        <v>168</v>
      </c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</row>
    <row r="39" spans="1:61" s="7" customFormat="1" hidden="1" x14ac:dyDescent="0.35">
      <c r="A39" s="88" t="s">
        <v>144</v>
      </c>
      <c r="B39" s="155" t="s">
        <v>241</v>
      </c>
      <c r="C39" s="88" t="s">
        <v>245</v>
      </c>
      <c r="D39" s="88" t="s">
        <v>242</v>
      </c>
      <c r="E39" s="88" t="s">
        <v>12</v>
      </c>
      <c r="F39" s="88" t="s">
        <v>12</v>
      </c>
      <c r="G39" s="87" t="s">
        <v>172</v>
      </c>
      <c r="H39" s="87" t="s">
        <v>172</v>
      </c>
      <c r="I39" s="88">
        <v>2023</v>
      </c>
      <c r="J39" s="88">
        <v>2024</v>
      </c>
      <c r="K39" s="88">
        <v>0</v>
      </c>
      <c r="L39" s="88" t="s">
        <v>170</v>
      </c>
      <c r="M39" s="88">
        <v>1</v>
      </c>
      <c r="N39" s="90" t="s">
        <v>168</v>
      </c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</row>
    <row r="40" spans="1:61" s="7" customFormat="1" hidden="1" x14ac:dyDescent="0.35">
      <c r="A40" s="88" t="s">
        <v>144</v>
      </c>
      <c r="B40" s="156" t="s">
        <v>169</v>
      </c>
      <c r="C40" s="88" t="s">
        <v>243</v>
      </c>
      <c r="D40" s="88" t="s">
        <v>246</v>
      </c>
      <c r="E40" s="88" t="s">
        <v>12</v>
      </c>
      <c r="F40" s="88" t="s">
        <v>12</v>
      </c>
      <c r="G40" s="87" t="s">
        <v>172</v>
      </c>
      <c r="H40" s="87" t="s">
        <v>172</v>
      </c>
      <c r="I40" s="88">
        <v>2021</v>
      </c>
      <c r="J40" s="88">
        <v>2022</v>
      </c>
      <c r="K40" s="88">
        <v>999999</v>
      </c>
      <c r="L40" s="88" t="s">
        <v>170</v>
      </c>
      <c r="M40" s="88">
        <v>1</v>
      </c>
      <c r="N40" s="90" t="s">
        <v>168</v>
      </c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</row>
    <row r="41" spans="1:61" s="7" customFormat="1" hidden="1" x14ac:dyDescent="0.35">
      <c r="A41" s="88" t="s">
        <v>144</v>
      </c>
      <c r="B41" s="156" t="s">
        <v>169</v>
      </c>
      <c r="C41" s="88" t="s">
        <v>171</v>
      </c>
      <c r="D41" s="88" t="s">
        <v>246</v>
      </c>
      <c r="E41" s="88" t="s">
        <v>12</v>
      </c>
      <c r="F41" s="88" t="s">
        <v>12</v>
      </c>
      <c r="G41" s="87" t="s">
        <v>172</v>
      </c>
      <c r="H41" s="87" t="s">
        <v>172</v>
      </c>
      <c r="I41" s="88">
        <v>2021</v>
      </c>
      <c r="J41" s="88">
        <v>2022</v>
      </c>
      <c r="K41" s="88">
        <v>999999</v>
      </c>
      <c r="L41" s="88" t="s">
        <v>170</v>
      </c>
      <c r="M41" s="88">
        <v>1</v>
      </c>
      <c r="N41" s="90" t="s">
        <v>168</v>
      </c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</row>
    <row r="42" spans="1:61" s="7" customFormat="1" ht="58" hidden="1" x14ac:dyDescent="0.35">
      <c r="A42" s="88" t="s">
        <v>144</v>
      </c>
      <c r="B42" s="155" t="s">
        <v>241</v>
      </c>
      <c r="C42" s="88" t="s">
        <v>243</v>
      </c>
      <c r="D42" s="88" t="s">
        <v>242</v>
      </c>
      <c r="E42" s="88" t="s">
        <v>12</v>
      </c>
      <c r="F42" s="88" t="s">
        <v>12</v>
      </c>
      <c r="G42" s="87" t="s">
        <v>254</v>
      </c>
      <c r="H42" s="87" t="s">
        <v>361</v>
      </c>
      <c r="I42" s="88">
        <v>2069</v>
      </c>
      <c r="J42" s="88">
        <v>2070</v>
      </c>
      <c r="K42" s="88">
        <v>73.360447699999995</v>
      </c>
      <c r="L42" s="88" t="s">
        <v>170</v>
      </c>
      <c r="M42" s="88">
        <v>1</v>
      </c>
      <c r="N42" s="90" t="s">
        <v>168</v>
      </c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</row>
    <row r="43" spans="1:61" s="7" customFormat="1" ht="58" hidden="1" x14ac:dyDescent="0.35">
      <c r="A43" s="88" t="s">
        <v>144</v>
      </c>
      <c r="B43" s="155" t="s">
        <v>241</v>
      </c>
      <c r="C43" s="88" t="s">
        <v>171</v>
      </c>
      <c r="D43" s="88" t="s">
        <v>242</v>
      </c>
      <c r="E43" s="88" t="s">
        <v>12</v>
      </c>
      <c r="F43" s="88" t="s">
        <v>12</v>
      </c>
      <c r="G43" s="87" t="s">
        <v>254</v>
      </c>
      <c r="H43" s="87" t="s">
        <v>330</v>
      </c>
      <c r="I43" s="88">
        <v>2069</v>
      </c>
      <c r="J43" s="88">
        <v>2070</v>
      </c>
      <c r="K43" s="88">
        <v>11.059999400000001</v>
      </c>
      <c r="L43" s="88" t="s">
        <v>170</v>
      </c>
      <c r="M43" s="88">
        <v>1</v>
      </c>
      <c r="N43" s="90" t="s">
        <v>168</v>
      </c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</row>
    <row r="44" spans="1:61" s="7" customFormat="1" ht="58" hidden="1" x14ac:dyDescent="0.35">
      <c r="A44" s="88" t="s">
        <v>144</v>
      </c>
      <c r="B44" s="155" t="s">
        <v>241</v>
      </c>
      <c r="C44" s="88" t="s">
        <v>256</v>
      </c>
      <c r="D44" s="88" t="s">
        <v>242</v>
      </c>
      <c r="E44" s="88" t="s">
        <v>12</v>
      </c>
      <c r="F44" s="88" t="s">
        <v>12</v>
      </c>
      <c r="G44" s="87" t="s">
        <v>254</v>
      </c>
      <c r="H44" s="87" t="s">
        <v>331</v>
      </c>
      <c r="I44" s="88">
        <v>2069</v>
      </c>
      <c r="J44" s="88">
        <v>2070</v>
      </c>
      <c r="K44" s="88">
        <v>3.3505292299999998</v>
      </c>
      <c r="L44" s="88" t="s">
        <v>170</v>
      </c>
      <c r="M44" s="88">
        <v>1</v>
      </c>
      <c r="N44" s="90" t="s">
        <v>168</v>
      </c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</row>
    <row r="45" spans="1:61" s="7" customFormat="1" ht="58" hidden="1" x14ac:dyDescent="0.35">
      <c r="A45" s="88" t="s">
        <v>144</v>
      </c>
      <c r="B45" s="155" t="s">
        <v>241</v>
      </c>
      <c r="C45" s="88" t="s">
        <v>253</v>
      </c>
      <c r="D45" s="88" t="s">
        <v>242</v>
      </c>
      <c r="E45" s="88" t="s">
        <v>12</v>
      </c>
      <c r="F45" s="88" t="s">
        <v>12</v>
      </c>
      <c r="G45" s="87" t="s">
        <v>254</v>
      </c>
      <c r="H45" s="87" t="s">
        <v>332</v>
      </c>
      <c r="I45" s="88">
        <v>2069</v>
      </c>
      <c r="J45" s="88">
        <v>2070</v>
      </c>
      <c r="K45" s="88">
        <v>8.0672936800000006</v>
      </c>
      <c r="L45" s="88" t="s">
        <v>170</v>
      </c>
      <c r="M45" s="88">
        <v>1</v>
      </c>
      <c r="N45" s="90" t="s">
        <v>168</v>
      </c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</row>
    <row r="46" spans="1:61" s="7" customFormat="1" ht="58" hidden="1" x14ac:dyDescent="0.35">
      <c r="A46" s="88" t="s">
        <v>144</v>
      </c>
      <c r="B46" s="156" t="s">
        <v>169</v>
      </c>
      <c r="C46" s="88" t="s">
        <v>253</v>
      </c>
      <c r="D46" s="88" t="s">
        <v>246</v>
      </c>
      <c r="E46" s="88" t="s">
        <v>14</v>
      </c>
      <c r="F46" s="88" t="s">
        <v>12</v>
      </c>
      <c r="G46" s="87" t="s">
        <v>254</v>
      </c>
      <c r="H46" s="87" t="s">
        <v>333</v>
      </c>
      <c r="I46" s="88">
        <v>2069</v>
      </c>
      <c r="J46" s="88">
        <v>2070</v>
      </c>
      <c r="K46" s="88">
        <v>8.1479666169999998</v>
      </c>
      <c r="L46" s="88" t="s">
        <v>170</v>
      </c>
      <c r="M46" s="88">
        <v>1</v>
      </c>
      <c r="N46" s="90" t="s">
        <v>255</v>
      </c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</row>
    <row r="47" spans="1:61" s="7" customFormat="1" hidden="1" x14ac:dyDescent="0.35">
      <c r="A47" s="88" t="s">
        <v>144</v>
      </c>
      <c r="B47" s="158" t="s">
        <v>251</v>
      </c>
      <c r="C47" s="88" t="s">
        <v>256</v>
      </c>
      <c r="D47" s="88" t="s">
        <v>252</v>
      </c>
      <c r="E47" s="88" t="s">
        <v>12</v>
      </c>
      <c r="F47" s="88" t="s">
        <v>12</v>
      </c>
      <c r="G47" s="87" t="s">
        <v>172</v>
      </c>
      <c r="H47" s="87" t="s">
        <v>172</v>
      </c>
      <c r="I47" s="88">
        <v>2021</v>
      </c>
      <c r="J47" s="88">
        <v>2022</v>
      </c>
      <c r="K47" s="88">
        <v>99</v>
      </c>
      <c r="L47" s="88" t="s">
        <v>73</v>
      </c>
      <c r="M47" s="88">
        <v>1</v>
      </c>
      <c r="N47" s="90" t="s">
        <v>375</v>
      </c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</row>
    <row r="48" spans="1:61" s="7" customFormat="1" hidden="1" x14ac:dyDescent="0.35">
      <c r="A48" s="88" t="s">
        <v>144</v>
      </c>
      <c r="B48" s="158" t="s">
        <v>251</v>
      </c>
      <c r="C48" s="88" t="s">
        <v>253</v>
      </c>
      <c r="D48" s="88" t="s">
        <v>252</v>
      </c>
      <c r="E48" s="88" t="s">
        <v>12</v>
      </c>
      <c r="F48" s="88" t="s">
        <v>12</v>
      </c>
      <c r="G48" s="87" t="s">
        <v>172</v>
      </c>
      <c r="H48" s="87" t="s">
        <v>172</v>
      </c>
      <c r="I48" s="88">
        <v>2021</v>
      </c>
      <c r="J48" s="88">
        <v>2022</v>
      </c>
      <c r="K48" s="88">
        <v>99</v>
      </c>
      <c r="L48" s="88" t="s">
        <v>73</v>
      </c>
      <c r="M48" s="88">
        <v>1</v>
      </c>
      <c r="N48" s="90" t="s">
        <v>375</v>
      </c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</row>
    <row r="49" spans="1:61" s="7" customFormat="1" ht="58" hidden="1" x14ac:dyDescent="0.35">
      <c r="A49" s="88" t="s">
        <v>144</v>
      </c>
      <c r="B49" s="155" t="s">
        <v>241</v>
      </c>
      <c r="C49" s="88" t="s">
        <v>257</v>
      </c>
      <c r="D49" s="88" t="s">
        <v>242</v>
      </c>
      <c r="E49" s="88" t="s">
        <v>12</v>
      </c>
      <c r="F49" s="88" t="s">
        <v>12</v>
      </c>
      <c r="G49" s="87" t="s">
        <v>254</v>
      </c>
      <c r="H49" s="87" t="s">
        <v>321</v>
      </c>
      <c r="I49" s="88">
        <v>2069</v>
      </c>
      <c r="J49" s="88">
        <v>2070</v>
      </c>
      <c r="K49" s="88">
        <v>3.8026957499999998</v>
      </c>
      <c r="L49" s="88" t="s">
        <v>170</v>
      </c>
      <c r="M49" s="88">
        <v>1</v>
      </c>
      <c r="N49" s="90" t="s">
        <v>168</v>
      </c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</row>
    <row r="50" spans="1:61" s="7" customFormat="1" ht="58" hidden="1" x14ac:dyDescent="0.35">
      <c r="A50" s="88" t="s">
        <v>144</v>
      </c>
      <c r="B50" s="155" t="s">
        <v>241</v>
      </c>
      <c r="C50" s="88" t="s">
        <v>258</v>
      </c>
      <c r="D50" s="88" t="s">
        <v>242</v>
      </c>
      <c r="E50" s="88" t="s">
        <v>12</v>
      </c>
      <c r="F50" s="88" t="s">
        <v>12</v>
      </c>
      <c r="G50" s="87" t="s">
        <v>254</v>
      </c>
      <c r="H50" s="87" t="s">
        <v>316</v>
      </c>
      <c r="I50" s="88">
        <v>2069</v>
      </c>
      <c r="J50" s="88">
        <v>2070</v>
      </c>
      <c r="K50" s="88">
        <v>1.6238249999999999E-2</v>
      </c>
      <c r="L50" s="88" t="s">
        <v>170</v>
      </c>
      <c r="M50" s="88">
        <v>1</v>
      </c>
      <c r="N50" s="90" t="s">
        <v>168</v>
      </c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</row>
    <row r="51" spans="1:61" s="7" customFormat="1" ht="58" hidden="1" x14ac:dyDescent="0.35">
      <c r="A51" s="88" t="s">
        <v>144</v>
      </c>
      <c r="B51" s="155" t="s">
        <v>241</v>
      </c>
      <c r="C51" s="88" t="s">
        <v>259</v>
      </c>
      <c r="D51" s="88" t="s">
        <v>242</v>
      </c>
      <c r="E51" s="88" t="s">
        <v>12</v>
      </c>
      <c r="F51" s="88" t="s">
        <v>12</v>
      </c>
      <c r="G51" s="87" t="s">
        <v>254</v>
      </c>
      <c r="H51" s="87" t="s">
        <v>317</v>
      </c>
      <c r="I51" s="88">
        <v>2069</v>
      </c>
      <c r="J51" s="88">
        <v>2070</v>
      </c>
      <c r="K51" s="88">
        <v>5.0226750000000001E-2</v>
      </c>
      <c r="L51" s="88" t="s">
        <v>170</v>
      </c>
      <c r="M51" s="88">
        <v>1</v>
      </c>
      <c r="N51" s="90" t="s">
        <v>168</v>
      </c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</row>
    <row r="52" spans="1:61" s="7" customFormat="1" ht="58" hidden="1" x14ac:dyDescent="0.35">
      <c r="A52" s="88" t="s">
        <v>144</v>
      </c>
      <c r="B52" s="155" t="s">
        <v>241</v>
      </c>
      <c r="C52" s="88" t="s">
        <v>260</v>
      </c>
      <c r="D52" s="88" t="s">
        <v>242</v>
      </c>
      <c r="E52" s="88" t="s">
        <v>12</v>
      </c>
      <c r="F52" s="88" t="s">
        <v>12</v>
      </c>
      <c r="G52" s="87" t="s">
        <v>254</v>
      </c>
      <c r="H52" s="87" t="s">
        <v>318</v>
      </c>
      <c r="I52" s="88">
        <v>2069</v>
      </c>
      <c r="J52" s="88">
        <v>2070</v>
      </c>
      <c r="K52" s="88">
        <v>1.3083525</v>
      </c>
      <c r="L52" s="88" t="s">
        <v>170</v>
      </c>
      <c r="M52" s="88">
        <v>1</v>
      </c>
      <c r="N52" s="90" t="s">
        <v>168</v>
      </c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</row>
    <row r="53" spans="1:61" s="7" customFormat="1" ht="58" hidden="1" x14ac:dyDescent="0.35">
      <c r="A53" s="88" t="s">
        <v>144</v>
      </c>
      <c r="B53" s="155" t="s">
        <v>241</v>
      </c>
      <c r="C53" s="88" t="s">
        <v>261</v>
      </c>
      <c r="D53" s="88" t="s">
        <v>242</v>
      </c>
      <c r="E53" s="88" t="s">
        <v>12</v>
      </c>
      <c r="F53" s="88" t="s">
        <v>12</v>
      </c>
      <c r="G53" s="87" t="s">
        <v>254</v>
      </c>
      <c r="H53" s="87" t="s">
        <v>319</v>
      </c>
      <c r="I53" s="88">
        <v>2069</v>
      </c>
      <c r="J53" s="88">
        <v>2070</v>
      </c>
      <c r="K53" s="88">
        <v>0.33065499999999998</v>
      </c>
      <c r="L53" s="88" t="s">
        <v>170</v>
      </c>
      <c r="M53" s="88">
        <v>1</v>
      </c>
      <c r="N53" s="90" t="s">
        <v>168</v>
      </c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</row>
    <row r="54" spans="1:61" s="7" customFormat="1" ht="58" hidden="1" x14ac:dyDescent="0.35">
      <c r="A54" s="88" t="s">
        <v>144</v>
      </c>
      <c r="B54" s="155" t="s">
        <v>241</v>
      </c>
      <c r="C54" s="88" t="s">
        <v>358</v>
      </c>
      <c r="D54" s="88" t="s">
        <v>242</v>
      </c>
      <c r="E54" s="88" t="s">
        <v>12</v>
      </c>
      <c r="F54" s="88" t="s">
        <v>12</v>
      </c>
      <c r="G54" s="87" t="s">
        <v>254</v>
      </c>
      <c r="H54" s="87" t="s">
        <v>360</v>
      </c>
      <c r="I54" s="88">
        <v>2069</v>
      </c>
      <c r="J54" s="88">
        <v>2070</v>
      </c>
      <c r="K54" s="88">
        <v>17</v>
      </c>
      <c r="L54" s="88" t="s">
        <v>170</v>
      </c>
      <c r="M54" s="88">
        <v>1</v>
      </c>
      <c r="N54" s="90" t="s">
        <v>168</v>
      </c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</row>
    <row r="55" spans="1:61" s="7" customFormat="1" ht="58" hidden="1" x14ac:dyDescent="0.35">
      <c r="A55" s="88" t="s">
        <v>145</v>
      </c>
      <c r="B55" s="155" t="s">
        <v>241</v>
      </c>
      <c r="C55" s="88" t="s">
        <v>257</v>
      </c>
      <c r="D55" s="88" t="s">
        <v>242</v>
      </c>
      <c r="E55" s="88" t="s">
        <v>12</v>
      </c>
      <c r="F55" s="88" t="s">
        <v>12</v>
      </c>
      <c r="G55" s="87" t="s">
        <v>254</v>
      </c>
      <c r="H55" s="87" t="s">
        <v>321</v>
      </c>
      <c r="I55" s="88">
        <v>2069</v>
      </c>
      <c r="J55" s="88">
        <v>2070</v>
      </c>
      <c r="K55" s="88">
        <v>3.8026957499999998</v>
      </c>
      <c r="L55" s="88" t="s">
        <v>170</v>
      </c>
      <c r="M55" s="88">
        <v>1</v>
      </c>
      <c r="N55" s="90" t="s">
        <v>168</v>
      </c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</row>
    <row r="56" spans="1:61" s="7" customFormat="1" ht="58" hidden="1" x14ac:dyDescent="0.35">
      <c r="A56" s="88" t="s">
        <v>145</v>
      </c>
      <c r="B56" s="155" t="s">
        <v>241</v>
      </c>
      <c r="C56" s="88" t="s">
        <v>258</v>
      </c>
      <c r="D56" s="88" t="s">
        <v>242</v>
      </c>
      <c r="E56" s="88" t="s">
        <v>12</v>
      </c>
      <c r="F56" s="88" t="s">
        <v>12</v>
      </c>
      <c r="G56" s="87" t="s">
        <v>254</v>
      </c>
      <c r="H56" s="87" t="s">
        <v>316</v>
      </c>
      <c r="I56" s="88">
        <v>2069</v>
      </c>
      <c r="J56" s="88">
        <v>2070</v>
      </c>
      <c r="K56" s="88">
        <v>1.6238249999999999E-2</v>
      </c>
      <c r="L56" s="88" t="s">
        <v>170</v>
      </c>
      <c r="M56" s="88">
        <v>1</v>
      </c>
      <c r="N56" s="90" t="s">
        <v>168</v>
      </c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</row>
    <row r="57" spans="1:61" s="7" customFormat="1" ht="58" hidden="1" x14ac:dyDescent="0.35">
      <c r="A57" s="88" t="s">
        <v>145</v>
      </c>
      <c r="B57" s="155" t="s">
        <v>241</v>
      </c>
      <c r="C57" s="88" t="s">
        <v>259</v>
      </c>
      <c r="D57" s="88" t="s">
        <v>242</v>
      </c>
      <c r="E57" s="88" t="s">
        <v>12</v>
      </c>
      <c r="F57" s="88" t="s">
        <v>12</v>
      </c>
      <c r="G57" s="87" t="s">
        <v>254</v>
      </c>
      <c r="H57" s="87" t="s">
        <v>317</v>
      </c>
      <c r="I57" s="88">
        <v>2069</v>
      </c>
      <c r="J57" s="88">
        <v>2070</v>
      </c>
      <c r="K57" s="88">
        <v>5.0226750000000001E-2</v>
      </c>
      <c r="L57" s="88" t="s">
        <v>170</v>
      </c>
      <c r="M57" s="88">
        <v>1</v>
      </c>
      <c r="N57" s="90" t="s">
        <v>168</v>
      </c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</row>
    <row r="58" spans="1:61" s="7" customFormat="1" ht="58" hidden="1" x14ac:dyDescent="0.35">
      <c r="A58" s="88" t="s">
        <v>145</v>
      </c>
      <c r="B58" s="155" t="s">
        <v>241</v>
      </c>
      <c r="C58" s="88" t="s">
        <v>260</v>
      </c>
      <c r="D58" s="88" t="s">
        <v>242</v>
      </c>
      <c r="E58" s="88" t="s">
        <v>12</v>
      </c>
      <c r="F58" s="88" t="s">
        <v>12</v>
      </c>
      <c r="G58" s="87" t="s">
        <v>254</v>
      </c>
      <c r="H58" s="87" t="s">
        <v>318</v>
      </c>
      <c r="I58" s="88">
        <v>2069</v>
      </c>
      <c r="J58" s="88">
        <v>2070</v>
      </c>
      <c r="K58" s="88">
        <v>1.3083525</v>
      </c>
      <c r="L58" s="88" t="s">
        <v>170</v>
      </c>
      <c r="M58" s="88">
        <v>1</v>
      </c>
      <c r="N58" s="90" t="s">
        <v>168</v>
      </c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</row>
    <row r="59" spans="1:61" s="7" customFormat="1" ht="58" hidden="1" x14ac:dyDescent="0.35">
      <c r="A59" s="88" t="s">
        <v>145</v>
      </c>
      <c r="B59" s="155" t="s">
        <v>241</v>
      </c>
      <c r="C59" s="88" t="s">
        <v>261</v>
      </c>
      <c r="D59" s="88" t="s">
        <v>242</v>
      </c>
      <c r="E59" s="88" t="s">
        <v>12</v>
      </c>
      <c r="F59" s="88" t="s">
        <v>12</v>
      </c>
      <c r="G59" s="87" t="s">
        <v>254</v>
      </c>
      <c r="H59" s="87" t="s">
        <v>319</v>
      </c>
      <c r="I59" s="88">
        <v>2069</v>
      </c>
      <c r="J59" s="88">
        <v>2070</v>
      </c>
      <c r="K59" s="88">
        <v>0.33065499999999998</v>
      </c>
      <c r="L59" s="88" t="s">
        <v>170</v>
      </c>
      <c r="M59" s="88">
        <v>1</v>
      </c>
      <c r="N59" s="90" t="s">
        <v>168</v>
      </c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</row>
    <row r="60" spans="1:61" s="7" customFormat="1" ht="58" hidden="1" x14ac:dyDescent="0.35">
      <c r="A60" s="88" t="s">
        <v>145</v>
      </c>
      <c r="B60" s="155" t="s">
        <v>241</v>
      </c>
      <c r="C60" s="88" t="s">
        <v>262</v>
      </c>
      <c r="D60" s="88" t="s">
        <v>242</v>
      </c>
      <c r="E60" s="88" t="s">
        <v>12</v>
      </c>
      <c r="F60" s="88" t="s">
        <v>12</v>
      </c>
      <c r="G60" s="87" t="s">
        <v>254</v>
      </c>
      <c r="H60" s="87" t="s">
        <v>320</v>
      </c>
      <c r="I60" s="88">
        <v>2069</v>
      </c>
      <c r="J60" s="88">
        <v>2070</v>
      </c>
      <c r="K60" s="88">
        <v>0.15600375</v>
      </c>
      <c r="L60" s="88" t="s">
        <v>170</v>
      </c>
      <c r="M60" s="88">
        <v>1</v>
      </c>
      <c r="N60" s="90" t="s">
        <v>168</v>
      </c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</row>
    <row r="61" spans="1:61" s="7" customFormat="1" ht="58" hidden="1" x14ac:dyDescent="0.35">
      <c r="A61" s="88" t="s">
        <v>144</v>
      </c>
      <c r="B61" s="155" t="s">
        <v>241</v>
      </c>
      <c r="C61" s="88" t="s">
        <v>359</v>
      </c>
      <c r="D61" s="88" t="s">
        <v>242</v>
      </c>
      <c r="E61" s="88" t="s">
        <v>14</v>
      </c>
      <c r="F61" s="88" t="s">
        <v>12</v>
      </c>
      <c r="G61" s="87" t="s">
        <v>254</v>
      </c>
      <c r="H61" s="87" t="s">
        <v>388</v>
      </c>
      <c r="I61" s="88">
        <v>2069</v>
      </c>
      <c r="J61" s="88">
        <v>2070</v>
      </c>
      <c r="K61" s="88">
        <v>38.700702800000002</v>
      </c>
      <c r="L61" s="88" t="s">
        <v>170</v>
      </c>
      <c r="M61" s="88">
        <v>1</v>
      </c>
      <c r="N61" s="90" t="s">
        <v>255</v>
      </c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</row>
    <row r="62" spans="1:61" s="7" customFormat="1" ht="58" x14ac:dyDescent="0.35">
      <c r="A62" s="88" t="s">
        <v>94</v>
      </c>
      <c r="B62" s="152" t="s">
        <v>376</v>
      </c>
      <c r="C62" s="88" t="s">
        <v>377</v>
      </c>
      <c r="D62" s="88" t="s">
        <v>397</v>
      </c>
      <c r="E62" s="88" t="s">
        <v>14</v>
      </c>
      <c r="F62" s="88" t="s">
        <v>12</v>
      </c>
      <c r="G62" s="87" t="s">
        <v>254</v>
      </c>
      <c r="H62" s="87" t="s">
        <v>381</v>
      </c>
      <c r="I62" s="88">
        <v>2069</v>
      </c>
      <c r="J62" s="88">
        <v>2070</v>
      </c>
      <c r="K62" s="88">
        <v>0</v>
      </c>
      <c r="L62" s="88" t="s">
        <v>73</v>
      </c>
      <c r="M62" s="88">
        <v>1</v>
      </c>
      <c r="N62" s="90" t="s">
        <v>87</v>
      </c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</row>
    <row r="63" spans="1:61" s="7" customFormat="1" ht="58" x14ac:dyDescent="0.35">
      <c r="A63" s="88" t="s">
        <v>94</v>
      </c>
      <c r="B63" s="152" t="s">
        <v>376</v>
      </c>
      <c r="C63" s="88" t="s">
        <v>372</v>
      </c>
      <c r="D63" s="88" t="s">
        <v>397</v>
      </c>
      <c r="E63" s="88" t="s">
        <v>14</v>
      </c>
      <c r="F63" s="88" t="s">
        <v>12</v>
      </c>
      <c r="G63" s="87" t="s">
        <v>254</v>
      </c>
      <c r="H63" s="87" t="s">
        <v>382</v>
      </c>
      <c r="I63" s="88">
        <v>2069</v>
      </c>
      <c r="J63" s="88">
        <v>2070</v>
      </c>
      <c r="K63" s="88">
        <v>0</v>
      </c>
      <c r="L63" s="88" t="s">
        <v>73</v>
      </c>
      <c r="M63" s="88">
        <v>1</v>
      </c>
      <c r="N63" s="90" t="s">
        <v>87</v>
      </c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</row>
    <row r="64" spans="1:61" s="7" customFormat="1" ht="58" x14ac:dyDescent="0.35">
      <c r="A64" s="88" t="s">
        <v>94</v>
      </c>
      <c r="B64" s="152" t="s">
        <v>376</v>
      </c>
      <c r="C64" s="88" t="s">
        <v>373</v>
      </c>
      <c r="D64" s="88" t="s">
        <v>397</v>
      </c>
      <c r="E64" s="88" t="s">
        <v>14</v>
      </c>
      <c r="F64" s="88" t="s">
        <v>12</v>
      </c>
      <c r="G64" s="87" t="s">
        <v>254</v>
      </c>
      <c r="H64" s="87" t="s">
        <v>383</v>
      </c>
      <c r="I64" s="88">
        <v>2069</v>
      </c>
      <c r="J64" s="88">
        <v>2070</v>
      </c>
      <c r="K64" s="88">
        <v>0</v>
      </c>
      <c r="L64" s="88" t="s">
        <v>73</v>
      </c>
      <c r="M64" s="88">
        <v>1</v>
      </c>
      <c r="N64" s="90" t="s">
        <v>87</v>
      </c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</row>
    <row r="65" spans="1:61" s="7" customFormat="1" ht="58" x14ac:dyDescent="0.35">
      <c r="A65" s="88" t="s">
        <v>94</v>
      </c>
      <c r="B65" s="152" t="s">
        <v>376</v>
      </c>
      <c r="C65" s="88" t="s">
        <v>378</v>
      </c>
      <c r="D65" s="88" t="s">
        <v>397</v>
      </c>
      <c r="E65" s="88" t="s">
        <v>14</v>
      </c>
      <c r="F65" s="88" t="s">
        <v>12</v>
      </c>
      <c r="G65" s="87" t="s">
        <v>254</v>
      </c>
      <c r="H65" s="87" t="s">
        <v>384</v>
      </c>
      <c r="I65" s="88">
        <v>2069</v>
      </c>
      <c r="J65" s="88">
        <v>2070</v>
      </c>
      <c r="K65" s="88">
        <v>0</v>
      </c>
      <c r="L65" s="88" t="s">
        <v>73</v>
      </c>
      <c r="M65" s="88">
        <v>1</v>
      </c>
      <c r="N65" s="90" t="s">
        <v>87</v>
      </c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</row>
    <row r="66" spans="1:61" s="7" customFormat="1" ht="58" x14ac:dyDescent="0.35">
      <c r="A66" s="88" t="s">
        <v>94</v>
      </c>
      <c r="B66" s="152" t="s">
        <v>376</v>
      </c>
      <c r="C66" s="88" t="s">
        <v>379</v>
      </c>
      <c r="D66" s="88" t="s">
        <v>397</v>
      </c>
      <c r="E66" s="88" t="s">
        <v>14</v>
      </c>
      <c r="F66" s="88" t="s">
        <v>12</v>
      </c>
      <c r="G66" s="87" t="s">
        <v>254</v>
      </c>
      <c r="H66" s="87" t="s">
        <v>385</v>
      </c>
      <c r="I66" s="88">
        <v>2069</v>
      </c>
      <c r="J66" s="88">
        <v>2070</v>
      </c>
      <c r="K66" s="88">
        <v>0</v>
      </c>
      <c r="L66" s="88" t="s">
        <v>73</v>
      </c>
      <c r="M66" s="88">
        <v>1</v>
      </c>
      <c r="N66" s="90" t="s">
        <v>87</v>
      </c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</row>
    <row r="67" spans="1:61" s="7" customFormat="1" ht="58" x14ac:dyDescent="0.35">
      <c r="A67" s="88" t="s">
        <v>94</v>
      </c>
      <c r="B67" s="152" t="s">
        <v>376</v>
      </c>
      <c r="C67" s="88" t="s">
        <v>380</v>
      </c>
      <c r="D67" s="88" t="s">
        <v>397</v>
      </c>
      <c r="E67" s="88" t="s">
        <v>14</v>
      </c>
      <c r="F67" s="88" t="s">
        <v>12</v>
      </c>
      <c r="G67" s="87" t="s">
        <v>254</v>
      </c>
      <c r="H67" s="87" t="s">
        <v>386</v>
      </c>
      <c r="I67" s="88">
        <v>2069</v>
      </c>
      <c r="J67" s="88">
        <v>2070</v>
      </c>
      <c r="K67" s="88">
        <v>0</v>
      </c>
      <c r="L67" s="88" t="s">
        <v>73</v>
      </c>
      <c r="M67" s="88">
        <v>1</v>
      </c>
      <c r="N67" s="90" t="s">
        <v>87</v>
      </c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</row>
    <row r="68" spans="1:61" s="7" customFormat="1" x14ac:dyDescent="0.35">
      <c r="A68" s="88" t="s">
        <v>94</v>
      </c>
      <c r="B68" s="158" t="s">
        <v>251</v>
      </c>
      <c r="C68" s="88" t="s">
        <v>372</v>
      </c>
      <c r="D68" s="88" t="s">
        <v>387</v>
      </c>
      <c r="E68" s="88" t="s">
        <v>12</v>
      </c>
      <c r="F68" s="88" t="s">
        <v>12</v>
      </c>
      <c r="G68" s="87" t="s">
        <v>172</v>
      </c>
      <c r="H68" s="87" t="s">
        <v>172</v>
      </c>
      <c r="I68" s="88">
        <v>2033</v>
      </c>
      <c r="J68" s="88">
        <v>2070</v>
      </c>
      <c r="K68" s="88">
        <v>99</v>
      </c>
      <c r="L68" s="88" t="s">
        <v>73</v>
      </c>
      <c r="M68" s="88">
        <v>1</v>
      </c>
      <c r="N68" s="90" t="s">
        <v>375</v>
      </c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</row>
    <row r="69" spans="1:61" s="7" customFormat="1" x14ac:dyDescent="0.35">
      <c r="A69" s="88" t="s">
        <v>94</v>
      </c>
      <c r="B69" s="158" t="s">
        <v>251</v>
      </c>
      <c r="C69" s="88" t="s">
        <v>373</v>
      </c>
      <c r="D69" s="88" t="s">
        <v>387</v>
      </c>
      <c r="E69" s="88" t="s">
        <v>12</v>
      </c>
      <c r="F69" s="88" t="s">
        <v>12</v>
      </c>
      <c r="G69" s="87" t="s">
        <v>172</v>
      </c>
      <c r="H69" s="87" t="s">
        <v>172</v>
      </c>
      <c r="I69" s="88">
        <v>2033</v>
      </c>
      <c r="J69" s="88">
        <v>2070</v>
      </c>
      <c r="K69" s="88">
        <v>99</v>
      </c>
      <c r="L69" s="88" t="s">
        <v>73</v>
      </c>
      <c r="M69" s="88">
        <v>1</v>
      </c>
      <c r="N69" s="90" t="s">
        <v>375</v>
      </c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</row>
    <row r="70" spans="1:61" s="7" customFormat="1" ht="58" x14ac:dyDescent="0.35">
      <c r="A70" s="88" t="s">
        <v>94</v>
      </c>
      <c r="B70" s="155" t="s">
        <v>241</v>
      </c>
      <c r="C70" s="88" t="s">
        <v>260</v>
      </c>
      <c r="D70" s="88" t="s">
        <v>242</v>
      </c>
      <c r="E70" s="88" t="s">
        <v>12</v>
      </c>
      <c r="F70" s="88" t="s">
        <v>12</v>
      </c>
      <c r="G70" s="87" t="s">
        <v>254</v>
      </c>
      <c r="H70" s="87" t="s">
        <v>407</v>
      </c>
      <c r="I70" s="88">
        <v>2069</v>
      </c>
      <c r="J70" s="88">
        <v>2070</v>
      </c>
      <c r="K70" s="88">
        <v>1.3083525</v>
      </c>
      <c r="L70" s="88" t="s">
        <v>170</v>
      </c>
      <c r="M70" s="88">
        <v>1</v>
      </c>
      <c r="N70" s="90" t="s">
        <v>168</v>
      </c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</row>
    <row r="71" spans="1:61" s="7" customFormat="1" ht="58" x14ac:dyDescent="0.35">
      <c r="A71" s="88" t="s">
        <v>94</v>
      </c>
      <c r="B71" s="155" t="s">
        <v>241</v>
      </c>
      <c r="C71" s="88" t="s">
        <v>261</v>
      </c>
      <c r="D71" s="88" t="s">
        <v>242</v>
      </c>
      <c r="E71" s="88" t="s">
        <v>12</v>
      </c>
      <c r="F71" s="88" t="s">
        <v>12</v>
      </c>
      <c r="G71" s="87" t="s">
        <v>254</v>
      </c>
      <c r="H71" s="87" t="s">
        <v>406</v>
      </c>
      <c r="I71" s="88">
        <v>2069</v>
      </c>
      <c r="J71" s="88">
        <v>2070</v>
      </c>
      <c r="K71" s="88">
        <v>0.33065499999999998</v>
      </c>
      <c r="L71" s="88" t="s">
        <v>170</v>
      </c>
      <c r="M71" s="88">
        <v>1</v>
      </c>
      <c r="N71" s="90" t="s">
        <v>168</v>
      </c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</row>
    <row r="72" spans="1:61" s="7" customFormat="1" ht="58" x14ac:dyDescent="0.35">
      <c r="A72" s="88" t="s">
        <v>94</v>
      </c>
      <c r="B72" s="155" t="s">
        <v>241</v>
      </c>
      <c r="C72" s="88" t="s">
        <v>259</v>
      </c>
      <c r="D72" s="88" t="s">
        <v>242</v>
      </c>
      <c r="E72" s="88" t="s">
        <v>12</v>
      </c>
      <c r="F72" s="88" t="s">
        <v>12</v>
      </c>
      <c r="G72" s="87" t="s">
        <v>254</v>
      </c>
      <c r="H72" s="87" t="s">
        <v>405</v>
      </c>
      <c r="I72" s="88">
        <v>2069</v>
      </c>
      <c r="J72" s="88">
        <v>2070</v>
      </c>
      <c r="K72" s="88">
        <v>5.0226750000000001E-2</v>
      </c>
      <c r="L72" s="88" t="s">
        <v>317</v>
      </c>
      <c r="M72" s="88">
        <v>1</v>
      </c>
      <c r="N72" s="90" t="s">
        <v>168</v>
      </c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</row>
  </sheetData>
  <autoFilter ref="A1:BI72" xr:uid="{BF11D96C-4A4A-43AA-A25B-C3E8B3533E2E}">
    <filterColumn colId="0">
      <filters>
        <filter val="DDP"/>
      </filters>
    </filterColumn>
    <sortState xmlns:xlrd2="http://schemas.microsoft.com/office/spreadsheetml/2017/richdata2" ref="A2:BI72">
      <sortCondition ref="C1:C72"/>
    </sortState>
  </autoFilter>
  <phoneticPr fontId="4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CO28"/>
  <sheetViews>
    <sheetView zoomScale="85" zoomScaleNormal="85" workbookViewId="0"/>
  </sheetViews>
  <sheetFormatPr defaultRowHeight="14.5" x14ac:dyDescent="0.35"/>
  <cols>
    <col min="1" max="1" width="11" bestFit="1" customWidth="1"/>
    <col min="2" max="2" width="23.81640625" bestFit="1" customWidth="1"/>
    <col min="3" max="3" width="15.1796875" bestFit="1" customWidth="1"/>
    <col min="4" max="4" width="10" customWidth="1"/>
    <col min="5" max="5" width="44.26953125" bestFit="1" customWidth="1"/>
    <col min="6" max="6" width="12.453125" customWidth="1"/>
    <col min="12" max="12" width="9.7265625" customWidth="1"/>
    <col min="65" max="65" width="8.1796875" customWidth="1"/>
  </cols>
  <sheetData>
    <row r="1" spans="1:93" s="76" customFormat="1" ht="44" thickBot="1" x14ac:dyDescent="0.4">
      <c r="A1" s="77" t="s">
        <v>0</v>
      </c>
      <c r="B1" s="78" t="s">
        <v>19</v>
      </c>
      <c r="C1" s="78" t="s">
        <v>77</v>
      </c>
      <c r="D1" s="78" t="s">
        <v>80</v>
      </c>
      <c r="E1" s="78" t="s">
        <v>18</v>
      </c>
      <c r="F1" s="79" t="s">
        <v>68</v>
      </c>
      <c r="G1" s="75" t="s">
        <v>36</v>
      </c>
      <c r="H1" s="80" t="s">
        <v>67</v>
      </c>
      <c r="I1" s="78" t="s">
        <v>7</v>
      </c>
      <c r="J1" s="78" t="s">
        <v>29</v>
      </c>
      <c r="K1" s="78" t="s">
        <v>42</v>
      </c>
      <c r="L1" s="78" t="s">
        <v>8</v>
      </c>
      <c r="M1" s="81">
        <v>2018</v>
      </c>
      <c r="N1" s="81">
        <v>2019</v>
      </c>
      <c r="O1" s="81">
        <v>2020</v>
      </c>
      <c r="P1" s="81">
        <v>2021</v>
      </c>
      <c r="Q1" s="79">
        <v>2022</v>
      </c>
      <c r="R1" s="79">
        <v>2023</v>
      </c>
      <c r="S1" s="79">
        <v>2024</v>
      </c>
      <c r="T1" s="79">
        <v>2025</v>
      </c>
      <c r="U1" s="79">
        <v>2026</v>
      </c>
      <c r="V1" s="79">
        <v>2027</v>
      </c>
      <c r="W1" s="79">
        <v>2028</v>
      </c>
      <c r="X1" s="79">
        <v>2029</v>
      </c>
      <c r="Y1" s="79">
        <v>2030</v>
      </c>
      <c r="Z1" s="79">
        <v>2031</v>
      </c>
      <c r="AA1" s="79">
        <v>2032</v>
      </c>
      <c r="AB1" s="79">
        <v>2033</v>
      </c>
      <c r="AC1" s="79">
        <v>2034</v>
      </c>
      <c r="AD1" s="79">
        <v>2035</v>
      </c>
      <c r="AE1" s="79">
        <v>2036</v>
      </c>
      <c r="AF1" s="79">
        <v>2037</v>
      </c>
      <c r="AG1" s="79">
        <v>2038</v>
      </c>
      <c r="AH1" s="79">
        <v>2039</v>
      </c>
      <c r="AI1" s="79">
        <v>2040</v>
      </c>
      <c r="AJ1" s="79">
        <v>2041</v>
      </c>
      <c r="AK1" s="79">
        <v>2042</v>
      </c>
      <c r="AL1" s="79">
        <v>2043</v>
      </c>
      <c r="AM1" s="79">
        <v>2044</v>
      </c>
      <c r="AN1" s="79">
        <v>2045</v>
      </c>
      <c r="AO1" s="79">
        <v>2046</v>
      </c>
      <c r="AP1" s="79">
        <v>2047</v>
      </c>
      <c r="AQ1" s="79">
        <v>2048</v>
      </c>
      <c r="AR1" s="79">
        <v>2049</v>
      </c>
      <c r="AS1" s="79">
        <v>2050</v>
      </c>
      <c r="AT1" s="79">
        <v>2051</v>
      </c>
      <c r="AU1" s="79">
        <v>2052</v>
      </c>
      <c r="AV1" s="79">
        <v>2053</v>
      </c>
      <c r="AW1" s="79">
        <v>2054</v>
      </c>
      <c r="AX1" s="79">
        <v>2055</v>
      </c>
      <c r="AY1" s="79">
        <v>2056</v>
      </c>
      <c r="AZ1" s="79">
        <v>2057</v>
      </c>
      <c r="BA1" s="79">
        <v>2058</v>
      </c>
      <c r="BB1" s="79">
        <v>2059</v>
      </c>
      <c r="BC1" s="79">
        <v>2060</v>
      </c>
      <c r="BD1" s="79">
        <v>2061</v>
      </c>
      <c r="BE1" s="79">
        <v>2062</v>
      </c>
      <c r="BF1" s="79">
        <v>2063</v>
      </c>
      <c r="BG1" s="79">
        <v>2064</v>
      </c>
      <c r="BH1" s="79">
        <v>2065</v>
      </c>
      <c r="BI1" s="79">
        <v>2066</v>
      </c>
      <c r="BJ1" s="79">
        <v>2067</v>
      </c>
      <c r="BK1" s="79">
        <v>2068</v>
      </c>
      <c r="BL1" s="79">
        <v>2069</v>
      </c>
      <c r="BM1" s="82">
        <v>2070</v>
      </c>
    </row>
    <row r="2" spans="1:93" s="74" customFormat="1" ht="15" thickBot="1" x14ac:dyDescent="0.4">
      <c r="A2" s="101" t="s">
        <v>94</v>
      </c>
      <c r="B2" s="101" t="s">
        <v>40</v>
      </c>
      <c r="C2" s="101" t="s">
        <v>207</v>
      </c>
      <c r="D2" s="101" t="s">
        <v>81</v>
      </c>
      <c r="E2" s="101" t="s">
        <v>208</v>
      </c>
      <c r="F2" s="101" t="s">
        <v>12</v>
      </c>
      <c r="G2" s="101" t="s">
        <v>76</v>
      </c>
      <c r="H2" s="101" t="s">
        <v>75</v>
      </c>
      <c r="I2" s="101"/>
      <c r="J2" s="101"/>
      <c r="K2" s="101"/>
      <c r="L2" s="101"/>
      <c r="M2" s="101">
        <v>8.0827000000000009</v>
      </c>
      <c r="N2" s="101">
        <v>7.7285000000000004</v>
      </c>
      <c r="O2" s="101">
        <v>7.3395000000000001</v>
      </c>
      <c r="P2" s="101">
        <v>7.1161000000000003</v>
      </c>
      <c r="Q2" s="101">
        <v>6.8926999999999996</v>
      </c>
      <c r="R2" s="101">
        <v>6.5579226899999998</v>
      </c>
      <c r="S2" s="138">
        <v>6.2313000000000001</v>
      </c>
      <c r="T2" s="138">
        <v>5.8228</v>
      </c>
      <c r="U2" s="138">
        <v>5.3517000000000001</v>
      </c>
      <c r="V2" s="138">
        <v>4.9047000000000001</v>
      </c>
      <c r="W2" s="138">
        <v>4.4810999999999996</v>
      </c>
      <c r="X2" s="138">
        <v>4.0804</v>
      </c>
      <c r="Y2" s="138">
        <v>3.702</v>
      </c>
      <c r="Z2" s="138">
        <v>3.3746999999999998</v>
      </c>
      <c r="AA2" s="138">
        <v>3.0644999999999998</v>
      </c>
      <c r="AB2" s="138">
        <v>2.7706</v>
      </c>
      <c r="AC2" s="138">
        <v>2.4929000000000001</v>
      </c>
      <c r="AD2" s="138">
        <v>2.2307999999999999</v>
      </c>
      <c r="AE2" s="138">
        <v>1.9595</v>
      </c>
      <c r="AF2" s="138">
        <v>1.7029000000000001</v>
      </c>
      <c r="AG2" s="138">
        <v>1.4607000000000001</v>
      </c>
      <c r="AH2" s="138">
        <v>1.2325999999999999</v>
      </c>
      <c r="AI2" s="138">
        <v>1.0182</v>
      </c>
      <c r="AJ2" s="138">
        <v>0.8881</v>
      </c>
      <c r="AK2" s="138">
        <v>0.76459999999999995</v>
      </c>
      <c r="AL2" s="138">
        <v>0.64770000000000005</v>
      </c>
      <c r="AM2" s="138">
        <v>0.53710000000000002</v>
      </c>
      <c r="AN2" s="138">
        <v>0.43280000000000002</v>
      </c>
      <c r="AO2" s="138">
        <v>0.3644</v>
      </c>
      <c r="AP2" s="138">
        <v>0.29949999999999999</v>
      </c>
      <c r="AQ2" s="138">
        <v>0.23780000000000001</v>
      </c>
      <c r="AR2" s="138">
        <v>0.17949999999999999</v>
      </c>
      <c r="AS2" s="138">
        <v>0.12429999999999999</v>
      </c>
      <c r="AT2" s="138">
        <v>0.1234</v>
      </c>
      <c r="AU2" s="138">
        <v>0.1226</v>
      </c>
      <c r="AV2" s="138">
        <v>0.12180000000000001</v>
      </c>
      <c r="AW2" s="138">
        <v>0.121</v>
      </c>
      <c r="AX2" s="138">
        <v>0.1201</v>
      </c>
      <c r="AY2" s="138">
        <v>0.1193</v>
      </c>
      <c r="AZ2" s="138">
        <v>0.1186</v>
      </c>
      <c r="BA2" s="138">
        <v>0.1177</v>
      </c>
      <c r="BB2" s="138">
        <v>0.11700000000000001</v>
      </c>
      <c r="BC2" s="138">
        <v>0.1162</v>
      </c>
      <c r="BD2" s="138">
        <v>0.1154</v>
      </c>
      <c r="BE2" s="138">
        <v>0.11459999999999999</v>
      </c>
      <c r="BF2" s="138">
        <v>0.1139</v>
      </c>
      <c r="BG2" s="138">
        <v>0.11310000000000001</v>
      </c>
      <c r="BH2" s="138">
        <v>0.1124</v>
      </c>
      <c r="BI2" s="138">
        <v>0.1116</v>
      </c>
      <c r="BJ2" s="138">
        <v>0.1108</v>
      </c>
      <c r="BK2" s="138">
        <v>0.1101</v>
      </c>
      <c r="BL2" s="138">
        <v>0.1094</v>
      </c>
      <c r="BM2" s="138">
        <v>0.1087</v>
      </c>
      <c r="BN2" s="91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74" customFormat="1" ht="15" thickBot="1" x14ac:dyDescent="0.4">
      <c r="A3" s="91" t="s">
        <v>94</v>
      </c>
      <c r="B3" s="91" t="s">
        <v>40</v>
      </c>
      <c r="C3" s="91" t="s">
        <v>209</v>
      </c>
      <c r="D3" s="91" t="s">
        <v>81</v>
      </c>
      <c r="E3" s="91" t="s">
        <v>210</v>
      </c>
      <c r="F3" s="91" t="s">
        <v>12</v>
      </c>
      <c r="G3" s="91" t="s">
        <v>76</v>
      </c>
      <c r="H3" s="91" t="s">
        <v>75</v>
      </c>
      <c r="I3" s="91"/>
      <c r="J3" s="91"/>
      <c r="K3" s="91"/>
      <c r="L3" s="91"/>
      <c r="M3" s="91">
        <v>37.188177500000002</v>
      </c>
      <c r="N3" s="91">
        <v>38.367604450000002</v>
      </c>
      <c r="O3" s="91">
        <v>39.136214529999997</v>
      </c>
      <c r="P3" s="91">
        <v>39.917656399999998</v>
      </c>
      <c r="Q3" s="91">
        <v>40.450000000000003</v>
      </c>
      <c r="R3" s="91">
        <v>40.715367000000001</v>
      </c>
      <c r="S3" s="91">
        <v>40.957917000000002</v>
      </c>
      <c r="T3" s="139">
        <v>40.581299999999999</v>
      </c>
      <c r="U3" s="139">
        <v>39.375100000000003</v>
      </c>
      <c r="V3" s="139">
        <v>38.161799999999999</v>
      </c>
      <c r="W3" s="139">
        <v>36.942399999999999</v>
      </c>
      <c r="X3" s="139">
        <v>35.710299999999997</v>
      </c>
      <c r="Y3" s="139">
        <v>34.467700000000001</v>
      </c>
      <c r="Z3" s="139">
        <v>33.055399999999999</v>
      </c>
      <c r="AA3" s="139">
        <v>31.646100000000001</v>
      </c>
      <c r="AB3" s="139">
        <v>30.234500000000001</v>
      </c>
      <c r="AC3" s="139">
        <v>28.823</v>
      </c>
      <c r="AD3" s="139">
        <v>27.413799999999998</v>
      </c>
      <c r="AE3" s="139">
        <v>26.170200000000001</v>
      </c>
      <c r="AF3" s="139">
        <v>24.924800000000001</v>
      </c>
      <c r="AG3" s="139">
        <v>23.690300000000001</v>
      </c>
      <c r="AH3" s="139">
        <v>22.463200000000001</v>
      </c>
      <c r="AI3" s="139">
        <v>21.245100000000001</v>
      </c>
      <c r="AJ3" s="139">
        <v>20.332699999999999</v>
      </c>
      <c r="AK3" s="139">
        <v>19.421900000000001</v>
      </c>
      <c r="AL3" s="139">
        <v>18.521899999999999</v>
      </c>
      <c r="AM3" s="139">
        <v>17.629799999999999</v>
      </c>
      <c r="AN3" s="139">
        <v>16.7469</v>
      </c>
      <c r="AO3" s="139">
        <v>15.943099999999999</v>
      </c>
      <c r="AP3" s="139">
        <v>15.1486</v>
      </c>
      <c r="AQ3" s="139">
        <v>14.3643</v>
      </c>
      <c r="AR3" s="139">
        <v>13.588800000000001</v>
      </c>
      <c r="AS3" s="139">
        <v>12.8283</v>
      </c>
      <c r="AT3" s="139">
        <v>12.837</v>
      </c>
      <c r="AU3" s="139">
        <v>12.8401</v>
      </c>
      <c r="AV3" s="139">
        <v>12.842599999999999</v>
      </c>
      <c r="AW3" s="139">
        <v>12.839600000000001</v>
      </c>
      <c r="AX3" s="139">
        <v>12.833500000000001</v>
      </c>
      <c r="AY3" s="139">
        <v>12.8245</v>
      </c>
      <c r="AZ3" s="139">
        <v>12.8126</v>
      </c>
      <c r="BA3" s="139">
        <v>12.797700000000001</v>
      </c>
      <c r="BB3" s="139">
        <v>12.777699999999999</v>
      </c>
      <c r="BC3" s="139">
        <v>12.757199999999999</v>
      </c>
      <c r="BD3" s="139">
        <v>12.7315</v>
      </c>
      <c r="BE3" s="139">
        <v>12.703200000000001</v>
      </c>
      <c r="BF3" s="139">
        <v>12.6698</v>
      </c>
      <c r="BG3" s="139">
        <v>12.636100000000001</v>
      </c>
      <c r="BH3" s="139">
        <v>12.5975</v>
      </c>
      <c r="BI3" s="139">
        <v>12.5563</v>
      </c>
      <c r="BJ3" s="139">
        <v>12.510400000000001</v>
      </c>
      <c r="BK3" s="139">
        <v>12.4643</v>
      </c>
      <c r="BL3" s="139">
        <v>12.413399999999999</v>
      </c>
      <c r="BM3" s="139">
        <v>12.3581</v>
      </c>
      <c r="BN3" s="91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74" customFormat="1" ht="15" thickBot="1" x14ac:dyDescent="0.4">
      <c r="A4" s="100" t="s">
        <v>94</v>
      </c>
      <c r="B4" s="100" t="s">
        <v>40</v>
      </c>
      <c r="C4" s="100" t="s">
        <v>138</v>
      </c>
      <c r="D4" s="100" t="s">
        <v>81</v>
      </c>
      <c r="E4" s="100" t="s">
        <v>139</v>
      </c>
      <c r="F4" s="100" t="s">
        <v>12</v>
      </c>
      <c r="G4" s="100" t="s">
        <v>76</v>
      </c>
      <c r="H4" s="100" t="s">
        <v>75</v>
      </c>
      <c r="I4" s="102"/>
      <c r="J4" s="102"/>
      <c r="K4" s="102"/>
      <c r="L4" s="102"/>
      <c r="M4" s="140">
        <v>26.624199999999998</v>
      </c>
      <c r="N4" s="140">
        <v>27.545100000000001</v>
      </c>
      <c r="O4" s="140">
        <v>29.009599999999999</v>
      </c>
      <c r="P4" s="140">
        <v>28.635000000000002</v>
      </c>
      <c r="Q4" s="140">
        <v>24.754000000000001</v>
      </c>
      <c r="R4" s="140">
        <v>24.5868</v>
      </c>
      <c r="S4" s="140">
        <v>24.386800000000001</v>
      </c>
      <c r="T4" s="141">
        <v>24.053100000000001</v>
      </c>
      <c r="U4" s="141">
        <v>25.026900000000001</v>
      </c>
      <c r="V4" s="141">
        <v>26.001799999999999</v>
      </c>
      <c r="W4" s="141">
        <v>26.977499999999999</v>
      </c>
      <c r="X4" s="141">
        <v>27.9527</v>
      </c>
      <c r="Y4" s="141">
        <v>28.926300000000001</v>
      </c>
      <c r="Z4" s="141">
        <v>29.948799999999999</v>
      </c>
      <c r="AA4" s="141">
        <v>30.963799999999999</v>
      </c>
      <c r="AB4" s="141">
        <v>31.968599999999999</v>
      </c>
      <c r="AC4" s="141">
        <v>32.962600000000002</v>
      </c>
      <c r="AD4" s="141">
        <v>33.944400000000002</v>
      </c>
      <c r="AE4" s="141">
        <v>34.978700000000003</v>
      </c>
      <c r="AF4" s="141">
        <v>36.008699999999997</v>
      </c>
      <c r="AG4" s="141">
        <v>37.038699999999999</v>
      </c>
      <c r="AH4" s="141">
        <v>38.065300000000001</v>
      </c>
      <c r="AI4" s="141">
        <v>39.088000000000001</v>
      </c>
      <c r="AJ4" s="141">
        <v>39.832500000000003</v>
      </c>
      <c r="AK4" s="141">
        <v>40.566699999999997</v>
      </c>
      <c r="AL4" s="141">
        <v>41.296500000000002</v>
      </c>
      <c r="AM4" s="141">
        <v>42.018300000000004</v>
      </c>
      <c r="AN4" s="141">
        <v>42.7316</v>
      </c>
      <c r="AO4" s="141">
        <v>43.366799999999998</v>
      </c>
      <c r="AP4" s="141">
        <v>43.9925</v>
      </c>
      <c r="AQ4" s="141">
        <v>44.608400000000003</v>
      </c>
      <c r="AR4" s="141">
        <v>45.2102</v>
      </c>
      <c r="AS4" s="141">
        <v>45.805399999999999</v>
      </c>
      <c r="AT4" s="141">
        <v>46.132899999999999</v>
      </c>
      <c r="AU4" s="141">
        <v>46.453600000000002</v>
      </c>
      <c r="AV4" s="141">
        <v>46.7684</v>
      </c>
      <c r="AW4" s="141">
        <v>47.062600000000003</v>
      </c>
      <c r="AX4" s="141">
        <v>47.360199999999999</v>
      </c>
      <c r="AY4" s="141">
        <v>47.641199999999998</v>
      </c>
      <c r="AZ4" s="141">
        <v>47.912100000000002</v>
      </c>
      <c r="BA4" s="141">
        <v>48.179600000000001</v>
      </c>
      <c r="BB4" s="141">
        <v>48.4328</v>
      </c>
      <c r="BC4" s="141">
        <v>48.673299999999998</v>
      </c>
      <c r="BD4" s="141">
        <v>48.906100000000002</v>
      </c>
      <c r="BE4" s="141">
        <v>49.135300000000001</v>
      </c>
      <c r="BF4" s="141">
        <v>49.343400000000003</v>
      </c>
      <c r="BG4" s="141">
        <v>49.545400000000001</v>
      </c>
      <c r="BH4" s="141">
        <v>49.7393</v>
      </c>
      <c r="BI4" s="141">
        <v>49.916200000000003</v>
      </c>
      <c r="BJ4" s="141">
        <v>50.085000000000001</v>
      </c>
      <c r="BK4" s="141">
        <v>50.240900000000003</v>
      </c>
      <c r="BL4" s="141">
        <v>50.388599999999997</v>
      </c>
      <c r="BM4" s="141">
        <v>50.5214</v>
      </c>
      <c r="BN4" s="91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s="74" customFormat="1" ht="15" thickBot="1" x14ac:dyDescent="0.4">
      <c r="A5" s="101" t="s">
        <v>94</v>
      </c>
      <c r="B5" s="101" t="s">
        <v>40</v>
      </c>
      <c r="C5" s="101" t="s">
        <v>136</v>
      </c>
      <c r="D5" s="101" t="s">
        <v>81</v>
      </c>
      <c r="E5" s="101" t="s">
        <v>137</v>
      </c>
      <c r="F5" s="101" t="s">
        <v>12</v>
      </c>
      <c r="G5" s="101" t="s">
        <v>76</v>
      </c>
      <c r="H5" s="101" t="s">
        <v>75</v>
      </c>
      <c r="I5" s="101"/>
      <c r="J5" s="101"/>
      <c r="K5" s="101"/>
      <c r="L5" s="101"/>
      <c r="M5" s="101">
        <v>35.971610609999999</v>
      </c>
      <c r="N5" s="101">
        <v>37.380280939999999</v>
      </c>
      <c r="O5" s="101">
        <v>36.49129731</v>
      </c>
      <c r="P5" s="101">
        <v>40.945505949999998</v>
      </c>
      <c r="Q5" s="101">
        <v>40.793222399999998</v>
      </c>
      <c r="R5" s="101">
        <v>41.716169149999999</v>
      </c>
      <c r="S5" s="101">
        <v>43.415666680000001</v>
      </c>
      <c r="T5" s="138">
        <v>43.996600000000001</v>
      </c>
      <c r="U5" s="138">
        <v>45.3626</v>
      </c>
      <c r="V5" s="138">
        <v>46.329300000000003</v>
      </c>
      <c r="W5" s="138">
        <v>47.988599999999998</v>
      </c>
      <c r="X5" s="138">
        <v>48.524000000000001</v>
      </c>
      <c r="Y5" s="138">
        <v>50.000900000000001</v>
      </c>
      <c r="Z5" s="138">
        <v>51.210599999999999</v>
      </c>
      <c r="AA5" s="138">
        <v>52.890300000000003</v>
      </c>
      <c r="AB5" s="138">
        <v>54.0839</v>
      </c>
      <c r="AC5" s="138">
        <v>55.732500000000002</v>
      </c>
      <c r="AD5" s="138">
        <v>56.738999999999997</v>
      </c>
      <c r="AE5" s="138">
        <v>58.6021</v>
      </c>
      <c r="AF5" s="138">
        <v>59.7301</v>
      </c>
      <c r="AG5" s="138">
        <v>61.481000000000002</v>
      </c>
      <c r="AH5" s="138">
        <v>62.858899999999998</v>
      </c>
      <c r="AI5" s="138">
        <v>64.623999999999995</v>
      </c>
      <c r="AJ5" s="138">
        <v>65.866699999999994</v>
      </c>
      <c r="AK5" s="138">
        <v>67.507000000000005</v>
      </c>
      <c r="AL5" s="138">
        <v>68.473600000000005</v>
      </c>
      <c r="AM5" s="138">
        <v>70.150300000000001</v>
      </c>
      <c r="AN5" s="138">
        <v>71.264499999999998</v>
      </c>
      <c r="AO5" s="138">
        <v>72.780900000000003</v>
      </c>
      <c r="AP5" s="138">
        <v>73.7517</v>
      </c>
      <c r="AQ5" s="138">
        <v>74.970100000000002</v>
      </c>
      <c r="AR5" s="138">
        <v>75.947400000000002</v>
      </c>
      <c r="AS5" s="138">
        <v>77.184600000000003</v>
      </c>
      <c r="AT5" s="138">
        <v>80.340999999999994</v>
      </c>
      <c r="AU5" s="138">
        <v>82.387699999999995</v>
      </c>
      <c r="AV5" s="138">
        <v>84.502899999999997</v>
      </c>
      <c r="AW5" s="138">
        <v>86.6126</v>
      </c>
      <c r="AX5" s="138">
        <v>88.811899999999994</v>
      </c>
      <c r="AY5" s="138">
        <v>91.021199999999993</v>
      </c>
      <c r="AZ5" s="138">
        <v>93.313800000000001</v>
      </c>
      <c r="BA5" s="138">
        <v>95.609200000000001</v>
      </c>
      <c r="BB5" s="138">
        <v>97.985299999999995</v>
      </c>
      <c r="BC5" s="138">
        <v>100.423</v>
      </c>
      <c r="BD5" s="138">
        <v>102.931</v>
      </c>
      <c r="BE5" s="138">
        <v>105.482</v>
      </c>
      <c r="BF5" s="138">
        <v>108.08199999999999</v>
      </c>
      <c r="BG5" s="138">
        <v>110.754</v>
      </c>
      <c r="BH5" s="138">
        <v>113.486</v>
      </c>
      <c r="BI5" s="138">
        <v>116.313</v>
      </c>
      <c r="BJ5" s="138">
        <v>119.20399999999999</v>
      </c>
      <c r="BK5" s="138">
        <v>122.172</v>
      </c>
      <c r="BL5" s="138">
        <v>125.208</v>
      </c>
      <c r="BM5" s="138">
        <v>128.33099999999999</v>
      </c>
      <c r="BN5" s="91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</row>
    <row r="6" spans="1:93" s="74" customFormat="1" ht="15" thickBot="1" x14ac:dyDescent="0.4">
      <c r="A6" s="101" t="s">
        <v>94</v>
      </c>
      <c r="B6" s="101" t="s">
        <v>40</v>
      </c>
      <c r="C6" s="101" t="s">
        <v>211</v>
      </c>
      <c r="D6" s="101" t="s">
        <v>81</v>
      </c>
      <c r="E6" s="101" t="s">
        <v>212</v>
      </c>
      <c r="F6" s="101" t="s">
        <v>12</v>
      </c>
      <c r="G6" s="101" t="s">
        <v>76</v>
      </c>
      <c r="H6" s="101" t="s">
        <v>75</v>
      </c>
      <c r="I6" s="101"/>
      <c r="J6" s="101"/>
      <c r="K6" s="101"/>
      <c r="L6" s="101"/>
      <c r="M6" s="101">
        <v>9.4607379219999999</v>
      </c>
      <c r="N6" s="101">
        <v>9.7371299590000007</v>
      </c>
      <c r="O6" s="101">
        <v>9.2977422799999996</v>
      </c>
      <c r="P6" s="101">
        <v>10.85219682</v>
      </c>
      <c r="Q6" s="101">
        <v>11.26</v>
      </c>
      <c r="R6" s="101">
        <v>11.490432999999999</v>
      </c>
      <c r="S6" s="101">
        <v>11.920532</v>
      </c>
      <c r="T6" s="138">
        <v>11.9276</v>
      </c>
      <c r="U6" s="138">
        <v>12.0518</v>
      </c>
      <c r="V6" s="138">
        <v>12.068899999999999</v>
      </c>
      <c r="W6" s="138">
        <v>12.242900000000001</v>
      </c>
      <c r="X6" s="138">
        <v>12.1304</v>
      </c>
      <c r="Y6" s="138">
        <v>12.2432</v>
      </c>
      <c r="Z6" s="138">
        <v>12.209099999999999</v>
      </c>
      <c r="AA6" s="138">
        <v>12.273999999999999</v>
      </c>
      <c r="AB6" s="138">
        <v>12.2174</v>
      </c>
      <c r="AC6" s="138">
        <v>12.254899999999999</v>
      </c>
      <c r="AD6" s="138">
        <v>12.1378</v>
      </c>
      <c r="AE6" s="138">
        <v>12.172599999999999</v>
      </c>
      <c r="AF6" s="138">
        <v>12.045</v>
      </c>
      <c r="AG6" s="138">
        <v>12.0321</v>
      </c>
      <c r="AH6" s="138">
        <v>11.9361</v>
      </c>
      <c r="AI6" s="138">
        <v>11.8917</v>
      </c>
      <c r="AJ6" s="138">
        <v>11.7957</v>
      </c>
      <c r="AK6" s="138">
        <v>11.761900000000001</v>
      </c>
      <c r="AL6" s="138">
        <v>11.591200000000001</v>
      </c>
      <c r="AM6" s="138">
        <v>11.5367</v>
      </c>
      <c r="AN6" s="138">
        <v>11.382199999999999</v>
      </c>
      <c r="AO6" s="138">
        <v>11.3773</v>
      </c>
      <c r="AP6" s="138">
        <v>11.264900000000001</v>
      </c>
      <c r="AQ6" s="138">
        <v>11.189</v>
      </c>
      <c r="AR6" s="138">
        <v>11.0717</v>
      </c>
      <c r="AS6" s="138">
        <v>10.9777</v>
      </c>
      <c r="AT6" s="138">
        <v>10.922700000000001</v>
      </c>
      <c r="AU6" s="138">
        <v>11.040800000000001</v>
      </c>
      <c r="AV6" s="138">
        <v>11.165800000000001</v>
      </c>
      <c r="AW6" s="138">
        <v>11.2827</v>
      </c>
      <c r="AX6" s="138">
        <v>11.4063</v>
      </c>
      <c r="AY6" s="138">
        <v>11.521699999999999</v>
      </c>
      <c r="AZ6" s="138">
        <v>11.643599999999999</v>
      </c>
      <c r="BA6" s="138">
        <v>11.762</v>
      </c>
      <c r="BB6" s="138">
        <v>11.8819</v>
      </c>
      <c r="BC6" s="138">
        <v>12.003</v>
      </c>
      <c r="BD6" s="138">
        <v>12.125299999999999</v>
      </c>
      <c r="BE6" s="138">
        <v>12.2532</v>
      </c>
      <c r="BF6" s="138">
        <v>12.3728</v>
      </c>
      <c r="BG6" s="138">
        <v>12.4979</v>
      </c>
      <c r="BH6" s="138">
        <v>12.6236</v>
      </c>
      <c r="BI6" s="138">
        <v>12.75</v>
      </c>
      <c r="BJ6" s="138">
        <v>12.872299999999999</v>
      </c>
      <c r="BK6" s="138">
        <v>12.999499999999999</v>
      </c>
      <c r="BL6" s="138">
        <v>13.1225</v>
      </c>
      <c r="BM6" s="138">
        <v>13.25</v>
      </c>
      <c r="BN6" s="91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93" s="74" customFormat="1" ht="15" thickBot="1" x14ac:dyDescent="0.4">
      <c r="A7" s="91" t="s">
        <v>94</v>
      </c>
      <c r="B7" s="91" t="s">
        <v>40</v>
      </c>
      <c r="C7" s="91" t="s">
        <v>213</v>
      </c>
      <c r="D7" s="91" t="s">
        <v>81</v>
      </c>
      <c r="E7" s="91" t="s">
        <v>214</v>
      </c>
      <c r="F7" s="91" t="s">
        <v>12</v>
      </c>
      <c r="G7" s="91" t="s">
        <v>76</v>
      </c>
      <c r="H7" s="91" t="s">
        <v>75</v>
      </c>
      <c r="I7" s="91"/>
      <c r="J7" s="91"/>
      <c r="K7" s="91"/>
      <c r="L7" s="91"/>
      <c r="M7" s="91">
        <v>3.9680445139999998</v>
      </c>
      <c r="N7" s="91">
        <v>4.1453383629999996</v>
      </c>
      <c r="O7" s="91">
        <v>3.690260635</v>
      </c>
      <c r="P7" s="91">
        <v>4.125979772</v>
      </c>
      <c r="Q7" s="91">
        <v>4.28</v>
      </c>
      <c r="R7" s="91">
        <v>4.3815780000000002</v>
      </c>
      <c r="S7" s="91">
        <v>4.5747309999999999</v>
      </c>
      <c r="T7" s="139">
        <v>4.5974000000000004</v>
      </c>
      <c r="U7" s="139">
        <v>4.6534000000000004</v>
      </c>
      <c r="V7" s="139">
        <v>4.6760999999999999</v>
      </c>
      <c r="W7" s="139">
        <v>4.7516999999999996</v>
      </c>
      <c r="X7" s="139">
        <v>4.7201000000000004</v>
      </c>
      <c r="Y7" s="139">
        <v>4.7774999999999999</v>
      </c>
      <c r="Z7" s="139">
        <v>4.8029000000000002</v>
      </c>
      <c r="AA7" s="139">
        <v>4.8676000000000004</v>
      </c>
      <c r="AB7" s="139">
        <v>4.8851000000000004</v>
      </c>
      <c r="AC7" s="139">
        <v>4.9321000000000002</v>
      </c>
      <c r="AD7" s="139">
        <v>4.9245000000000001</v>
      </c>
      <c r="AE7" s="139">
        <v>5.0114000000000001</v>
      </c>
      <c r="AF7" s="139">
        <v>5.0279999999999996</v>
      </c>
      <c r="AG7" s="139">
        <v>5.0978000000000003</v>
      </c>
      <c r="AH7" s="139">
        <v>5.1315</v>
      </c>
      <c r="AI7" s="139">
        <v>5.1904000000000003</v>
      </c>
      <c r="AJ7" s="139">
        <v>5.1794000000000002</v>
      </c>
      <c r="AK7" s="139">
        <v>5.1943999999999999</v>
      </c>
      <c r="AL7" s="139">
        <v>5.1589999999999998</v>
      </c>
      <c r="AM7" s="139">
        <v>5.1692</v>
      </c>
      <c r="AN7" s="139">
        <v>5.1478000000000002</v>
      </c>
      <c r="AO7" s="139">
        <v>5.1417000000000002</v>
      </c>
      <c r="AP7" s="139">
        <v>5.1093000000000002</v>
      </c>
      <c r="AQ7" s="139">
        <v>5.0881999999999996</v>
      </c>
      <c r="AR7" s="139">
        <v>5.0480999999999998</v>
      </c>
      <c r="AS7" s="139">
        <v>5.0239000000000003</v>
      </c>
      <c r="AT7" s="139">
        <v>5.1266999999999996</v>
      </c>
      <c r="AU7" s="139">
        <v>5.2257999999999996</v>
      </c>
      <c r="AV7" s="139">
        <v>5.3323999999999998</v>
      </c>
      <c r="AW7" s="139">
        <v>5.4320000000000004</v>
      </c>
      <c r="AX7" s="139">
        <v>5.5415000000000001</v>
      </c>
      <c r="AY7" s="139">
        <v>5.6489000000000003</v>
      </c>
      <c r="AZ7" s="139">
        <v>5.7614000000000001</v>
      </c>
      <c r="BA7" s="139">
        <v>5.8666</v>
      </c>
      <c r="BB7" s="139">
        <v>5.9794999999999998</v>
      </c>
      <c r="BC7" s="139">
        <v>6.0972999999999997</v>
      </c>
      <c r="BD7" s="139">
        <v>6.2184999999999997</v>
      </c>
      <c r="BE7" s="139">
        <v>6.3367000000000004</v>
      </c>
      <c r="BF7" s="139">
        <v>6.4630000000000001</v>
      </c>
      <c r="BG7" s="139">
        <v>6.5895000000000001</v>
      </c>
      <c r="BH7" s="139">
        <v>6.7161999999999997</v>
      </c>
      <c r="BI7" s="139">
        <v>6.8476999999999997</v>
      </c>
      <c r="BJ7" s="139">
        <v>6.9829999999999997</v>
      </c>
      <c r="BK7" s="139">
        <v>7.1185999999999998</v>
      </c>
      <c r="BL7" s="139">
        <v>7.2588999999999997</v>
      </c>
      <c r="BM7" s="139">
        <v>7.3994</v>
      </c>
      <c r="BN7" s="91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93" s="74" customFormat="1" ht="15" thickBot="1" x14ac:dyDescent="0.4">
      <c r="A8" s="101" t="s">
        <v>94</v>
      </c>
      <c r="B8" s="101" t="s">
        <v>40</v>
      </c>
      <c r="C8" s="101" t="s">
        <v>215</v>
      </c>
      <c r="D8" s="101" t="s">
        <v>81</v>
      </c>
      <c r="E8" s="101" t="s">
        <v>216</v>
      </c>
      <c r="F8" s="101" t="s">
        <v>12</v>
      </c>
      <c r="G8" s="101" t="s">
        <v>76</v>
      </c>
      <c r="H8" s="101" t="s">
        <v>75</v>
      </c>
      <c r="I8" s="101"/>
      <c r="J8" s="101"/>
      <c r="K8" s="101"/>
      <c r="L8" s="101"/>
      <c r="M8" s="101">
        <v>1.9633782829999999</v>
      </c>
      <c r="N8" s="101">
        <v>1.5793630780000001</v>
      </c>
      <c r="O8" s="101">
        <v>0.94433599499999998</v>
      </c>
      <c r="P8" s="101">
        <v>1.6548595399999999</v>
      </c>
      <c r="Q8" s="101">
        <v>1.72</v>
      </c>
      <c r="R8" s="101">
        <v>1.7470250000000001</v>
      </c>
      <c r="S8" s="101">
        <v>1.8139940000000001</v>
      </c>
      <c r="T8" s="138">
        <v>1.8229</v>
      </c>
      <c r="U8" s="138">
        <v>1.8342000000000001</v>
      </c>
      <c r="V8" s="138">
        <v>1.8436999999999999</v>
      </c>
      <c r="W8" s="138">
        <v>1.8701000000000001</v>
      </c>
      <c r="X8" s="138">
        <v>1.8489</v>
      </c>
      <c r="Y8" s="138">
        <v>1.8625</v>
      </c>
      <c r="Z8" s="138">
        <v>1.8597999999999999</v>
      </c>
      <c r="AA8" s="138">
        <v>1.8721000000000001</v>
      </c>
      <c r="AB8" s="138">
        <v>1.8657999999999999</v>
      </c>
      <c r="AC8" s="138">
        <v>1.8656999999999999</v>
      </c>
      <c r="AD8" s="138">
        <v>1.8482000000000001</v>
      </c>
      <c r="AE8" s="138">
        <v>1.8524</v>
      </c>
      <c r="AF8" s="138">
        <v>1.8394999999999999</v>
      </c>
      <c r="AG8" s="138">
        <v>1.8324</v>
      </c>
      <c r="AH8" s="138">
        <v>1.8165</v>
      </c>
      <c r="AI8" s="138">
        <v>1.8128</v>
      </c>
      <c r="AJ8" s="138">
        <v>1.798</v>
      </c>
      <c r="AK8" s="138">
        <v>1.7947</v>
      </c>
      <c r="AL8" s="138">
        <v>1.7707999999999999</v>
      </c>
      <c r="AM8" s="138">
        <v>1.7581</v>
      </c>
      <c r="AN8" s="138">
        <v>1.738</v>
      </c>
      <c r="AO8" s="138">
        <v>1.7362</v>
      </c>
      <c r="AP8" s="138">
        <v>1.7158</v>
      </c>
      <c r="AQ8" s="138">
        <v>1.7054</v>
      </c>
      <c r="AR8" s="138">
        <v>1.6880999999999999</v>
      </c>
      <c r="AS8" s="138">
        <v>1.6749000000000001</v>
      </c>
      <c r="AT8" s="138">
        <v>1.6645000000000001</v>
      </c>
      <c r="AU8" s="138">
        <v>1.6819999999999999</v>
      </c>
      <c r="AV8" s="138">
        <v>1.704</v>
      </c>
      <c r="AW8" s="138">
        <v>1.7205999999999999</v>
      </c>
      <c r="AX8" s="138">
        <v>1.7366999999999999</v>
      </c>
      <c r="AY8" s="138">
        <v>1.7572000000000001</v>
      </c>
      <c r="AZ8" s="138">
        <v>1.7771999999999999</v>
      </c>
      <c r="BA8" s="138">
        <v>1.7919</v>
      </c>
      <c r="BB8" s="138">
        <v>1.8108</v>
      </c>
      <c r="BC8" s="138">
        <v>1.8291999999999999</v>
      </c>
      <c r="BD8" s="138">
        <v>1.8471</v>
      </c>
      <c r="BE8" s="138">
        <v>1.869</v>
      </c>
      <c r="BF8" s="138">
        <v>1.8857999999999999</v>
      </c>
      <c r="BG8" s="138">
        <v>1.9066000000000001</v>
      </c>
      <c r="BH8" s="138">
        <v>1.9268000000000001</v>
      </c>
      <c r="BI8" s="138">
        <v>1.9419</v>
      </c>
      <c r="BJ8" s="138">
        <v>1.9608000000000001</v>
      </c>
      <c r="BK8" s="138">
        <v>1.9837</v>
      </c>
      <c r="BL8" s="138">
        <v>2.0013999999999998</v>
      </c>
      <c r="BM8" s="138">
        <v>2.0185</v>
      </c>
      <c r="BN8" s="91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93" s="74" customFormat="1" ht="15" thickBot="1" x14ac:dyDescent="0.4">
      <c r="A9" s="101" t="s">
        <v>94</v>
      </c>
      <c r="B9" s="101" t="s">
        <v>40</v>
      </c>
      <c r="C9" s="101" t="s">
        <v>217</v>
      </c>
      <c r="D9" s="101" t="s">
        <v>81</v>
      </c>
      <c r="E9" s="101" t="s">
        <v>218</v>
      </c>
      <c r="F9" s="101" t="s">
        <v>12</v>
      </c>
      <c r="G9" s="101" t="s">
        <v>76</v>
      </c>
      <c r="H9" s="101" t="s">
        <v>75</v>
      </c>
      <c r="I9" s="101"/>
      <c r="J9" s="101"/>
      <c r="K9" s="101"/>
      <c r="L9" s="101"/>
      <c r="M9" s="101">
        <v>25.58482343</v>
      </c>
      <c r="N9" s="101">
        <v>22.023940570000001</v>
      </c>
      <c r="O9" s="101">
        <v>21.49139379</v>
      </c>
      <c r="P9" s="101">
        <v>20.510462489999998</v>
      </c>
      <c r="Q9" s="101">
        <v>21.29</v>
      </c>
      <c r="R9" s="101">
        <v>21.532499999999999</v>
      </c>
      <c r="S9" s="101">
        <v>22.157800000000002</v>
      </c>
      <c r="T9" s="138">
        <v>21.965800000000002</v>
      </c>
      <c r="U9" s="138">
        <v>22.042200000000001</v>
      </c>
      <c r="V9" s="138">
        <v>21.8993</v>
      </c>
      <c r="W9" s="138">
        <v>22.054600000000001</v>
      </c>
      <c r="X9" s="138">
        <v>21.6797</v>
      </c>
      <c r="Y9" s="138">
        <v>21.704799999999999</v>
      </c>
      <c r="Z9" s="138">
        <v>21.491800000000001</v>
      </c>
      <c r="AA9" s="138">
        <v>21.453499999999998</v>
      </c>
      <c r="AB9" s="138">
        <v>21.188700000000001</v>
      </c>
      <c r="AC9" s="138">
        <v>21.0807</v>
      </c>
      <c r="AD9" s="138">
        <v>20.712900000000001</v>
      </c>
      <c r="AE9" s="138">
        <v>20.654699999999998</v>
      </c>
      <c r="AF9" s="138">
        <v>20.318000000000001</v>
      </c>
      <c r="AG9" s="138">
        <v>20.1798</v>
      </c>
      <c r="AH9" s="138">
        <v>19.888000000000002</v>
      </c>
      <c r="AI9" s="138">
        <v>19.6997</v>
      </c>
      <c r="AJ9" s="138">
        <v>19.4133</v>
      </c>
      <c r="AK9" s="138">
        <v>19.236000000000001</v>
      </c>
      <c r="AL9" s="138">
        <v>18.844899999999999</v>
      </c>
      <c r="AM9" s="138">
        <v>18.633600000000001</v>
      </c>
      <c r="AN9" s="138">
        <v>18.263100000000001</v>
      </c>
      <c r="AO9" s="138">
        <v>18.1433</v>
      </c>
      <c r="AP9" s="138">
        <v>17.863</v>
      </c>
      <c r="AQ9" s="138">
        <v>17.631699999999999</v>
      </c>
      <c r="AR9" s="138">
        <v>17.338200000000001</v>
      </c>
      <c r="AS9" s="138">
        <v>17.090199999999999</v>
      </c>
      <c r="AT9" s="138">
        <v>16.570399999999999</v>
      </c>
      <c r="AU9" s="138">
        <v>16.589200000000002</v>
      </c>
      <c r="AV9" s="138">
        <v>16.609200000000001</v>
      </c>
      <c r="AW9" s="138">
        <v>16.610399999999998</v>
      </c>
      <c r="AX9" s="138">
        <v>16.616</v>
      </c>
      <c r="AY9" s="138">
        <v>16.610299999999999</v>
      </c>
      <c r="AZ9" s="138">
        <v>16.6006</v>
      </c>
      <c r="BA9" s="138">
        <v>16.5793</v>
      </c>
      <c r="BB9" s="138">
        <v>16.5535</v>
      </c>
      <c r="BC9" s="138">
        <v>16.522600000000001</v>
      </c>
      <c r="BD9" s="138">
        <v>16.4864</v>
      </c>
      <c r="BE9" s="138">
        <v>16.447600000000001</v>
      </c>
      <c r="BF9" s="138">
        <v>16.396000000000001</v>
      </c>
      <c r="BG9" s="138">
        <v>16.337800000000001</v>
      </c>
      <c r="BH9" s="138">
        <v>16.2727</v>
      </c>
      <c r="BI9" s="138">
        <v>16.197299999999998</v>
      </c>
      <c r="BJ9" s="138">
        <v>16.117100000000001</v>
      </c>
      <c r="BK9" s="138">
        <v>16.0258</v>
      </c>
      <c r="BL9" s="138">
        <v>15.9262</v>
      </c>
      <c r="BM9" s="138">
        <v>15.817500000000001</v>
      </c>
      <c r="BN9" s="91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93" s="74" customFormat="1" ht="15" thickBot="1" x14ac:dyDescent="0.4">
      <c r="A10" s="101" t="s">
        <v>94</v>
      </c>
      <c r="B10" s="101" t="s">
        <v>40</v>
      </c>
      <c r="C10" s="101" t="s">
        <v>219</v>
      </c>
      <c r="D10" s="101" t="s">
        <v>81</v>
      </c>
      <c r="E10" s="101" t="s">
        <v>220</v>
      </c>
      <c r="F10" s="101" t="s">
        <v>12</v>
      </c>
      <c r="G10" s="101" t="s">
        <v>76</v>
      </c>
      <c r="H10" s="101" t="s">
        <v>75</v>
      </c>
      <c r="I10" s="101"/>
      <c r="J10" s="101"/>
      <c r="K10" s="101"/>
      <c r="L10" s="101"/>
      <c r="M10" s="101">
        <v>0.61379801499999997</v>
      </c>
      <c r="N10" s="101">
        <v>0.85415239099999996</v>
      </c>
      <c r="O10" s="101">
        <v>0.74826209600000004</v>
      </c>
      <c r="P10" s="101">
        <v>1.0382512100000001</v>
      </c>
      <c r="Q10" s="101">
        <v>1.08</v>
      </c>
      <c r="R10" s="101">
        <v>1.0981300000000001</v>
      </c>
      <c r="S10" s="101">
        <v>1.1362380000000001</v>
      </c>
      <c r="T10" s="138">
        <v>1.1369</v>
      </c>
      <c r="U10" s="138">
        <v>1.1524000000000001</v>
      </c>
      <c r="V10" s="138">
        <v>1.157</v>
      </c>
      <c r="W10" s="138">
        <v>1.1698999999999999</v>
      </c>
      <c r="X10" s="138">
        <v>1.1635</v>
      </c>
      <c r="Y10" s="138">
        <v>1.1739999999999999</v>
      </c>
      <c r="Z10" s="138">
        <v>1.1709000000000001</v>
      </c>
      <c r="AA10" s="138">
        <v>1.1754</v>
      </c>
      <c r="AB10" s="138">
        <v>1.1701999999999999</v>
      </c>
      <c r="AC10" s="138">
        <v>1.1720999999999999</v>
      </c>
      <c r="AD10" s="138">
        <v>1.1571</v>
      </c>
      <c r="AE10" s="138">
        <v>1.1644000000000001</v>
      </c>
      <c r="AF10" s="138">
        <v>1.1552</v>
      </c>
      <c r="AG10" s="138">
        <v>1.1524000000000001</v>
      </c>
      <c r="AH10" s="138">
        <v>1.1414</v>
      </c>
      <c r="AI10" s="138">
        <v>1.1364000000000001</v>
      </c>
      <c r="AJ10" s="138">
        <v>1.1262000000000001</v>
      </c>
      <c r="AK10" s="138">
        <v>1.1281000000000001</v>
      </c>
      <c r="AL10" s="138">
        <v>1.1099000000000001</v>
      </c>
      <c r="AM10" s="138">
        <v>1.1032999999999999</v>
      </c>
      <c r="AN10" s="138">
        <v>1.0899000000000001</v>
      </c>
      <c r="AO10" s="138">
        <v>1.0866</v>
      </c>
      <c r="AP10" s="138">
        <v>1.0766</v>
      </c>
      <c r="AQ10" s="138">
        <v>1.0712999999999999</v>
      </c>
      <c r="AR10" s="138">
        <v>1.0598000000000001</v>
      </c>
      <c r="AS10" s="138">
        <v>1.0527</v>
      </c>
      <c r="AT10" s="138">
        <v>1.0471999999999999</v>
      </c>
      <c r="AU10" s="138">
        <v>1.0544</v>
      </c>
      <c r="AV10" s="138">
        <v>1.0663</v>
      </c>
      <c r="AW10" s="138">
        <v>1.0778000000000001</v>
      </c>
      <c r="AX10" s="138">
        <v>1.0891</v>
      </c>
      <c r="AY10" s="138">
        <v>1.1001000000000001</v>
      </c>
      <c r="AZ10" s="138">
        <v>1.1155999999999999</v>
      </c>
      <c r="BA10" s="138">
        <v>1.1258999999999999</v>
      </c>
      <c r="BB10" s="138">
        <v>1.1358999999999999</v>
      </c>
      <c r="BC10" s="138">
        <v>1.1503000000000001</v>
      </c>
      <c r="BD10" s="138">
        <v>1.1597</v>
      </c>
      <c r="BE10" s="138">
        <v>1.1734</v>
      </c>
      <c r="BF10" s="138">
        <v>1.1820999999999999</v>
      </c>
      <c r="BG10" s="138">
        <v>1.1950000000000001</v>
      </c>
      <c r="BH10" s="138">
        <v>1.2076</v>
      </c>
      <c r="BI10" s="138">
        <v>1.2198</v>
      </c>
      <c r="BJ10" s="138">
        <v>1.2316</v>
      </c>
      <c r="BK10" s="138">
        <v>1.2431000000000001</v>
      </c>
      <c r="BL10" s="138">
        <v>1.2542</v>
      </c>
      <c r="BM10" s="138">
        <v>1.2690999999999999</v>
      </c>
      <c r="BN10" s="91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s="74" customFormat="1" ht="15" thickBot="1" x14ac:dyDescent="0.4">
      <c r="A11" s="91" t="s">
        <v>94</v>
      </c>
      <c r="B11" s="91" t="s">
        <v>40</v>
      </c>
      <c r="C11" s="91" t="s">
        <v>221</v>
      </c>
      <c r="D11" s="91" t="s">
        <v>81</v>
      </c>
      <c r="E11" s="91" t="s">
        <v>222</v>
      </c>
      <c r="F11" s="91" t="s">
        <v>12</v>
      </c>
      <c r="G11" s="91" t="s">
        <v>76</v>
      </c>
      <c r="H11" s="91" t="s">
        <v>75</v>
      </c>
      <c r="I11" s="91"/>
      <c r="J11" s="91"/>
      <c r="K11" s="91"/>
      <c r="L11" s="91"/>
      <c r="M11" s="91">
        <v>8.2146779050000003</v>
      </c>
      <c r="N11" s="91">
        <v>8.9578359929999998</v>
      </c>
      <c r="O11" s="91">
        <v>9.0914695680000008</v>
      </c>
      <c r="P11" s="91">
        <v>7.6698878329999998</v>
      </c>
      <c r="Q11" s="91">
        <v>7.67</v>
      </c>
      <c r="R11" s="91">
        <v>7.7083500000000003</v>
      </c>
      <c r="S11" s="91">
        <v>7.7466999999999997</v>
      </c>
      <c r="T11" s="139">
        <v>7.6681999999999997</v>
      </c>
      <c r="U11" s="139">
        <v>7.6185</v>
      </c>
      <c r="V11" s="139">
        <v>7.5666000000000002</v>
      </c>
      <c r="W11" s="139">
        <v>7.5125999999999999</v>
      </c>
      <c r="X11" s="139">
        <v>7.4566999999999997</v>
      </c>
      <c r="Y11" s="139">
        <v>7.3986000000000001</v>
      </c>
      <c r="Z11" s="139">
        <v>7.3384</v>
      </c>
      <c r="AA11" s="139">
        <v>7.2763</v>
      </c>
      <c r="AB11" s="139">
        <v>7.2119</v>
      </c>
      <c r="AC11" s="139">
        <v>7.1455000000000002</v>
      </c>
      <c r="AD11" s="139">
        <v>7.0772000000000004</v>
      </c>
      <c r="AE11" s="139">
        <v>7.0003000000000002</v>
      </c>
      <c r="AF11" s="139">
        <v>6.9154999999999998</v>
      </c>
      <c r="AG11" s="139">
        <v>6.8352000000000004</v>
      </c>
      <c r="AH11" s="139">
        <v>6.7470999999999997</v>
      </c>
      <c r="AI11" s="139">
        <v>6.6631</v>
      </c>
      <c r="AJ11" s="139">
        <v>6.5659000000000001</v>
      </c>
      <c r="AK11" s="139">
        <v>6.4672999999999998</v>
      </c>
      <c r="AL11" s="139">
        <v>6.3673999999999999</v>
      </c>
      <c r="AM11" s="139">
        <v>6.266</v>
      </c>
      <c r="AN11" s="139">
        <v>6.1632999999999996</v>
      </c>
      <c r="AO11" s="139">
        <v>6.0438000000000001</v>
      </c>
      <c r="AP11" s="139">
        <v>5.9286000000000003</v>
      </c>
      <c r="AQ11" s="139">
        <v>5.8223000000000003</v>
      </c>
      <c r="AR11" s="139">
        <v>5.7290000000000001</v>
      </c>
      <c r="AS11" s="139">
        <v>5.6196999999999999</v>
      </c>
      <c r="AT11" s="139">
        <v>5.6805000000000003</v>
      </c>
      <c r="AU11" s="139">
        <v>5.7131999999999996</v>
      </c>
      <c r="AV11" s="139">
        <v>5.7460000000000004</v>
      </c>
      <c r="AW11" s="139">
        <v>5.7786999999999997</v>
      </c>
      <c r="AX11" s="139">
        <v>5.8162000000000003</v>
      </c>
      <c r="AY11" s="139">
        <v>5.8489000000000004</v>
      </c>
      <c r="AZ11" s="139">
        <v>5.8817000000000004</v>
      </c>
      <c r="BA11" s="139">
        <v>5.9191000000000003</v>
      </c>
      <c r="BB11" s="139">
        <v>5.9518000000000004</v>
      </c>
      <c r="BC11" s="139">
        <v>5.9893000000000001</v>
      </c>
      <c r="BD11" s="139">
        <v>6.0267999999999997</v>
      </c>
      <c r="BE11" s="139">
        <v>6.0829000000000004</v>
      </c>
      <c r="BF11" s="139">
        <v>6.1296999999999997</v>
      </c>
      <c r="BG11" s="139">
        <v>6.1764999999999999</v>
      </c>
      <c r="BH11" s="139">
        <v>6.2233000000000001</v>
      </c>
      <c r="BI11" s="139">
        <v>6.2465999999999999</v>
      </c>
      <c r="BJ11" s="139">
        <v>6.27</v>
      </c>
      <c r="BK11" s="139">
        <v>6.2888000000000002</v>
      </c>
      <c r="BL11" s="139">
        <v>6.3075000000000001</v>
      </c>
      <c r="BM11" s="139">
        <v>6.3167999999999997</v>
      </c>
      <c r="BN11" s="9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</row>
    <row r="12" spans="1:93" s="74" customFormat="1" ht="15" thickBot="1" x14ac:dyDescent="0.4">
      <c r="A12" s="101" t="s">
        <v>94</v>
      </c>
      <c r="B12" s="101" t="s">
        <v>40</v>
      </c>
      <c r="C12" s="101" t="s">
        <v>247</v>
      </c>
      <c r="D12" s="101" t="s">
        <v>81</v>
      </c>
      <c r="E12" s="101" t="s">
        <v>248</v>
      </c>
      <c r="F12" s="101" t="s">
        <v>12</v>
      </c>
      <c r="G12" s="101" t="s">
        <v>76</v>
      </c>
      <c r="H12" s="101" t="s">
        <v>75</v>
      </c>
      <c r="I12" s="101"/>
      <c r="J12" s="101"/>
      <c r="K12" s="101"/>
      <c r="L12" s="101"/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38">
        <v>5.7999999999999996E-3</v>
      </c>
      <c r="V12" s="138">
        <v>5.7000000000000002E-3</v>
      </c>
      <c r="W12" s="138">
        <v>5.5999999999999999E-3</v>
      </c>
      <c r="X12" s="138">
        <v>5.5999999999999999E-3</v>
      </c>
      <c r="Y12" s="138">
        <v>1.09E-2</v>
      </c>
      <c r="Z12" s="138">
        <v>1.0699999999999999E-2</v>
      </c>
      <c r="AA12" s="138">
        <v>1.06E-2</v>
      </c>
      <c r="AB12" s="138">
        <v>1.04E-2</v>
      </c>
      <c r="AC12" s="138">
        <v>2.0400000000000001E-2</v>
      </c>
      <c r="AD12" s="138">
        <v>0.02</v>
      </c>
      <c r="AE12" s="138">
        <v>1.9699999999999999E-2</v>
      </c>
      <c r="AF12" s="138">
        <v>1.9300000000000001E-2</v>
      </c>
      <c r="AG12" s="138">
        <v>3.95E-2</v>
      </c>
      <c r="AH12" s="138">
        <v>3.8800000000000001E-2</v>
      </c>
      <c r="AI12" s="138">
        <v>3.7999999999999999E-2</v>
      </c>
      <c r="AJ12" s="138">
        <v>3.73E-2</v>
      </c>
      <c r="AK12" s="138">
        <v>6.5699999999999995E-2</v>
      </c>
      <c r="AL12" s="138">
        <v>6.4399999999999999E-2</v>
      </c>
      <c r="AM12" s="138">
        <v>6.3E-2</v>
      </c>
      <c r="AN12" s="138">
        <v>6.1699999999999998E-2</v>
      </c>
      <c r="AO12" s="138">
        <v>0.1206</v>
      </c>
      <c r="AP12" s="138">
        <v>0.1179</v>
      </c>
      <c r="AQ12" s="138">
        <v>0.1152</v>
      </c>
      <c r="AR12" s="138">
        <v>0.1125</v>
      </c>
      <c r="AS12" s="138">
        <v>0.10979999999999999</v>
      </c>
      <c r="AT12" s="138">
        <v>0.10979999999999999</v>
      </c>
      <c r="AU12" s="138">
        <v>0.10979999999999999</v>
      </c>
      <c r="AV12" s="138">
        <v>0.10979999999999999</v>
      </c>
      <c r="AW12" s="138">
        <v>0.10979999999999999</v>
      </c>
      <c r="AX12" s="138">
        <v>0.10979999999999999</v>
      </c>
      <c r="AY12" s="138">
        <v>0.10979999999999999</v>
      </c>
      <c r="AZ12" s="138">
        <v>0.10979999999999999</v>
      </c>
      <c r="BA12" s="138">
        <v>0.10979999999999999</v>
      </c>
      <c r="BB12" s="138">
        <v>0.10979999999999999</v>
      </c>
      <c r="BC12" s="138">
        <v>0.10979999999999999</v>
      </c>
      <c r="BD12" s="138">
        <v>0.10979999999999999</v>
      </c>
      <c r="BE12" s="138">
        <v>0.10979999999999999</v>
      </c>
      <c r="BF12" s="138">
        <v>0.10979999999999999</v>
      </c>
      <c r="BG12" s="138">
        <v>0.10979999999999999</v>
      </c>
      <c r="BH12" s="138">
        <v>0.10979999999999999</v>
      </c>
      <c r="BI12" s="138">
        <v>0.10979999999999999</v>
      </c>
      <c r="BJ12" s="138">
        <v>0.10979999999999999</v>
      </c>
      <c r="BK12" s="138">
        <v>0.10979999999999999</v>
      </c>
      <c r="BL12" s="138">
        <v>0.10979999999999999</v>
      </c>
      <c r="BM12" s="138">
        <v>0.10979999999999999</v>
      </c>
      <c r="BN12" s="91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</row>
    <row r="13" spans="1:93" s="74" customFormat="1" ht="15" thickBot="1" x14ac:dyDescent="0.4">
      <c r="A13" s="91" t="s">
        <v>94</v>
      </c>
      <c r="B13" s="91" t="s">
        <v>40</v>
      </c>
      <c r="C13" s="91" t="s">
        <v>249</v>
      </c>
      <c r="D13" s="91" t="s">
        <v>81</v>
      </c>
      <c r="E13" s="91" t="s">
        <v>250</v>
      </c>
      <c r="F13" s="91" t="s">
        <v>12</v>
      </c>
      <c r="G13" s="91" t="s">
        <v>76</v>
      </c>
      <c r="H13" s="91" t="s">
        <v>75</v>
      </c>
      <c r="I13" s="91"/>
      <c r="J13" s="91"/>
      <c r="K13" s="91"/>
      <c r="L13" s="91"/>
      <c r="M13" s="91">
        <v>2.037976842</v>
      </c>
      <c r="N13" s="91">
        <v>2.0787363760000002</v>
      </c>
      <c r="O13" s="91">
        <v>2.1203111030000001</v>
      </c>
      <c r="P13" s="91">
        <v>2.16271733</v>
      </c>
      <c r="Q13" s="91">
        <v>2.2400000000000002</v>
      </c>
      <c r="R13" s="91">
        <v>2.2709929999999998</v>
      </c>
      <c r="S13" s="91">
        <v>2.3402539999999998</v>
      </c>
      <c r="T13" s="139">
        <v>2.3241000000000001</v>
      </c>
      <c r="U13" s="139">
        <v>2.3523000000000001</v>
      </c>
      <c r="V13" s="139">
        <v>2.3592</v>
      </c>
      <c r="W13" s="139">
        <v>2.3914</v>
      </c>
      <c r="X13" s="139">
        <v>2.3675000000000002</v>
      </c>
      <c r="Y13" s="139">
        <v>2.3860999999999999</v>
      </c>
      <c r="Z13" s="139">
        <v>2.3708</v>
      </c>
      <c r="AA13" s="139">
        <v>2.3611</v>
      </c>
      <c r="AB13" s="139">
        <v>2.3405999999999998</v>
      </c>
      <c r="AC13" s="139">
        <v>2.3252999999999999</v>
      </c>
      <c r="AD13" s="139">
        <v>2.2852999999999999</v>
      </c>
      <c r="AE13" s="139">
        <v>2.2479</v>
      </c>
      <c r="AF13" s="139">
        <v>2.173</v>
      </c>
      <c r="AG13" s="139">
        <v>2.1225999999999998</v>
      </c>
      <c r="AH13" s="139">
        <v>2.0569000000000002</v>
      </c>
      <c r="AI13" s="139">
        <v>1.9951000000000001</v>
      </c>
      <c r="AJ13" s="139">
        <v>1.9656</v>
      </c>
      <c r="AK13" s="139">
        <v>1.9452</v>
      </c>
      <c r="AL13" s="139">
        <v>1.9020999999999999</v>
      </c>
      <c r="AM13" s="139">
        <v>1.8731</v>
      </c>
      <c r="AN13" s="139">
        <v>1.8198000000000001</v>
      </c>
      <c r="AO13" s="139">
        <v>1.8216000000000001</v>
      </c>
      <c r="AP13" s="139">
        <v>1.7948</v>
      </c>
      <c r="AQ13" s="139">
        <v>1.7758</v>
      </c>
      <c r="AR13" s="139">
        <v>1.7466999999999999</v>
      </c>
      <c r="AS13" s="139">
        <v>1.7249000000000001</v>
      </c>
      <c r="AT13" s="139">
        <v>1.6500999999999999</v>
      </c>
      <c r="AU13" s="139">
        <v>1.6436999999999999</v>
      </c>
      <c r="AV13" s="139">
        <v>1.6396999999999999</v>
      </c>
      <c r="AW13" s="139">
        <v>1.6305000000000001</v>
      </c>
      <c r="AX13" s="139">
        <v>1.6198999999999999</v>
      </c>
      <c r="AY13" s="139">
        <v>1.6114999999999999</v>
      </c>
      <c r="AZ13" s="139">
        <v>1.6014999999999999</v>
      </c>
      <c r="BA13" s="139">
        <v>1.5867</v>
      </c>
      <c r="BB13" s="139">
        <v>1.5737000000000001</v>
      </c>
      <c r="BC13" s="139">
        <v>1.5591999999999999</v>
      </c>
      <c r="BD13" s="139">
        <v>1.5462</v>
      </c>
      <c r="BE13" s="139">
        <v>1.5286</v>
      </c>
      <c r="BF13" s="139">
        <v>1.5123</v>
      </c>
      <c r="BG13" s="139">
        <v>1.4942</v>
      </c>
      <c r="BH13" s="139">
        <v>1.4744999999999999</v>
      </c>
      <c r="BI13" s="139">
        <v>1.4531000000000001</v>
      </c>
      <c r="BJ13" s="139">
        <v>1.4325000000000001</v>
      </c>
      <c r="BK13" s="139">
        <v>1.41</v>
      </c>
      <c r="BL13" s="139">
        <v>1.3856999999999999</v>
      </c>
      <c r="BM13" s="139">
        <v>1.3594999999999999</v>
      </c>
      <c r="BN13" s="91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</row>
    <row r="14" spans="1:93" s="74" customFormat="1" ht="14.5" customHeight="1" thickBot="1" x14ac:dyDescent="0.4">
      <c r="A14" s="100" t="s">
        <v>94</v>
      </c>
      <c r="B14" s="100" t="s">
        <v>40</v>
      </c>
      <c r="C14" s="100" t="s">
        <v>223</v>
      </c>
      <c r="D14" s="100" t="s">
        <v>81</v>
      </c>
      <c r="E14" s="100" t="s">
        <v>224</v>
      </c>
      <c r="F14" s="100" t="s">
        <v>12</v>
      </c>
      <c r="G14" s="100" t="s">
        <v>76</v>
      </c>
      <c r="H14" s="100" t="s">
        <v>75</v>
      </c>
      <c r="I14" s="100"/>
      <c r="J14" s="100"/>
      <c r="K14" s="100"/>
      <c r="L14" s="100"/>
      <c r="M14" s="140">
        <v>2.0131000000000001</v>
      </c>
      <c r="N14" s="140">
        <v>1.8523000000000001</v>
      </c>
      <c r="O14" s="140">
        <v>1.9886999999999999</v>
      </c>
      <c r="P14" s="140">
        <v>2.2582</v>
      </c>
      <c r="Q14" s="100">
        <v>2.4573</v>
      </c>
      <c r="R14" s="100">
        <v>2.9417</v>
      </c>
      <c r="S14" s="100">
        <v>3.8618000000000001</v>
      </c>
      <c r="T14" s="142">
        <v>4.2553000000000001</v>
      </c>
      <c r="U14" s="142">
        <v>5.3460000000000001</v>
      </c>
      <c r="V14" s="142">
        <v>5.7526000000000002</v>
      </c>
      <c r="W14" s="142">
        <v>6.9861000000000004</v>
      </c>
      <c r="X14" s="142">
        <v>7.2709000000000001</v>
      </c>
      <c r="Y14" s="142">
        <v>8.5367999999999995</v>
      </c>
      <c r="Z14" s="142">
        <v>8.8673000000000002</v>
      </c>
      <c r="AA14" s="142">
        <v>10.159800000000001</v>
      </c>
      <c r="AB14" s="142">
        <v>10.4819</v>
      </c>
      <c r="AC14" s="142">
        <v>11.744400000000001</v>
      </c>
      <c r="AD14" s="142">
        <v>12.041</v>
      </c>
      <c r="AE14" s="142">
        <v>13.2834</v>
      </c>
      <c r="AF14" s="142">
        <v>13.6068</v>
      </c>
      <c r="AG14" s="142">
        <v>14.7865</v>
      </c>
      <c r="AH14" s="142">
        <v>15.1935</v>
      </c>
      <c r="AI14" s="142">
        <v>16.321899999999999</v>
      </c>
      <c r="AJ14" s="142">
        <v>16.755600000000001</v>
      </c>
      <c r="AK14" s="142">
        <v>17.866900000000001</v>
      </c>
      <c r="AL14" s="142">
        <v>18.255199999999999</v>
      </c>
      <c r="AM14" s="142">
        <v>19.3263</v>
      </c>
      <c r="AN14" s="142">
        <v>19.773800000000001</v>
      </c>
      <c r="AO14" s="142">
        <v>20.870100000000001</v>
      </c>
      <c r="AP14" s="142">
        <v>21.3965</v>
      </c>
      <c r="AQ14" s="142">
        <v>22.377099999999999</v>
      </c>
      <c r="AR14" s="142">
        <v>22.938300000000002</v>
      </c>
      <c r="AS14" s="142">
        <v>23.901499999999999</v>
      </c>
      <c r="AT14" s="142">
        <v>24.514500000000002</v>
      </c>
      <c r="AU14" s="142">
        <v>25.0763</v>
      </c>
      <c r="AV14" s="142">
        <v>25.698699999999999</v>
      </c>
      <c r="AW14" s="142">
        <v>26.284800000000001</v>
      </c>
      <c r="AX14" s="142">
        <v>26.9316</v>
      </c>
      <c r="AY14" s="142">
        <v>27.548300000000001</v>
      </c>
      <c r="AZ14" s="142">
        <v>28.216799999999999</v>
      </c>
      <c r="BA14" s="142">
        <v>28.864699999999999</v>
      </c>
      <c r="BB14" s="142">
        <v>29.555199999999999</v>
      </c>
      <c r="BC14" s="142">
        <v>30.247499999999999</v>
      </c>
      <c r="BD14" s="142">
        <v>30.979099999999999</v>
      </c>
      <c r="BE14" s="142">
        <v>31.7151</v>
      </c>
      <c r="BF14" s="142">
        <v>32.460999999999999</v>
      </c>
      <c r="BG14" s="142">
        <v>33.229700000000001</v>
      </c>
      <c r="BH14" s="142">
        <v>34.011600000000001</v>
      </c>
      <c r="BI14" s="142">
        <v>34.812800000000003</v>
      </c>
      <c r="BJ14" s="142">
        <v>35.630499999999998</v>
      </c>
      <c r="BK14" s="142">
        <v>36.474400000000003</v>
      </c>
      <c r="BL14" s="142">
        <v>37.3292</v>
      </c>
      <c r="BM14" s="142">
        <v>38.207000000000001</v>
      </c>
      <c r="BN14" s="91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93" s="74" customFormat="1" ht="15" thickBot="1" x14ac:dyDescent="0.4">
      <c r="A15" s="101" t="s">
        <v>94</v>
      </c>
      <c r="B15" s="101" t="s">
        <v>40</v>
      </c>
      <c r="C15" s="101" t="s">
        <v>225</v>
      </c>
      <c r="D15" s="101" t="s">
        <v>81</v>
      </c>
      <c r="E15" s="101" t="s">
        <v>226</v>
      </c>
      <c r="F15" s="101" t="s">
        <v>12</v>
      </c>
      <c r="G15" s="101" t="s">
        <v>76</v>
      </c>
      <c r="H15" s="101" t="s">
        <v>75</v>
      </c>
      <c r="I15" s="101"/>
      <c r="J15" s="101"/>
      <c r="K15" s="101"/>
      <c r="L15" s="101"/>
      <c r="M15" s="138">
        <v>1.3685</v>
      </c>
      <c r="N15" s="138">
        <v>1.0504</v>
      </c>
      <c r="O15" s="138">
        <v>1.5998000000000001</v>
      </c>
      <c r="P15" s="138">
        <v>1.8326</v>
      </c>
      <c r="Q15" s="138">
        <v>1.99</v>
      </c>
      <c r="R15" s="138">
        <v>1.9135</v>
      </c>
      <c r="S15" s="138">
        <v>2.0815999999999999</v>
      </c>
      <c r="T15" s="138">
        <v>1.9462999999999999</v>
      </c>
      <c r="U15" s="138">
        <v>2.0775000000000001</v>
      </c>
      <c r="V15" s="138">
        <v>1.9408000000000001</v>
      </c>
      <c r="W15" s="138">
        <v>2.0758000000000001</v>
      </c>
      <c r="X15" s="138">
        <v>1.9254</v>
      </c>
      <c r="Y15" s="138">
        <v>2.0385</v>
      </c>
      <c r="Z15" s="138">
        <v>1.9152</v>
      </c>
      <c r="AA15" s="138">
        <v>1.9991000000000001</v>
      </c>
      <c r="AB15" s="138">
        <v>1.8935</v>
      </c>
      <c r="AC15" s="138">
        <v>1.9520999999999999</v>
      </c>
      <c r="AD15" s="138">
        <v>1.8553999999999999</v>
      </c>
      <c r="AE15" s="138">
        <v>1.9005000000000001</v>
      </c>
      <c r="AF15" s="138">
        <v>1.8141</v>
      </c>
      <c r="AG15" s="138">
        <v>1.845</v>
      </c>
      <c r="AH15" s="138">
        <v>1.7773000000000001</v>
      </c>
      <c r="AI15" s="138">
        <v>1.7894000000000001</v>
      </c>
      <c r="AJ15" s="138">
        <v>1.73</v>
      </c>
      <c r="AK15" s="138">
        <v>1.7336</v>
      </c>
      <c r="AL15" s="138">
        <v>1.6688000000000001</v>
      </c>
      <c r="AM15" s="138">
        <v>1.6676</v>
      </c>
      <c r="AN15" s="138">
        <v>1.6122000000000001</v>
      </c>
      <c r="AO15" s="138">
        <v>1.6042000000000001</v>
      </c>
      <c r="AP15" s="138">
        <v>1.5549999999999999</v>
      </c>
      <c r="AQ15" s="138">
        <v>1.5347</v>
      </c>
      <c r="AR15" s="138">
        <v>1.4849000000000001</v>
      </c>
      <c r="AS15" s="138">
        <v>1.4653</v>
      </c>
      <c r="AT15" s="138">
        <v>1.494</v>
      </c>
      <c r="AU15" s="138">
        <v>1.5186999999999999</v>
      </c>
      <c r="AV15" s="138">
        <v>1.5432999999999999</v>
      </c>
      <c r="AW15" s="138">
        <v>1.5674999999999999</v>
      </c>
      <c r="AX15" s="138">
        <v>1.5952999999999999</v>
      </c>
      <c r="AY15" s="138">
        <v>1.6192</v>
      </c>
      <c r="AZ15" s="138">
        <v>1.6465000000000001</v>
      </c>
      <c r="BA15" s="138">
        <v>1.6736</v>
      </c>
      <c r="BB15" s="138">
        <v>1.7040999999999999</v>
      </c>
      <c r="BC15" s="138">
        <v>1.7305999999999999</v>
      </c>
      <c r="BD15" s="138">
        <v>1.7605999999999999</v>
      </c>
      <c r="BE15" s="138">
        <v>1.7903</v>
      </c>
      <c r="BF15" s="138">
        <v>1.8197000000000001</v>
      </c>
      <c r="BG15" s="138">
        <v>1.8488</v>
      </c>
      <c r="BH15" s="138">
        <v>1.8777999999999999</v>
      </c>
      <c r="BI15" s="138">
        <v>1.9098999999999999</v>
      </c>
      <c r="BJ15" s="138">
        <v>1.9418</v>
      </c>
      <c r="BK15" s="138">
        <v>1.9734</v>
      </c>
      <c r="BL15" s="138">
        <v>2.0047000000000001</v>
      </c>
      <c r="BM15" s="138">
        <v>2.0392000000000001</v>
      </c>
      <c r="BN15" s="91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</row>
    <row r="16" spans="1:93" s="74" customFormat="1" ht="15" thickBot="1" x14ac:dyDescent="0.4">
      <c r="A16" s="91" t="s">
        <v>94</v>
      </c>
      <c r="B16" s="91" t="s">
        <v>40</v>
      </c>
      <c r="C16" s="91" t="s">
        <v>227</v>
      </c>
      <c r="D16" s="91" t="s">
        <v>81</v>
      </c>
      <c r="E16" s="91" t="s">
        <v>228</v>
      </c>
      <c r="F16" s="91" t="s">
        <v>12</v>
      </c>
      <c r="G16" s="91" t="s">
        <v>76</v>
      </c>
      <c r="H16" s="91" t="s">
        <v>75</v>
      </c>
      <c r="I16" s="91"/>
      <c r="J16" s="91"/>
      <c r="K16" s="91"/>
      <c r="L16" s="91"/>
      <c r="M16" s="139">
        <v>5.7712000000000003</v>
      </c>
      <c r="N16" s="139">
        <v>7.8918999999999997</v>
      </c>
      <c r="O16" s="139">
        <v>8.4675999999999991</v>
      </c>
      <c r="P16" s="139">
        <v>8.6229999999999993</v>
      </c>
      <c r="Q16" s="139">
        <v>9.3800000000000008</v>
      </c>
      <c r="R16" s="139">
        <v>8.9856999999999996</v>
      </c>
      <c r="S16" s="139">
        <v>9.8048999999999999</v>
      </c>
      <c r="T16" s="139">
        <v>9.1456999999999997</v>
      </c>
      <c r="U16" s="139">
        <v>9.7830999999999992</v>
      </c>
      <c r="V16" s="139">
        <v>9.1364999999999998</v>
      </c>
      <c r="W16" s="139">
        <v>9.7783999999999995</v>
      </c>
      <c r="X16" s="139">
        <v>9.0709</v>
      </c>
      <c r="Y16" s="139">
        <v>9.5824999999999996</v>
      </c>
      <c r="Z16" s="139">
        <v>9.0175000000000001</v>
      </c>
      <c r="AA16" s="139">
        <v>9.4192999999999998</v>
      </c>
      <c r="AB16" s="139">
        <v>8.9108999999999998</v>
      </c>
      <c r="AC16" s="139">
        <v>9.1956000000000007</v>
      </c>
      <c r="AD16" s="139">
        <v>8.7257999999999996</v>
      </c>
      <c r="AE16" s="139">
        <v>8.9512</v>
      </c>
      <c r="AF16" s="139">
        <v>8.5510000000000002</v>
      </c>
      <c r="AG16" s="139">
        <v>8.6821000000000002</v>
      </c>
      <c r="AH16" s="139">
        <v>8.3579000000000008</v>
      </c>
      <c r="AI16" s="139">
        <v>8.4269999999999996</v>
      </c>
      <c r="AJ16" s="139">
        <v>8.1324000000000005</v>
      </c>
      <c r="AK16" s="139">
        <v>8.1645000000000003</v>
      </c>
      <c r="AL16" s="139">
        <v>7.8590999999999998</v>
      </c>
      <c r="AM16" s="139">
        <v>7.8479000000000001</v>
      </c>
      <c r="AN16" s="139">
        <v>7.5761000000000003</v>
      </c>
      <c r="AO16" s="139">
        <v>7.5502000000000002</v>
      </c>
      <c r="AP16" s="139">
        <v>7.3093000000000004</v>
      </c>
      <c r="AQ16" s="139">
        <v>7.2222999999999997</v>
      </c>
      <c r="AR16" s="139">
        <v>6.9913999999999996</v>
      </c>
      <c r="AS16" s="139">
        <v>6.9024000000000001</v>
      </c>
      <c r="AT16" s="139">
        <v>7.0286999999999997</v>
      </c>
      <c r="AU16" s="139">
        <v>7.1388999999999996</v>
      </c>
      <c r="AV16" s="139">
        <v>7.2629999999999999</v>
      </c>
      <c r="AW16" s="139">
        <v>7.3785999999999996</v>
      </c>
      <c r="AX16" s="139">
        <v>7.5044000000000004</v>
      </c>
      <c r="AY16" s="139">
        <v>7.6253000000000002</v>
      </c>
      <c r="AZ16" s="139">
        <v>7.7561999999999998</v>
      </c>
      <c r="BA16" s="139">
        <v>7.8785999999999996</v>
      </c>
      <c r="BB16" s="139">
        <v>8.0107999999999997</v>
      </c>
      <c r="BC16" s="139">
        <v>8.1382999999999992</v>
      </c>
      <c r="BD16" s="139">
        <v>8.2790999999999997</v>
      </c>
      <c r="BE16" s="139">
        <v>8.4151000000000007</v>
      </c>
      <c r="BF16" s="139">
        <v>8.5533999999999999</v>
      </c>
      <c r="BG16" s="139">
        <v>8.6940000000000008</v>
      </c>
      <c r="BH16" s="139">
        <v>8.8369</v>
      </c>
      <c r="BI16" s="139">
        <v>8.9819999999999993</v>
      </c>
      <c r="BJ16" s="139">
        <v>9.1294000000000004</v>
      </c>
      <c r="BK16" s="139">
        <v>9.2825000000000006</v>
      </c>
      <c r="BL16" s="139">
        <v>9.4341000000000008</v>
      </c>
      <c r="BM16" s="139">
        <v>9.5877999999999997</v>
      </c>
      <c r="BN16" s="91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</row>
    <row r="17" spans="1:93" s="74" customFormat="1" ht="15" thickBot="1" x14ac:dyDescent="0.4">
      <c r="A17" s="101" t="s">
        <v>94</v>
      </c>
      <c r="B17" s="101" t="s">
        <v>40</v>
      </c>
      <c r="C17" s="101" t="s">
        <v>229</v>
      </c>
      <c r="D17" s="101" t="s">
        <v>81</v>
      </c>
      <c r="E17" s="101" t="s">
        <v>230</v>
      </c>
      <c r="F17" s="101" t="s">
        <v>12</v>
      </c>
      <c r="G17" s="101" t="s">
        <v>76</v>
      </c>
      <c r="H17" s="101" t="s">
        <v>75</v>
      </c>
      <c r="I17" s="101"/>
      <c r="J17" s="101"/>
      <c r="K17" s="101"/>
      <c r="L17" s="101"/>
      <c r="M17" s="138">
        <v>2.5489000000000002</v>
      </c>
      <c r="N17" s="138">
        <v>2.9144000000000001</v>
      </c>
      <c r="O17" s="138">
        <v>0.67390000000000005</v>
      </c>
      <c r="P17" s="138">
        <v>3.1560000000000001</v>
      </c>
      <c r="Q17" s="138">
        <v>3.43</v>
      </c>
      <c r="R17" s="138">
        <v>3.2726999999999999</v>
      </c>
      <c r="S17" s="138">
        <v>3.5630999999999999</v>
      </c>
      <c r="T17" s="138">
        <v>3.3075000000000001</v>
      </c>
      <c r="U17" s="138">
        <v>3.5249000000000001</v>
      </c>
      <c r="V17" s="138">
        <v>3.2778999999999998</v>
      </c>
      <c r="W17" s="138">
        <v>3.4950000000000001</v>
      </c>
      <c r="X17" s="138">
        <v>3.23</v>
      </c>
      <c r="Y17" s="138">
        <v>3.3975</v>
      </c>
      <c r="Z17" s="138">
        <v>3.1781000000000001</v>
      </c>
      <c r="AA17" s="138">
        <v>3.3065000000000002</v>
      </c>
      <c r="AB17" s="138">
        <v>3.1141999999999999</v>
      </c>
      <c r="AC17" s="138">
        <v>3.2017000000000002</v>
      </c>
      <c r="AD17" s="138">
        <v>3.0209999999999999</v>
      </c>
      <c r="AE17" s="138">
        <v>3.0830000000000002</v>
      </c>
      <c r="AF17" s="138">
        <v>2.9281000000000001</v>
      </c>
      <c r="AG17" s="138">
        <v>2.9582999999999999</v>
      </c>
      <c r="AH17" s="138">
        <v>2.8336999999999999</v>
      </c>
      <c r="AI17" s="138">
        <v>2.8357000000000001</v>
      </c>
      <c r="AJ17" s="138">
        <v>2.7214</v>
      </c>
      <c r="AK17" s="138">
        <v>2.7179000000000002</v>
      </c>
      <c r="AL17" s="138">
        <v>2.5992999999999999</v>
      </c>
      <c r="AM17" s="138">
        <v>2.5783999999999998</v>
      </c>
      <c r="AN17" s="138">
        <v>2.4695999999999998</v>
      </c>
      <c r="AO17" s="138">
        <v>2.4451999999999998</v>
      </c>
      <c r="AP17" s="138">
        <v>2.3481000000000001</v>
      </c>
      <c r="AQ17" s="138">
        <v>2.3025000000000002</v>
      </c>
      <c r="AR17" s="138">
        <v>2.2128000000000001</v>
      </c>
      <c r="AS17" s="138">
        <v>2.1646999999999998</v>
      </c>
      <c r="AT17" s="138">
        <v>2.2040999999999999</v>
      </c>
      <c r="AU17" s="138">
        <v>2.2368000000000001</v>
      </c>
      <c r="AV17" s="138">
        <v>2.2755000000000001</v>
      </c>
      <c r="AW17" s="138">
        <v>2.3073999999999999</v>
      </c>
      <c r="AX17" s="138">
        <v>2.3483999999999998</v>
      </c>
      <c r="AY17" s="138">
        <v>2.3826999999999998</v>
      </c>
      <c r="AZ17" s="138">
        <v>2.423</v>
      </c>
      <c r="BA17" s="138">
        <v>2.4596</v>
      </c>
      <c r="BB17" s="138">
        <v>2.4990000000000001</v>
      </c>
      <c r="BC17" s="138">
        <v>2.5379</v>
      </c>
      <c r="BD17" s="138">
        <v>2.5794999999999999</v>
      </c>
      <c r="BE17" s="138">
        <v>2.6206999999999998</v>
      </c>
      <c r="BF17" s="138">
        <v>2.6614</v>
      </c>
      <c r="BG17" s="138">
        <v>2.7046000000000001</v>
      </c>
      <c r="BH17" s="138">
        <v>2.7475000000000001</v>
      </c>
      <c r="BI17" s="138">
        <v>2.7896999999999998</v>
      </c>
      <c r="BJ17" s="138">
        <v>2.8346</v>
      </c>
      <c r="BK17" s="138">
        <v>2.8788999999999998</v>
      </c>
      <c r="BL17" s="138">
        <v>2.9226999999999999</v>
      </c>
      <c r="BM17" s="138">
        <v>2.9689999999999999</v>
      </c>
      <c r="BN17" s="91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s="74" customFormat="1" ht="15" thickBot="1" x14ac:dyDescent="0.4">
      <c r="A18" s="101" t="s">
        <v>94</v>
      </c>
      <c r="B18" s="101" t="s">
        <v>40</v>
      </c>
      <c r="C18" s="101" t="s">
        <v>231</v>
      </c>
      <c r="D18" s="101" t="s">
        <v>81</v>
      </c>
      <c r="E18" s="101" t="s">
        <v>232</v>
      </c>
      <c r="F18" s="101" t="s">
        <v>12</v>
      </c>
      <c r="G18" s="101" t="s">
        <v>76</v>
      </c>
      <c r="H18" s="101" t="s">
        <v>75</v>
      </c>
      <c r="I18" s="101"/>
      <c r="J18" s="101"/>
      <c r="K18" s="101"/>
      <c r="L18" s="101"/>
      <c r="M18" s="101">
        <v>34.952288680000002</v>
      </c>
      <c r="N18" s="101">
        <v>32.606013470000001</v>
      </c>
      <c r="O18" s="101">
        <v>25.107180830000001</v>
      </c>
      <c r="P18" s="101">
        <v>20.302984909999999</v>
      </c>
      <c r="Q18" s="101">
        <v>22.09</v>
      </c>
      <c r="R18" s="101">
        <v>21.081046870000002</v>
      </c>
      <c r="S18" s="101">
        <v>22.923426360000001</v>
      </c>
      <c r="T18" s="138">
        <v>21.293800000000001</v>
      </c>
      <c r="U18" s="138">
        <v>22.681799999999999</v>
      </c>
      <c r="V18" s="138">
        <v>21.110299999999999</v>
      </c>
      <c r="W18" s="138">
        <v>22.495100000000001</v>
      </c>
      <c r="X18" s="138">
        <v>20.784500000000001</v>
      </c>
      <c r="Y18" s="138">
        <v>21.854900000000001</v>
      </c>
      <c r="Z18" s="138">
        <v>20.466799999999999</v>
      </c>
      <c r="AA18" s="138">
        <v>21.2836</v>
      </c>
      <c r="AB18" s="138">
        <v>20.038900000000002</v>
      </c>
      <c r="AC18" s="138">
        <v>20.589099999999998</v>
      </c>
      <c r="AD18" s="138">
        <v>19.4359</v>
      </c>
      <c r="AE18" s="138">
        <v>19.834700000000002</v>
      </c>
      <c r="AF18" s="138">
        <v>18.844799999999999</v>
      </c>
      <c r="AG18" s="138">
        <v>19.0352</v>
      </c>
      <c r="AH18" s="138">
        <v>18.2117</v>
      </c>
      <c r="AI18" s="138">
        <v>18.2546</v>
      </c>
      <c r="AJ18" s="138">
        <v>17.5166</v>
      </c>
      <c r="AK18" s="138">
        <v>17.472799999999999</v>
      </c>
      <c r="AL18" s="138">
        <v>16.715199999999999</v>
      </c>
      <c r="AM18" s="138">
        <v>16.574400000000001</v>
      </c>
      <c r="AN18" s="138">
        <v>15.896000000000001</v>
      </c>
      <c r="AO18" s="138">
        <v>15.7247</v>
      </c>
      <c r="AP18" s="138">
        <v>15.1127</v>
      </c>
      <c r="AQ18" s="138">
        <v>14.812900000000001</v>
      </c>
      <c r="AR18" s="138">
        <v>14.2303</v>
      </c>
      <c r="AS18" s="138">
        <v>13.9261</v>
      </c>
      <c r="AT18" s="138">
        <v>14.171900000000001</v>
      </c>
      <c r="AU18" s="138">
        <v>14.3894</v>
      </c>
      <c r="AV18" s="138">
        <v>14.6333</v>
      </c>
      <c r="AW18" s="138">
        <v>14.852499999999999</v>
      </c>
      <c r="AX18" s="138">
        <v>15.100899999999999</v>
      </c>
      <c r="AY18" s="138">
        <v>15.3309</v>
      </c>
      <c r="AZ18" s="138">
        <v>15.5837</v>
      </c>
      <c r="BA18" s="138">
        <v>15.8179</v>
      </c>
      <c r="BB18" s="138">
        <v>16.0746</v>
      </c>
      <c r="BC18" s="138">
        <v>16.325399999999998</v>
      </c>
      <c r="BD18" s="138">
        <v>16.591999999999999</v>
      </c>
      <c r="BE18" s="138">
        <v>16.858599999999999</v>
      </c>
      <c r="BF18" s="138">
        <v>17.125399999999999</v>
      </c>
      <c r="BG18" s="138">
        <v>17.395399999999999</v>
      </c>
      <c r="BH18" s="138">
        <v>17.668199999999999</v>
      </c>
      <c r="BI18" s="138">
        <v>17.947199999999999</v>
      </c>
      <c r="BJ18" s="138">
        <v>18.228899999999999</v>
      </c>
      <c r="BK18" s="138">
        <v>18.516400000000001</v>
      </c>
      <c r="BL18" s="138">
        <v>18.8065</v>
      </c>
      <c r="BM18" s="138">
        <v>19.1022</v>
      </c>
      <c r="BN18" s="91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</row>
    <row r="19" spans="1:93" s="74" customFormat="1" ht="15" thickBot="1" x14ac:dyDescent="0.4">
      <c r="A19" s="100" t="s">
        <v>94</v>
      </c>
      <c r="B19" s="100" t="s">
        <v>40</v>
      </c>
      <c r="C19" s="100" t="s">
        <v>134</v>
      </c>
      <c r="D19" s="100" t="s">
        <v>81</v>
      </c>
      <c r="E19" s="100" t="s">
        <v>135</v>
      </c>
      <c r="F19" s="100" t="s">
        <v>12</v>
      </c>
      <c r="G19" s="100" t="s">
        <v>76</v>
      </c>
      <c r="H19" s="100" t="s">
        <v>75</v>
      </c>
      <c r="I19" s="100"/>
      <c r="J19" s="100"/>
      <c r="K19" s="100"/>
      <c r="L19" s="100"/>
      <c r="M19" s="140">
        <v>24.963000000000001</v>
      </c>
      <c r="N19" s="140">
        <v>26.060400000000001</v>
      </c>
      <c r="O19" s="140">
        <v>23.9178</v>
      </c>
      <c r="P19" s="140">
        <v>25.150500000000001</v>
      </c>
      <c r="Q19" s="140">
        <v>23.235399999999998</v>
      </c>
      <c r="R19" s="140">
        <v>24.3078</v>
      </c>
      <c r="S19" s="140">
        <v>24.508800000000001</v>
      </c>
      <c r="T19" s="141">
        <v>25.453399999999998</v>
      </c>
      <c r="U19" s="141">
        <v>25.401900000000001</v>
      </c>
      <c r="V19" s="141">
        <v>26.496600000000001</v>
      </c>
      <c r="W19" s="141">
        <v>26.639399999999998</v>
      </c>
      <c r="X19" s="141">
        <v>27.463699999999999</v>
      </c>
      <c r="Y19" s="141">
        <v>27.572199999999999</v>
      </c>
      <c r="Z19" s="141">
        <v>28.636199999999999</v>
      </c>
      <c r="AA19" s="141">
        <v>28.819600000000001</v>
      </c>
      <c r="AB19" s="141">
        <v>29.823799999999999</v>
      </c>
      <c r="AC19" s="141">
        <v>30.0336</v>
      </c>
      <c r="AD19" s="141">
        <v>30.860499999999998</v>
      </c>
      <c r="AE19" s="141">
        <v>31.166399999999999</v>
      </c>
      <c r="AF19" s="141">
        <v>31.915900000000001</v>
      </c>
      <c r="AG19" s="141">
        <v>32.199300000000001</v>
      </c>
      <c r="AH19" s="141">
        <v>32.991500000000002</v>
      </c>
      <c r="AI19" s="141">
        <v>33.3249</v>
      </c>
      <c r="AJ19" s="141">
        <v>34.022199999999998</v>
      </c>
      <c r="AK19" s="141">
        <v>34.334299999999999</v>
      </c>
      <c r="AL19" s="141">
        <v>34.824800000000003</v>
      </c>
      <c r="AM19" s="141">
        <v>35.1404</v>
      </c>
      <c r="AN19" s="141">
        <v>35.639000000000003</v>
      </c>
      <c r="AO19" s="141">
        <v>36.004199999999997</v>
      </c>
      <c r="AP19" s="141">
        <v>36.500999999999998</v>
      </c>
      <c r="AQ19" s="141">
        <v>36.7121</v>
      </c>
      <c r="AR19" s="141">
        <v>37.185000000000002</v>
      </c>
      <c r="AS19" s="141">
        <v>37.420499999999997</v>
      </c>
      <c r="AT19" s="141">
        <v>38.470999999999997</v>
      </c>
      <c r="AU19" s="141">
        <v>39.162300000000002</v>
      </c>
      <c r="AV19" s="141">
        <v>39.838299999999997</v>
      </c>
      <c r="AW19" s="141">
        <v>40.549100000000003</v>
      </c>
      <c r="AX19" s="141">
        <v>41.259900000000002</v>
      </c>
      <c r="AY19" s="141">
        <v>41.986800000000002</v>
      </c>
      <c r="AZ19" s="141">
        <v>42.677900000000001</v>
      </c>
      <c r="BA19" s="141">
        <v>43.375900000000001</v>
      </c>
      <c r="BB19" s="141">
        <v>44.066200000000002</v>
      </c>
      <c r="BC19" s="141">
        <v>44.771700000000003</v>
      </c>
      <c r="BD19" s="141">
        <v>45.449599999999997</v>
      </c>
      <c r="BE19" s="141">
        <v>46.142800000000001</v>
      </c>
      <c r="BF19" s="141">
        <v>46.823300000000003</v>
      </c>
      <c r="BG19" s="141">
        <v>47.5075</v>
      </c>
      <c r="BH19" s="141">
        <v>48.191400000000002</v>
      </c>
      <c r="BI19" s="141">
        <v>48.869</v>
      </c>
      <c r="BJ19" s="141">
        <v>49.5274</v>
      </c>
      <c r="BK19" s="141">
        <v>50.191400000000002</v>
      </c>
      <c r="BL19" s="141">
        <v>50.850499999999997</v>
      </c>
      <c r="BM19" s="141">
        <v>51.490200000000002</v>
      </c>
      <c r="BN19" s="91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</row>
    <row r="20" spans="1:93" s="74" customFormat="1" ht="15" thickBot="1" x14ac:dyDescent="0.4">
      <c r="A20" s="101" t="s">
        <v>94</v>
      </c>
      <c r="B20" s="101" t="s">
        <v>40</v>
      </c>
      <c r="C20" s="101" t="s">
        <v>314</v>
      </c>
      <c r="D20" s="101" t="s">
        <v>81</v>
      </c>
      <c r="E20" s="101" t="s">
        <v>315</v>
      </c>
      <c r="F20" s="101" t="s">
        <v>12</v>
      </c>
      <c r="G20" s="101" t="s">
        <v>76</v>
      </c>
      <c r="H20" s="101" t="s">
        <v>75</v>
      </c>
      <c r="I20" s="101"/>
      <c r="J20" s="101"/>
      <c r="K20" s="101"/>
      <c r="L20" s="101"/>
      <c r="M20" s="101">
        <v>0.27453468800000003</v>
      </c>
      <c r="N20" s="101">
        <v>0.28255511900000002</v>
      </c>
      <c r="O20" s="101">
        <v>0.269804828</v>
      </c>
      <c r="P20" s="101">
        <v>0.31491248199999999</v>
      </c>
      <c r="Q20" s="101">
        <v>0.32</v>
      </c>
      <c r="R20" s="101">
        <v>0.33</v>
      </c>
      <c r="S20" s="101">
        <v>0.33</v>
      </c>
      <c r="T20" s="101">
        <v>0.35</v>
      </c>
      <c r="U20" s="101">
        <v>0.35</v>
      </c>
      <c r="V20" s="101">
        <v>0.37</v>
      </c>
      <c r="W20" s="101">
        <v>0.37</v>
      </c>
      <c r="X20" s="101">
        <v>0.38</v>
      </c>
      <c r="Y20" s="101">
        <v>0.39</v>
      </c>
      <c r="Z20" s="101">
        <v>0.4</v>
      </c>
      <c r="AA20" s="101">
        <v>0.41</v>
      </c>
      <c r="AB20" s="101">
        <v>0.42</v>
      </c>
      <c r="AC20" s="101">
        <v>0.43</v>
      </c>
      <c r="AD20" s="101">
        <v>0.44</v>
      </c>
      <c r="AE20" s="101">
        <v>0.45</v>
      </c>
      <c r="AF20" s="101">
        <v>0.46</v>
      </c>
      <c r="AG20" s="101">
        <v>0.47</v>
      </c>
      <c r="AH20" s="101">
        <v>0.48</v>
      </c>
      <c r="AI20" s="101">
        <v>0.49</v>
      </c>
      <c r="AJ20" s="101">
        <v>0.5</v>
      </c>
      <c r="AK20" s="101">
        <v>0.51</v>
      </c>
      <c r="AL20" s="101">
        <v>0.52</v>
      </c>
      <c r="AM20" s="101">
        <v>0.52</v>
      </c>
      <c r="AN20" s="101">
        <v>0.53</v>
      </c>
      <c r="AO20" s="101">
        <v>0.54</v>
      </c>
      <c r="AP20" s="101">
        <v>0.55000000000000004</v>
      </c>
      <c r="AQ20" s="101">
        <v>0.56000000000000005</v>
      </c>
      <c r="AR20" s="101">
        <v>0.56999999999999995</v>
      </c>
      <c r="AS20" s="101">
        <v>0.57999999999999996</v>
      </c>
      <c r="AT20" s="101">
        <v>0.59</v>
      </c>
      <c r="AU20" s="101">
        <v>0.59</v>
      </c>
      <c r="AV20" s="101">
        <v>0.6</v>
      </c>
      <c r="AW20" s="101">
        <v>0.61</v>
      </c>
      <c r="AX20" s="101">
        <v>0.62</v>
      </c>
      <c r="AY20" s="101">
        <v>0.63</v>
      </c>
      <c r="AZ20" s="101">
        <v>0.64</v>
      </c>
      <c r="BA20" s="101">
        <v>0.64</v>
      </c>
      <c r="BB20" s="101">
        <v>0.65</v>
      </c>
      <c r="BC20" s="101">
        <v>0.66</v>
      </c>
      <c r="BD20" s="101">
        <v>0.67</v>
      </c>
      <c r="BE20" s="101">
        <v>0.68</v>
      </c>
      <c r="BF20" s="101">
        <v>0.68</v>
      </c>
      <c r="BG20" s="101">
        <v>0.69</v>
      </c>
      <c r="BH20" s="101">
        <v>0.7</v>
      </c>
      <c r="BI20" s="101">
        <v>0.71</v>
      </c>
      <c r="BJ20" s="101">
        <v>0.71</v>
      </c>
      <c r="BK20" s="101">
        <v>0.72</v>
      </c>
      <c r="BL20" s="101">
        <v>0.73</v>
      </c>
      <c r="BM20" s="101">
        <v>0.73</v>
      </c>
      <c r="BN20" s="91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</row>
    <row r="21" spans="1:93" s="74" customFormat="1" ht="15" thickBot="1" x14ac:dyDescent="0.4">
      <c r="A21" s="91" t="s">
        <v>94</v>
      </c>
      <c r="B21" s="91" t="s">
        <v>40</v>
      </c>
      <c r="C21" s="91" t="s">
        <v>233</v>
      </c>
      <c r="D21" s="91" t="s">
        <v>81</v>
      </c>
      <c r="E21" s="91" t="s">
        <v>234</v>
      </c>
      <c r="F21" s="91" t="s">
        <v>12</v>
      </c>
      <c r="G21" s="91" t="s">
        <v>76</v>
      </c>
      <c r="H21" s="91" t="s">
        <v>75</v>
      </c>
      <c r="I21" s="91"/>
      <c r="J21" s="91"/>
      <c r="K21" s="91"/>
      <c r="L21" s="91"/>
      <c r="M21" s="91">
        <v>2.3911177970000002</v>
      </c>
      <c r="N21" s="91">
        <v>2.397757151</v>
      </c>
      <c r="O21" s="91">
        <v>2.240690061</v>
      </c>
      <c r="P21" s="91">
        <v>2.3810967559999998</v>
      </c>
      <c r="Q21" s="91">
        <v>2.4</v>
      </c>
      <c r="R21" s="91">
        <v>2.5017170000000002</v>
      </c>
      <c r="S21" s="91">
        <v>2.5130490000000001</v>
      </c>
      <c r="T21" s="91">
        <v>2.6135999999999999</v>
      </c>
      <c r="U21" s="91">
        <v>2.5660799999999999</v>
      </c>
      <c r="V21" s="91">
        <v>2.6425800000000002</v>
      </c>
      <c r="W21" s="91">
        <v>2.61144</v>
      </c>
      <c r="X21" s="91">
        <v>2.6530200000000002</v>
      </c>
      <c r="Y21" s="91">
        <v>2.6190000000000002</v>
      </c>
      <c r="Z21" s="91">
        <v>2.6751999999999998</v>
      </c>
      <c r="AA21" s="91">
        <v>2.6402000000000001</v>
      </c>
      <c r="AB21" s="91">
        <v>2.6796000000000002</v>
      </c>
      <c r="AC21" s="91">
        <v>2.6486000000000001</v>
      </c>
      <c r="AD21" s="91">
        <v>2.6640000000000001</v>
      </c>
      <c r="AE21" s="91">
        <v>2.6364000000000001</v>
      </c>
      <c r="AF21" s="91">
        <v>2.6448</v>
      </c>
      <c r="AG21" s="91">
        <v>2.6122000000000001</v>
      </c>
      <c r="AH21" s="91">
        <v>2.6208</v>
      </c>
      <c r="AI21" s="91">
        <v>2.5830000000000002</v>
      </c>
      <c r="AJ21" s="91">
        <v>2.5930800000000001</v>
      </c>
      <c r="AK21" s="91">
        <v>2.5804800000000001</v>
      </c>
      <c r="AL21" s="91">
        <v>2.5727799999999998</v>
      </c>
      <c r="AM21" s="91">
        <v>2.5566800000000001</v>
      </c>
      <c r="AN21" s="91">
        <v>2.5451999999999999</v>
      </c>
      <c r="AO21" s="91">
        <v>2.5646399999999998</v>
      </c>
      <c r="AP21" s="91">
        <v>2.58324</v>
      </c>
      <c r="AQ21" s="91">
        <v>2.5887600000000002</v>
      </c>
      <c r="AR21" s="91">
        <v>2.6057999999999999</v>
      </c>
      <c r="AS21" s="91">
        <v>2.61</v>
      </c>
      <c r="AT21" s="91">
        <v>2.4051833920000001</v>
      </c>
      <c r="AU21" s="91">
        <v>2.3638031879999999</v>
      </c>
      <c r="AV21" s="91">
        <v>2.3204464310000001</v>
      </c>
      <c r="AW21" s="91">
        <v>2.2800482899999999</v>
      </c>
      <c r="AX21" s="91">
        <v>2.2325737120000002</v>
      </c>
      <c r="AY21" s="91">
        <v>2.1877283250000001</v>
      </c>
      <c r="AZ21" s="91">
        <v>2.1361359279999999</v>
      </c>
      <c r="BA21" s="91">
        <v>2.0825669759999998</v>
      </c>
      <c r="BB21" s="91">
        <v>2.0270214709999999</v>
      </c>
      <c r="BC21" s="91">
        <v>1.9694994130000001</v>
      </c>
      <c r="BD21" s="91">
        <v>1.9100007999999999</v>
      </c>
      <c r="BE21" s="91">
        <v>1.848525634</v>
      </c>
      <c r="BF21" s="91">
        <v>1.7850739149999999</v>
      </c>
      <c r="BG21" s="91">
        <v>1.7196456410000001</v>
      </c>
      <c r="BH21" s="91">
        <v>1.652240814</v>
      </c>
      <c r="BI21" s="91">
        <v>1.579900818</v>
      </c>
      <c r="BJ21" s="91">
        <v>1.508707596</v>
      </c>
      <c r="BK21" s="91">
        <v>1.4329086310000001</v>
      </c>
      <c r="BL21" s="91">
        <v>1.355462537</v>
      </c>
      <c r="BM21" s="91">
        <v>1.27866908</v>
      </c>
      <c r="BN21" s="9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</row>
    <row r="22" spans="1:93" s="74" customFormat="1" ht="15" thickBot="1" x14ac:dyDescent="0.4">
      <c r="A22" s="101" t="s">
        <v>94</v>
      </c>
      <c r="B22" s="101" t="s">
        <v>40</v>
      </c>
      <c r="C22" s="101" t="s">
        <v>235</v>
      </c>
      <c r="D22" s="101" t="s">
        <v>81</v>
      </c>
      <c r="E22" s="101" t="s">
        <v>236</v>
      </c>
      <c r="F22" s="101" t="s">
        <v>12</v>
      </c>
      <c r="G22" s="101" t="s">
        <v>76</v>
      </c>
      <c r="H22" s="101" t="s">
        <v>75</v>
      </c>
      <c r="I22" s="101"/>
      <c r="J22" s="101"/>
      <c r="K22" s="101"/>
      <c r="L22" s="101"/>
      <c r="M22" s="101">
        <v>5.736839035</v>
      </c>
      <c r="N22" s="101">
        <v>4.7138772869999999</v>
      </c>
      <c r="O22" s="101">
        <v>4.5998940529999999</v>
      </c>
      <c r="P22" s="101">
        <v>4.3899411639999997</v>
      </c>
      <c r="Q22" s="101">
        <v>4.42</v>
      </c>
      <c r="R22" s="101">
        <v>4.5738000000000003</v>
      </c>
      <c r="S22" s="101">
        <v>4.5667999999999997</v>
      </c>
      <c r="T22" s="101">
        <v>4.7141999999999999</v>
      </c>
      <c r="U22" s="101">
        <v>4.6654600000000004</v>
      </c>
      <c r="V22" s="101">
        <v>4.8246000000000002</v>
      </c>
      <c r="W22" s="101">
        <v>4.8101000000000003</v>
      </c>
      <c r="X22" s="101">
        <v>4.9142599999999996</v>
      </c>
      <c r="Y22" s="101">
        <v>4.8867000000000003</v>
      </c>
      <c r="Z22" s="101">
        <v>5.0265599999999999</v>
      </c>
      <c r="AA22" s="101">
        <v>5.0009399999999999</v>
      </c>
      <c r="AB22" s="101">
        <v>5.11252</v>
      </c>
      <c r="AC22" s="101">
        <v>5.0898399999999997</v>
      </c>
      <c r="AD22" s="101">
        <v>5.1660000000000004</v>
      </c>
      <c r="AE22" s="101">
        <v>5.1667199999999998</v>
      </c>
      <c r="AF22" s="101">
        <v>5.2387199999999998</v>
      </c>
      <c r="AG22" s="101">
        <v>5.2340400000000002</v>
      </c>
      <c r="AH22" s="101">
        <v>5.3064</v>
      </c>
      <c r="AI22" s="101">
        <v>5.3040000000000003</v>
      </c>
      <c r="AJ22" s="101">
        <v>5.3669000000000002</v>
      </c>
      <c r="AK22" s="101">
        <v>5.3731999999999998</v>
      </c>
      <c r="AL22" s="101">
        <v>5.4074999999999998</v>
      </c>
      <c r="AM22" s="101">
        <v>5.4093999999999998</v>
      </c>
      <c r="AN22" s="101">
        <v>5.4385000000000003</v>
      </c>
      <c r="AO22" s="101">
        <v>5.4806800000000004</v>
      </c>
      <c r="AP22" s="101">
        <v>5.5357799999999999</v>
      </c>
      <c r="AQ22" s="101">
        <v>5.5464799999999999</v>
      </c>
      <c r="AR22" s="101">
        <v>5.5985800000000001</v>
      </c>
      <c r="AS22" s="101">
        <v>5.6139999999999999</v>
      </c>
      <c r="AT22" s="101">
        <v>5.4324295569999999</v>
      </c>
      <c r="AU22" s="101">
        <v>5.4176488669999996</v>
      </c>
      <c r="AV22" s="101">
        <v>5.3936954190000002</v>
      </c>
      <c r="AW22" s="101">
        <v>5.373540985</v>
      </c>
      <c r="AX22" s="101">
        <v>5.3506425120000003</v>
      </c>
      <c r="AY22" s="101">
        <v>5.3250000000000002</v>
      </c>
      <c r="AZ22" s="101">
        <v>5.2906420689999996</v>
      </c>
      <c r="BA22" s="101">
        <v>5.2596258130000004</v>
      </c>
      <c r="BB22" s="101">
        <v>5.2201228080000002</v>
      </c>
      <c r="BC22" s="101">
        <v>5.1837328080000002</v>
      </c>
      <c r="BD22" s="101">
        <v>5.13357069</v>
      </c>
      <c r="BE22" s="101">
        <v>5.086521576</v>
      </c>
      <c r="BF22" s="101">
        <v>5.0369570939999999</v>
      </c>
      <c r="BG22" s="101">
        <v>4.9848772410000004</v>
      </c>
      <c r="BH22" s="101">
        <v>4.92522532</v>
      </c>
      <c r="BI22" s="101">
        <v>4.8682290640000003</v>
      </c>
      <c r="BJ22" s="101">
        <v>4.8038894089999999</v>
      </c>
      <c r="BK22" s="101">
        <v>4.7372630539999996</v>
      </c>
      <c r="BL22" s="101">
        <v>4.6683500000000002</v>
      </c>
      <c r="BM22" s="101">
        <v>4.5926652219999999</v>
      </c>
      <c r="BN22" s="91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</row>
    <row r="23" spans="1:93" x14ac:dyDescent="0.35">
      <c r="A23" s="101" t="s">
        <v>94</v>
      </c>
      <c r="B23" s="101" t="s">
        <v>40</v>
      </c>
      <c r="C23" s="101" t="s">
        <v>312</v>
      </c>
      <c r="D23" s="101" t="s">
        <v>81</v>
      </c>
      <c r="E23" s="101" t="s">
        <v>313</v>
      </c>
      <c r="F23" s="101" t="s">
        <v>12</v>
      </c>
      <c r="G23" s="101" t="s">
        <v>76</v>
      </c>
      <c r="H23" s="101" t="s">
        <v>75</v>
      </c>
      <c r="I23" s="101"/>
      <c r="J23" s="101"/>
      <c r="K23" s="101"/>
      <c r="L23" s="101"/>
      <c r="M23" s="101">
        <v>9.9128536000000003E-2</v>
      </c>
      <c r="N23" s="101">
        <v>0.12304462300000001</v>
      </c>
      <c r="O23" s="101">
        <v>3.4599036E-2</v>
      </c>
      <c r="P23" s="101">
        <v>0.23700357599999999</v>
      </c>
      <c r="Q23" s="101">
        <v>0.24</v>
      </c>
      <c r="R23" s="101">
        <v>0.25</v>
      </c>
      <c r="S23" s="101">
        <v>0.25</v>
      </c>
      <c r="T23" s="101">
        <v>0.26</v>
      </c>
      <c r="U23" s="101">
        <v>0.26</v>
      </c>
      <c r="V23" s="101">
        <v>0.28000000000000003</v>
      </c>
      <c r="W23" s="101">
        <v>0.28000000000000003</v>
      </c>
      <c r="X23" s="101">
        <v>0.28999999999999998</v>
      </c>
      <c r="Y23" s="101">
        <v>0.28999999999999998</v>
      </c>
      <c r="Z23" s="101">
        <v>0.3</v>
      </c>
      <c r="AA23" s="101">
        <v>0.31</v>
      </c>
      <c r="AB23" s="101">
        <v>0.32</v>
      </c>
      <c r="AC23" s="101">
        <v>0.32</v>
      </c>
      <c r="AD23" s="101">
        <v>0.33</v>
      </c>
      <c r="AE23" s="101">
        <v>0.34</v>
      </c>
      <c r="AF23" s="101">
        <v>0.35</v>
      </c>
      <c r="AG23" s="101">
        <v>0.35</v>
      </c>
      <c r="AH23" s="101">
        <v>0.36</v>
      </c>
      <c r="AI23" s="101">
        <v>0.37</v>
      </c>
      <c r="AJ23" s="101">
        <v>0.38</v>
      </c>
      <c r="AK23" s="101">
        <v>0.38</v>
      </c>
      <c r="AL23" s="101">
        <v>0.39</v>
      </c>
      <c r="AM23" s="101">
        <v>0.39</v>
      </c>
      <c r="AN23" s="101">
        <v>0.4</v>
      </c>
      <c r="AO23" s="101">
        <v>0.41</v>
      </c>
      <c r="AP23" s="101">
        <v>0.42</v>
      </c>
      <c r="AQ23" s="101">
        <v>0.42</v>
      </c>
      <c r="AR23" s="101">
        <v>0.43</v>
      </c>
      <c r="AS23" s="101">
        <v>0.43</v>
      </c>
      <c r="AT23" s="101">
        <v>0.44</v>
      </c>
      <c r="AU23" s="101">
        <v>0.45</v>
      </c>
      <c r="AV23" s="101">
        <v>0.45</v>
      </c>
      <c r="AW23" s="101">
        <v>0.46</v>
      </c>
      <c r="AX23" s="101">
        <v>0.47</v>
      </c>
      <c r="AY23" s="101">
        <v>0.47</v>
      </c>
      <c r="AZ23" s="101">
        <v>0.48</v>
      </c>
      <c r="BA23" s="101">
        <v>0.48</v>
      </c>
      <c r="BB23" s="101">
        <v>0.49</v>
      </c>
      <c r="BC23" s="101">
        <v>0.5</v>
      </c>
      <c r="BD23" s="101">
        <v>0.5</v>
      </c>
      <c r="BE23" s="101">
        <v>0.51</v>
      </c>
      <c r="BF23" s="101">
        <v>0.51</v>
      </c>
      <c r="BG23" s="101">
        <v>0.52</v>
      </c>
      <c r="BH23" s="101">
        <v>0.53</v>
      </c>
      <c r="BI23" s="101">
        <v>0.53</v>
      </c>
      <c r="BJ23" s="101">
        <v>0.54</v>
      </c>
      <c r="BK23" s="101">
        <v>0.54</v>
      </c>
      <c r="BL23" s="101">
        <v>0.55000000000000004</v>
      </c>
      <c r="BM23" s="101">
        <v>0.55000000000000004</v>
      </c>
      <c r="BN23" s="91"/>
    </row>
    <row r="24" spans="1:93" s="74" customFormat="1" ht="15" thickBot="1" x14ac:dyDescent="0.4">
      <c r="A24" s="100" t="s">
        <v>94</v>
      </c>
      <c r="B24" s="100" t="s">
        <v>40</v>
      </c>
      <c r="C24" s="100" t="s">
        <v>132</v>
      </c>
      <c r="D24" s="100" t="s">
        <v>81</v>
      </c>
      <c r="E24" s="100" t="s">
        <v>133</v>
      </c>
      <c r="F24" s="100" t="s">
        <v>12</v>
      </c>
      <c r="G24" s="100" t="s">
        <v>76</v>
      </c>
      <c r="H24" s="100" t="s">
        <v>75</v>
      </c>
      <c r="I24" s="100"/>
      <c r="J24" s="100"/>
      <c r="K24" s="100"/>
      <c r="L24" s="100"/>
      <c r="M24" s="141">
        <v>0</v>
      </c>
      <c r="N24" s="141">
        <v>0</v>
      </c>
      <c r="O24" s="141">
        <v>0</v>
      </c>
      <c r="P24" s="141">
        <v>0</v>
      </c>
      <c r="Q24" s="142">
        <v>0</v>
      </c>
      <c r="R24" s="142">
        <v>4.07E-2</v>
      </c>
      <c r="S24" s="142">
        <v>8.1799999999999998E-2</v>
      </c>
      <c r="T24" s="142">
        <v>0.12520000000000001</v>
      </c>
      <c r="U24" s="142">
        <v>0.18310000000000001</v>
      </c>
      <c r="V24" s="142">
        <v>0.2432</v>
      </c>
      <c r="W24" s="142">
        <v>0.30359999999999998</v>
      </c>
      <c r="X24" s="142">
        <v>0.3624</v>
      </c>
      <c r="Y24" s="142">
        <v>0.42170000000000002</v>
      </c>
      <c r="Z24" s="142">
        <v>0.49769999999999998</v>
      </c>
      <c r="AA24" s="142">
        <v>0.57050000000000001</v>
      </c>
      <c r="AB24" s="142">
        <v>0.64570000000000005</v>
      </c>
      <c r="AC24" s="142">
        <v>0.71760000000000002</v>
      </c>
      <c r="AD24" s="142">
        <v>0.79010000000000002</v>
      </c>
      <c r="AE24" s="142">
        <v>0.85329999999999995</v>
      </c>
      <c r="AF24" s="142">
        <v>0.91569999999999996</v>
      </c>
      <c r="AG24" s="142">
        <v>0.97899999999999998</v>
      </c>
      <c r="AH24" s="142">
        <v>1.0469999999999999</v>
      </c>
      <c r="AI24" s="142">
        <v>1.1142000000000001</v>
      </c>
      <c r="AJ24" s="142">
        <v>1.1682999999999999</v>
      </c>
      <c r="AK24" s="142">
        <v>1.2226999999999999</v>
      </c>
      <c r="AL24" s="142">
        <v>1.2761</v>
      </c>
      <c r="AM24" s="142">
        <v>1.3351</v>
      </c>
      <c r="AN24" s="142">
        <v>1.3945000000000001</v>
      </c>
      <c r="AO24" s="142">
        <v>1.4463999999999999</v>
      </c>
      <c r="AP24" s="142">
        <v>1.4955000000000001</v>
      </c>
      <c r="AQ24" s="142">
        <v>1.5449999999999999</v>
      </c>
      <c r="AR24" s="142">
        <v>1.5978000000000001</v>
      </c>
      <c r="AS24" s="142">
        <v>1.6493</v>
      </c>
      <c r="AT24" s="142">
        <v>1.7516</v>
      </c>
      <c r="AU24" s="142">
        <v>1.8569</v>
      </c>
      <c r="AV24" s="142">
        <v>1.9659</v>
      </c>
      <c r="AW24" s="142">
        <v>2.0792000000000002</v>
      </c>
      <c r="AX24" s="142">
        <v>2.1985999999999999</v>
      </c>
      <c r="AY24" s="142">
        <v>2.3214000000000001</v>
      </c>
      <c r="AZ24" s="142">
        <v>2.4485000000000001</v>
      </c>
      <c r="BA24" s="142">
        <v>2.5773000000000001</v>
      </c>
      <c r="BB24" s="142">
        <v>2.7147000000000001</v>
      </c>
      <c r="BC24" s="142">
        <v>2.8532000000000002</v>
      </c>
      <c r="BD24" s="142">
        <v>2.9992999999999999</v>
      </c>
      <c r="BE24" s="142">
        <v>3.1465999999999998</v>
      </c>
      <c r="BF24" s="142">
        <v>3.3016999999999999</v>
      </c>
      <c r="BG24" s="142">
        <v>3.4580000000000002</v>
      </c>
      <c r="BH24" s="142">
        <v>3.6200999999999999</v>
      </c>
      <c r="BI24" s="142">
        <v>3.7856000000000001</v>
      </c>
      <c r="BJ24" s="142">
        <v>3.9592000000000001</v>
      </c>
      <c r="BK24" s="142">
        <v>4.1342999999999996</v>
      </c>
      <c r="BL24" s="142">
        <v>4.3178000000000001</v>
      </c>
      <c r="BM24" s="142">
        <v>4.5079000000000002</v>
      </c>
      <c r="BN24" s="91"/>
    </row>
    <row r="25" spans="1:93" s="74" customFormat="1" ht="15" thickBot="1" x14ac:dyDescent="0.4">
      <c r="A25" s="101" t="s">
        <v>94</v>
      </c>
      <c r="B25" s="101" t="s">
        <v>40</v>
      </c>
      <c r="C25" s="101" t="s">
        <v>237</v>
      </c>
      <c r="D25" s="101" t="s">
        <v>81</v>
      </c>
      <c r="E25" s="101" t="s">
        <v>238</v>
      </c>
      <c r="F25" s="101" t="s">
        <v>12</v>
      </c>
      <c r="G25" s="101" t="s">
        <v>76</v>
      </c>
      <c r="H25" s="101" t="s">
        <v>75</v>
      </c>
      <c r="I25" s="101"/>
      <c r="J25" s="101"/>
      <c r="K25" s="101"/>
      <c r="L25" s="101"/>
      <c r="M25" s="138">
        <v>1.0525</v>
      </c>
      <c r="N25" s="138">
        <v>1.1385000000000001</v>
      </c>
      <c r="O25" s="138">
        <v>0.93310000000000004</v>
      </c>
      <c r="P25" s="138">
        <v>1.0966</v>
      </c>
      <c r="Q25" s="138">
        <v>1.1299999999999999</v>
      </c>
      <c r="R25" s="138">
        <v>1.1677</v>
      </c>
      <c r="S25" s="138">
        <v>1.1963999999999999</v>
      </c>
      <c r="T25" s="138">
        <v>1.2055</v>
      </c>
      <c r="U25" s="138">
        <v>1.2076</v>
      </c>
      <c r="V25" s="138">
        <v>1.2085999999999999</v>
      </c>
      <c r="W25" s="138">
        <v>1.2085999999999999</v>
      </c>
      <c r="X25" s="138">
        <v>1.1897</v>
      </c>
      <c r="Y25" s="138">
        <v>1.1794</v>
      </c>
      <c r="Z25" s="138">
        <v>1.1758999999999999</v>
      </c>
      <c r="AA25" s="138">
        <v>1.163</v>
      </c>
      <c r="AB25" s="138">
        <v>1.1496999999999999</v>
      </c>
      <c r="AC25" s="138">
        <v>1.1358999999999999</v>
      </c>
      <c r="AD25" s="138">
        <v>1.1215999999999999</v>
      </c>
      <c r="AE25" s="138">
        <v>1.1069</v>
      </c>
      <c r="AF25" s="138">
        <v>1.0915999999999999</v>
      </c>
      <c r="AG25" s="138">
        <v>1.0759000000000001</v>
      </c>
      <c r="AH25" s="138">
        <v>1.0668</v>
      </c>
      <c r="AI25" s="138">
        <v>1.0568</v>
      </c>
      <c r="AJ25" s="138">
        <v>1.0508</v>
      </c>
      <c r="AK25" s="138">
        <v>1.044</v>
      </c>
      <c r="AL25" s="138">
        <v>1.0365</v>
      </c>
      <c r="AM25" s="138">
        <v>1.0282</v>
      </c>
      <c r="AN25" s="138">
        <v>1.0250999999999999</v>
      </c>
      <c r="AO25" s="138">
        <v>1.0233000000000001</v>
      </c>
      <c r="AP25" s="138">
        <v>1.0205</v>
      </c>
      <c r="AQ25" s="138">
        <v>1.0166999999999999</v>
      </c>
      <c r="AR25" s="138">
        <v>1.0118</v>
      </c>
      <c r="AS25" s="138">
        <v>1.006</v>
      </c>
      <c r="AT25" s="138">
        <v>1.0181</v>
      </c>
      <c r="AU25" s="138">
        <v>1.0247999999999999</v>
      </c>
      <c r="AV25" s="138">
        <v>1.0362</v>
      </c>
      <c r="AW25" s="138">
        <v>1.0474000000000001</v>
      </c>
      <c r="AX25" s="138">
        <v>1.0630999999999999</v>
      </c>
      <c r="AY25" s="138">
        <v>1.0734999999999999</v>
      </c>
      <c r="AZ25" s="138">
        <v>1.0885</v>
      </c>
      <c r="BA25" s="138">
        <v>1.0981000000000001</v>
      </c>
      <c r="BB25" s="138">
        <v>1.1122000000000001</v>
      </c>
      <c r="BC25" s="138">
        <v>1.1258999999999999</v>
      </c>
      <c r="BD25" s="138">
        <v>1.139</v>
      </c>
      <c r="BE25" s="138">
        <v>1.1517999999999999</v>
      </c>
      <c r="BF25" s="138">
        <v>1.1641999999999999</v>
      </c>
      <c r="BG25" s="138">
        <v>1.1760999999999999</v>
      </c>
      <c r="BH25" s="138">
        <v>1.1876</v>
      </c>
      <c r="BI25" s="138">
        <v>1.1986000000000001</v>
      </c>
      <c r="BJ25" s="138">
        <v>1.2137</v>
      </c>
      <c r="BK25" s="138">
        <v>1.2238</v>
      </c>
      <c r="BL25" s="138">
        <v>1.2379</v>
      </c>
      <c r="BM25" s="138">
        <v>1.2514000000000001</v>
      </c>
      <c r="BN25" s="91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</row>
    <row r="26" spans="1:93" s="74" customFormat="1" ht="15" thickBot="1" x14ac:dyDescent="0.4">
      <c r="A26" s="101" t="s">
        <v>94</v>
      </c>
      <c r="B26" s="101" t="s">
        <v>40</v>
      </c>
      <c r="C26" s="101" t="s">
        <v>239</v>
      </c>
      <c r="D26" s="101" t="s">
        <v>81</v>
      </c>
      <c r="E26" s="101" t="s">
        <v>240</v>
      </c>
      <c r="F26" s="101" t="s">
        <v>12</v>
      </c>
      <c r="G26" s="101" t="s">
        <v>76</v>
      </c>
      <c r="H26" s="101" t="s">
        <v>75</v>
      </c>
      <c r="I26" s="101"/>
      <c r="J26" s="101"/>
      <c r="K26" s="101"/>
      <c r="L26" s="101"/>
      <c r="M26" s="138">
        <v>4.7630999999999997</v>
      </c>
      <c r="N26" s="138">
        <v>5.2140000000000004</v>
      </c>
      <c r="O26" s="138">
        <v>4.8432000000000004</v>
      </c>
      <c r="P26" s="138">
        <v>5.4101999999999997</v>
      </c>
      <c r="Q26" s="138">
        <v>5.6</v>
      </c>
      <c r="R26" s="138">
        <v>5.7214</v>
      </c>
      <c r="S26" s="138">
        <v>5.8609999999999998</v>
      </c>
      <c r="T26" s="138">
        <v>5.8689999999999998</v>
      </c>
      <c r="U26" s="138">
        <v>5.8456000000000001</v>
      </c>
      <c r="V26" s="138">
        <v>5.8551000000000002</v>
      </c>
      <c r="W26" s="138">
        <v>5.8322000000000003</v>
      </c>
      <c r="X26" s="138">
        <v>5.77</v>
      </c>
      <c r="Y26" s="138">
        <v>5.7055999999999996</v>
      </c>
      <c r="Z26" s="138">
        <v>5.6684000000000001</v>
      </c>
      <c r="AA26" s="138">
        <v>5.5864000000000003</v>
      </c>
      <c r="AB26" s="138">
        <v>5.5259</v>
      </c>
      <c r="AC26" s="138">
        <v>5.4316000000000004</v>
      </c>
      <c r="AD26" s="138">
        <v>5.3433999999999999</v>
      </c>
      <c r="AE26" s="138">
        <v>5.2797999999999998</v>
      </c>
      <c r="AF26" s="138">
        <v>5.2065999999999999</v>
      </c>
      <c r="AG26" s="138">
        <v>5.1380999999999997</v>
      </c>
      <c r="AH26" s="138">
        <v>5.0871000000000004</v>
      </c>
      <c r="AI26" s="138">
        <v>5.0260999999999996</v>
      </c>
      <c r="AJ26" s="138">
        <v>4.9865000000000004</v>
      </c>
      <c r="AK26" s="138">
        <v>4.9431000000000003</v>
      </c>
      <c r="AL26" s="138">
        <v>4.8902000000000001</v>
      </c>
      <c r="AM26" s="138">
        <v>4.8571999999999997</v>
      </c>
      <c r="AN26" s="138">
        <v>4.8140999999999998</v>
      </c>
      <c r="AO26" s="138">
        <v>4.8006000000000002</v>
      </c>
      <c r="AP26" s="138">
        <v>4.7710999999999997</v>
      </c>
      <c r="AQ26" s="138">
        <v>4.7371999999999996</v>
      </c>
      <c r="AR26" s="138">
        <v>4.7088999999999999</v>
      </c>
      <c r="AS26" s="138">
        <v>4.6706000000000003</v>
      </c>
      <c r="AT26" s="138">
        <v>4.7080000000000002</v>
      </c>
      <c r="AU26" s="138">
        <v>4.7483000000000004</v>
      </c>
      <c r="AV26" s="138">
        <v>4.7866</v>
      </c>
      <c r="AW26" s="138">
        <v>4.8277000000000001</v>
      </c>
      <c r="AX26" s="138">
        <v>4.8712999999999997</v>
      </c>
      <c r="AY26" s="138">
        <v>4.9173</v>
      </c>
      <c r="AZ26" s="138">
        <v>4.9610000000000003</v>
      </c>
      <c r="BA26" s="138">
        <v>5.0025000000000004</v>
      </c>
      <c r="BB26" s="138">
        <v>5.0503999999999998</v>
      </c>
      <c r="BC26" s="138">
        <v>5.0915999999999997</v>
      </c>
      <c r="BD26" s="138">
        <v>5.1390000000000002</v>
      </c>
      <c r="BE26" s="138">
        <v>5.1795</v>
      </c>
      <c r="BF26" s="138">
        <v>5.226</v>
      </c>
      <c r="BG26" s="138">
        <v>5.2656999999999998</v>
      </c>
      <c r="BH26" s="138">
        <v>5.3068</v>
      </c>
      <c r="BI26" s="138">
        <v>5.3452000000000002</v>
      </c>
      <c r="BJ26" s="138">
        <v>5.3849999999999998</v>
      </c>
      <c r="BK26" s="138">
        <v>5.4218999999999999</v>
      </c>
      <c r="BL26" s="138">
        <v>5.46</v>
      </c>
      <c r="BM26" s="138">
        <v>5.4991000000000003</v>
      </c>
      <c r="BN26" s="91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</row>
    <row r="27" spans="1:93" x14ac:dyDescent="0.35">
      <c r="A27" s="101" t="s">
        <v>94</v>
      </c>
      <c r="B27" s="101" t="s">
        <v>40</v>
      </c>
      <c r="C27" s="109" t="s">
        <v>334</v>
      </c>
      <c r="D27" s="101" t="s">
        <v>81</v>
      </c>
      <c r="E27" s="110" t="s">
        <v>335</v>
      </c>
      <c r="F27" s="101" t="s">
        <v>12</v>
      </c>
      <c r="G27" s="101" t="s">
        <v>76</v>
      </c>
      <c r="H27" s="101" t="s">
        <v>75</v>
      </c>
      <c r="I27" s="111"/>
      <c r="J27" s="111"/>
      <c r="K27" s="111"/>
      <c r="L27" s="111"/>
      <c r="M27" s="112">
        <v>0</v>
      </c>
      <c r="N27" s="112">
        <v>0</v>
      </c>
      <c r="O27" s="112">
        <v>0</v>
      </c>
      <c r="P27" s="112">
        <v>0</v>
      </c>
      <c r="Q27" s="113">
        <v>0</v>
      </c>
      <c r="R27" s="113">
        <v>0.28000000000000003</v>
      </c>
      <c r="S27" s="113">
        <v>0.55000000000000004</v>
      </c>
      <c r="T27" s="113">
        <v>1.0900000000000001</v>
      </c>
      <c r="U27" s="113">
        <v>1.08</v>
      </c>
      <c r="V27" s="113">
        <v>1.08</v>
      </c>
      <c r="W27" s="113">
        <v>1.08</v>
      </c>
      <c r="X27" s="113">
        <v>1.03</v>
      </c>
      <c r="Y27" s="113">
        <v>0.96</v>
      </c>
      <c r="Z27" s="113">
        <v>1.04</v>
      </c>
      <c r="AA27" s="113">
        <v>1.04</v>
      </c>
      <c r="AB27" s="113">
        <v>0.96</v>
      </c>
      <c r="AC27" s="113">
        <v>0.89</v>
      </c>
      <c r="AD27" s="113">
        <v>0.39</v>
      </c>
      <c r="AE27" s="113">
        <v>0</v>
      </c>
      <c r="AF27" s="113">
        <v>0</v>
      </c>
      <c r="AG27" s="113">
        <v>0</v>
      </c>
      <c r="AH27" s="113">
        <v>0</v>
      </c>
      <c r="AI27" s="113">
        <v>0</v>
      </c>
      <c r="AJ27" s="113">
        <v>0</v>
      </c>
      <c r="AK27" s="113">
        <v>0</v>
      </c>
      <c r="AL27" s="113">
        <v>0</v>
      </c>
      <c r="AM27" s="113">
        <v>0</v>
      </c>
      <c r="AN27" s="113">
        <v>0</v>
      </c>
      <c r="AO27" s="113">
        <v>0</v>
      </c>
      <c r="AP27" s="113">
        <v>0</v>
      </c>
      <c r="AQ27" s="113">
        <v>0</v>
      </c>
      <c r="AR27" s="113">
        <v>0</v>
      </c>
      <c r="AS27" s="113">
        <v>0</v>
      </c>
      <c r="AT27" s="113">
        <v>0</v>
      </c>
      <c r="AU27" s="113">
        <v>0</v>
      </c>
      <c r="AV27" s="113">
        <v>0</v>
      </c>
      <c r="AW27" s="113">
        <v>0</v>
      </c>
      <c r="AX27" s="113">
        <v>0</v>
      </c>
      <c r="AY27" s="113">
        <v>0</v>
      </c>
      <c r="AZ27" s="113">
        <v>0</v>
      </c>
      <c r="BA27" s="113">
        <v>0</v>
      </c>
      <c r="BB27" s="113">
        <v>0</v>
      </c>
      <c r="BC27" s="113">
        <v>0</v>
      </c>
      <c r="BD27" s="113">
        <v>0</v>
      </c>
      <c r="BE27" s="113">
        <v>0</v>
      </c>
      <c r="BF27" s="113">
        <v>0</v>
      </c>
      <c r="BG27" s="113">
        <v>0</v>
      </c>
      <c r="BH27" s="113">
        <v>0</v>
      </c>
      <c r="BI27" s="113">
        <v>0</v>
      </c>
      <c r="BJ27" s="113">
        <v>0</v>
      </c>
      <c r="BK27" s="113">
        <v>0</v>
      </c>
      <c r="BL27" s="113">
        <v>0</v>
      </c>
      <c r="BM27" s="113">
        <v>0</v>
      </c>
      <c r="BN27" s="91"/>
    </row>
    <row r="28" spans="1:93" x14ac:dyDescent="0.35">
      <c r="A28" s="101" t="s">
        <v>94</v>
      </c>
      <c r="B28" s="101" t="s">
        <v>40</v>
      </c>
      <c r="C28" s="114" t="s">
        <v>336</v>
      </c>
      <c r="D28" s="101" t="s">
        <v>81</v>
      </c>
      <c r="E28" s="115" t="s">
        <v>337</v>
      </c>
      <c r="F28" s="101" t="s">
        <v>12</v>
      </c>
      <c r="G28" s="101" t="s">
        <v>76</v>
      </c>
      <c r="H28" s="101" t="s">
        <v>75</v>
      </c>
      <c r="I28" s="111"/>
      <c r="J28" s="111"/>
      <c r="K28" s="111"/>
      <c r="L28" s="111"/>
      <c r="M28" s="101">
        <v>6.0819000000000001</v>
      </c>
      <c r="N28" s="101">
        <v>6.6056999999999997</v>
      </c>
      <c r="O28" s="101">
        <v>6.1866599999999998</v>
      </c>
      <c r="P28" s="101">
        <v>5.9538599999999997</v>
      </c>
      <c r="Q28" s="101">
        <v>6.2070299999999996</v>
      </c>
      <c r="R28" s="101">
        <v>5.2770299999999999</v>
      </c>
      <c r="S28" s="101">
        <v>4.3170299999999999</v>
      </c>
      <c r="T28" s="101">
        <v>2.5170300000000001</v>
      </c>
      <c r="U28" s="101">
        <v>2.5170300000000001</v>
      </c>
      <c r="V28" s="101">
        <v>2.5170300000000001</v>
      </c>
      <c r="W28" s="101">
        <v>2.5170300000000001</v>
      </c>
      <c r="X28" s="101">
        <v>2.5170300000000001</v>
      </c>
      <c r="Y28" s="101">
        <v>2.5170300000000001</v>
      </c>
      <c r="Z28" s="101">
        <v>2.5170300000000001</v>
      </c>
      <c r="AA28" s="101">
        <v>2.5170300000000001</v>
      </c>
      <c r="AB28" s="101">
        <v>2.5170300000000001</v>
      </c>
      <c r="AC28" s="101">
        <v>2.5170300000000001</v>
      </c>
      <c r="AD28" s="91">
        <v>2.2416529999999999</v>
      </c>
      <c r="AE28" s="91">
        <v>2.2416529999999999</v>
      </c>
      <c r="AF28" s="91">
        <v>2.2416529999999999</v>
      </c>
      <c r="AG28" s="91">
        <v>2.2416529999999999</v>
      </c>
      <c r="AH28" s="91">
        <v>2.2416529999999999</v>
      </c>
      <c r="AI28" s="91">
        <v>2.2416529999999999</v>
      </c>
      <c r="AJ28" s="91">
        <v>2.2416529999999999</v>
      </c>
      <c r="AK28" s="91">
        <v>2.2416529999999999</v>
      </c>
      <c r="AL28" s="91">
        <v>2.2416529999999999</v>
      </c>
      <c r="AM28" s="91">
        <v>2.2416529999999999</v>
      </c>
      <c r="AN28" s="91">
        <v>2.2416529999999999</v>
      </c>
      <c r="AO28" s="91">
        <v>2.2416529999999999</v>
      </c>
      <c r="AP28" s="91">
        <v>2.2416529999999999</v>
      </c>
      <c r="AQ28" s="91">
        <v>2.2416529999999999</v>
      </c>
      <c r="AR28" s="91">
        <v>2.2416529999999999</v>
      </c>
      <c r="AS28" s="91">
        <v>2.2416529999999999</v>
      </c>
      <c r="AT28" s="91">
        <v>2.2416529999999999</v>
      </c>
      <c r="AU28" s="91">
        <v>2.2416529999999999</v>
      </c>
      <c r="AV28" s="91">
        <v>2.2416529999999999</v>
      </c>
      <c r="AW28" s="91">
        <v>2.2416529999999999</v>
      </c>
      <c r="AX28" s="91">
        <v>2.2416529999999999</v>
      </c>
      <c r="AY28" s="91">
        <v>2.2416529999999999</v>
      </c>
      <c r="AZ28" s="91">
        <v>2.2416529999999999</v>
      </c>
      <c r="BA28" s="91">
        <v>2.2416529999999999</v>
      </c>
      <c r="BB28" s="91">
        <v>2.2416529999999999</v>
      </c>
      <c r="BC28" s="91">
        <v>2.2416529999999999</v>
      </c>
      <c r="BD28" s="91">
        <v>2.2416529999999999</v>
      </c>
      <c r="BE28" s="91">
        <v>2.2416529999999999</v>
      </c>
      <c r="BF28" s="91">
        <v>2.2416529999999999</v>
      </c>
      <c r="BG28" s="91">
        <v>2.2416529999999999</v>
      </c>
      <c r="BH28" s="91">
        <v>2.2416529999999999</v>
      </c>
      <c r="BI28" s="91">
        <v>2.2416529999999999</v>
      </c>
      <c r="BJ28" s="91">
        <v>2.2416529999999999</v>
      </c>
      <c r="BK28" s="91">
        <v>2.2416529999999999</v>
      </c>
      <c r="BL28" s="91">
        <v>2.2416529999999999</v>
      </c>
      <c r="BM28" s="91">
        <v>2.2416499999999999</v>
      </c>
      <c r="BN28" s="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BM3"/>
  <sheetViews>
    <sheetView workbookViewId="0"/>
  </sheetViews>
  <sheetFormatPr defaultRowHeight="14.5" x14ac:dyDescent="0.35"/>
  <cols>
    <col min="1" max="1" width="8" bestFit="1" customWidth="1"/>
    <col min="2" max="2" width="22" bestFit="1" customWidth="1"/>
    <col min="3" max="3" width="9.26953125" bestFit="1" customWidth="1"/>
    <col min="5" max="5" width="17.7265625" bestFit="1" customWidth="1"/>
    <col min="6" max="6" width="10.453125" customWidth="1"/>
    <col min="7" max="8" width="9.54296875" bestFit="1" customWidth="1"/>
    <col min="9" max="9" width="4.81640625" bestFit="1" customWidth="1"/>
    <col min="10" max="12" width="6.7265625" bestFit="1" customWidth="1"/>
    <col min="13" max="45" width="7.81640625" bestFit="1" customWidth="1"/>
  </cols>
  <sheetData>
    <row r="1" spans="1:65" ht="44" thickBot="1" x14ac:dyDescent="0.4">
      <c r="A1" s="14" t="s">
        <v>0</v>
      </c>
      <c r="B1" s="34" t="s">
        <v>19</v>
      </c>
      <c r="C1" s="15" t="s">
        <v>77</v>
      </c>
      <c r="D1" s="15" t="s">
        <v>80</v>
      </c>
      <c r="E1" s="15" t="s">
        <v>18</v>
      </c>
      <c r="F1" s="30" t="s">
        <v>68</v>
      </c>
      <c r="G1" s="29" t="s">
        <v>36</v>
      </c>
      <c r="H1" s="29" t="s">
        <v>67</v>
      </c>
      <c r="I1" s="14" t="s">
        <v>7</v>
      </c>
      <c r="J1" s="15" t="s">
        <v>29</v>
      </c>
      <c r="K1" s="15" t="s">
        <v>42</v>
      </c>
      <c r="L1" s="16" t="s">
        <v>8</v>
      </c>
      <c r="M1" s="14">
        <v>2018</v>
      </c>
      <c r="N1" s="15">
        <v>2019</v>
      </c>
      <c r="O1" s="31">
        <v>2020</v>
      </c>
      <c r="P1" s="31">
        <v>2021</v>
      </c>
      <c r="Q1" s="31">
        <v>2022</v>
      </c>
      <c r="R1" s="31">
        <v>2023</v>
      </c>
      <c r="S1" s="31">
        <v>2024</v>
      </c>
      <c r="T1" s="31">
        <v>2025</v>
      </c>
      <c r="U1" s="31">
        <v>2026</v>
      </c>
      <c r="V1" s="31">
        <v>2027</v>
      </c>
      <c r="W1" s="31">
        <v>2028</v>
      </c>
      <c r="X1" s="31">
        <v>2029</v>
      </c>
      <c r="Y1" s="31">
        <v>2030</v>
      </c>
      <c r="Z1" s="31">
        <v>2031</v>
      </c>
      <c r="AA1" s="31">
        <v>2032</v>
      </c>
      <c r="AB1" s="31">
        <v>2033</v>
      </c>
      <c r="AC1" s="31">
        <v>2034</v>
      </c>
      <c r="AD1" s="31">
        <v>2035</v>
      </c>
      <c r="AE1" s="31">
        <v>2036</v>
      </c>
      <c r="AF1" s="31">
        <v>2037</v>
      </c>
      <c r="AG1" s="31">
        <v>2038</v>
      </c>
      <c r="AH1" s="31">
        <v>2039</v>
      </c>
      <c r="AI1" s="31">
        <v>2040</v>
      </c>
      <c r="AJ1" s="31">
        <v>2041</v>
      </c>
      <c r="AK1" s="31">
        <v>2042</v>
      </c>
      <c r="AL1" s="31">
        <v>2043</v>
      </c>
      <c r="AM1" s="31">
        <v>2044</v>
      </c>
      <c r="AN1" s="31">
        <v>2045</v>
      </c>
      <c r="AO1" s="31">
        <v>2046</v>
      </c>
      <c r="AP1" s="31">
        <v>2047</v>
      </c>
      <c r="AQ1" s="31">
        <v>2048</v>
      </c>
      <c r="AR1" s="31">
        <v>2049</v>
      </c>
      <c r="AS1" s="32">
        <v>2050</v>
      </c>
      <c r="AT1" s="31">
        <f>+AS1+1</f>
        <v>2051</v>
      </c>
      <c r="AU1" s="31">
        <f t="shared" ref="AU1:BM1" si="0">+AT1+1</f>
        <v>2052</v>
      </c>
      <c r="AV1" s="31">
        <f t="shared" si="0"/>
        <v>2053</v>
      </c>
      <c r="AW1" s="31">
        <f t="shared" si="0"/>
        <v>2054</v>
      </c>
      <c r="AX1" s="31">
        <f t="shared" si="0"/>
        <v>2055</v>
      </c>
      <c r="AY1" s="31">
        <f t="shared" si="0"/>
        <v>2056</v>
      </c>
      <c r="AZ1" s="31">
        <f t="shared" si="0"/>
        <v>2057</v>
      </c>
      <c r="BA1" s="31">
        <f t="shared" si="0"/>
        <v>2058</v>
      </c>
      <c r="BB1" s="31">
        <f t="shared" si="0"/>
        <v>2059</v>
      </c>
      <c r="BC1" s="31">
        <f t="shared" si="0"/>
        <v>2060</v>
      </c>
      <c r="BD1" s="31">
        <f t="shared" si="0"/>
        <v>2061</v>
      </c>
      <c r="BE1" s="31">
        <f t="shared" si="0"/>
        <v>2062</v>
      </c>
      <c r="BF1" s="31">
        <f t="shared" si="0"/>
        <v>2063</v>
      </c>
      <c r="BG1" s="31">
        <f t="shared" si="0"/>
        <v>2064</v>
      </c>
      <c r="BH1" s="31">
        <f t="shared" si="0"/>
        <v>2065</v>
      </c>
      <c r="BI1" s="31">
        <f t="shared" si="0"/>
        <v>2066</v>
      </c>
      <c r="BJ1" s="31">
        <f t="shared" si="0"/>
        <v>2067</v>
      </c>
      <c r="BK1" s="31">
        <f t="shared" si="0"/>
        <v>2068</v>
      </c>
      <c r="BL1" s="31">
        <f t="shared" si="0"/>
        <v>2069</v>
      </c>
      <c r="BM1" s="31">
        <f t="shared" si="0"/>
        <v>2070</v>
      </c>
    </row>
    <row r="2" spans="1:65" x14ac:dyDescent="0.35">
      <c r="A2" s="49" t="s">
        <v>94</v>
      </c>
      <c r="B2" s="59" t="s">
        <v>40</v>
      </c>
      <c r="C2" s="33" t="s">
        <v>91</v>
      </c>
      <c r="D2" s="33" t="s">
        <v>81</v>
      </c>
      <c r="E2" s="50" t="s">
        <v>92</v>
      </c>
      <c r="F2" s="50" t="s">
        <v>12</v>
      </c>
      <c r="G2" s="51" t="s">
        <v>76</v>
      </c>
      <c r="H2" s="51" t="s">
        <v>75</v>
      </c>
      <c r="I2" s="49"/>
      <c r="J2" s="50"/>
      <c r="K2" s="50"/>
      <c r="L2" s="54"/>
      <c r="M2" s="55">
        <v>152.7885</v>
      </c>
      <c r="N2" s="33">
        <v>152.86410000000001</v>
      </c>
      <c r="O2" s="33">
        <v>140.96</v>
      </c>
      <c r="P2" s="33">
        <v>151.93790000000001</v>
      </c>
      <c r="Q2" s="33">
        <v>153.96959999999999</v>
      </c>
      <c r="R2" s="33">
        <v>155.99459999999999</v>
      </c>
      <c r="S2" s="33">
        <v>157.77340000000001</v>
      </c>
      <c r="T2" s="33">
        <v>159.71080000000001</v>
      </c>
      <c r="U2" s="33">
        <v>161.62470000000002</v>
      </c>
      <c r="V2" s="33">
        <v>163.51589999999999</v>
      </c>
      <c r="W2" s="33">
        <v>165.3811</v>
      </c>
      <c r="X2" s="33">
        <v>167.22149999999999</v>
      </c>
      <c r="Y2" s="33">
        <v>169.03530000000001</v>
      </c>
      <c r="Z2" s="33">
        <v>170.8193</v>
      </c>
      <c r="AA2" s="33">
        <v>172.5744</v>
      </c>
      <c r="AB2" s="33">
        <v>174.298</v>
      </c>
      <c r="AC2" s="33">
        <v>175.99009999999998</v>
      </c>
      <c r="AD2" s="33">
        <v>177.6491</v>
      </c>
      <c r="AE2" s="33">
        <v>179.27419999999998</v>
      </c>
      <c r="AF2" s="33">
        <v>180.86359999999999</v>
      </c>
      <c r="AG2" s="33">
        <v>182.41739999999999</v>
      </c>
      <c r="AH2" s="33">
        <v>183.9342</v>
      </c>
      <c r="AI2" s="33">
        <v>185.4128</v>
      </c>
      <c r="AJ2" s="33">
        <v>186.85389999999998</v>
      </c>
      <c r="AK2" s="33">
        <v>188.2576</v>
      </c>
      <c r="AL2" s="33">
        <v>189.6216</v>
      </c>
      <c r="AM2" s="33">
        <v>190.94549999999998</v>
      </c>
      <c r="AN2" s="33">
        <v>192.2303</v>
      </c>
      <c r="AO2" s="33">
        <v>193.47460000000001</v>
      </c>
      <c r="AP2" s="33">
        <v>194.67759999999998</v>
      </c>
      <c r="AQ2" s="33">
        <v>195.83970000000002</v>
      </c>
      <c r="AR2" s="33">
        <v>196.9622</v>
      </c>
      <c r="AS2" s="28">
        <v>198.04300000000001</v>
      </c>
      <c r="AT2" s="33">
        <v>199.1472</v>
      </c>
      <c r="AU2" s="33">
        <v>200.2072</v>
      </c>
      <c r="AV2" s="33">
        <v>201.22469999999998</v>
      </c>
      <c r="AW2" s="33">
        <v>202.20180000000002</v>
      </c>
      <c r="AX2" s="33">
        <v>203.13419999999999</v>
      </c>
      <c r="AY2" s="33">
        <v>204.02499999999998</v>
      </c>
      <c r="AZ2" s="33">
        <v>204.87079999999997</v>
      </c>
      <c r="BA2" s="33">
        <v>205.67239999999998</v>
      </c>
      <c r="BB2" s="33">
        <v>206.4298</v>
      </c>
      <c r="BC2" s="33">
        <v>207.14000000000001</v>
      </c>
      <c r="BD2" s="33">
        <v>207.80559999999997</v>
      </c>
      <c r="BE2" s="33">
        <v>208.42340000000002</v>
      </c>
      <c r="BF2" s="33">
        <v>208.99480000000003</v>
      </c>
      <c r="BG2" s="33">
        <v>209.51820000000001</v>
      </c>
      <c r="BH2" s="33">
        <v>209.99379999999999</v>
      </c>
      <c r="BI2" s="33">
        <v>210.42140000000001</v>
      </c>
      <c r="BJ2" s="33">
        <v>210.80080000000001</v>
      </c>
      <c r="BK2" s="33">
        <v>211.13120000000001</v>
      </c>
      <c r="BL2" s="33">
        <v>211.4135</v>
      </c>
      <c r="BM2" s="28">
        <v>211.64580000000001</v>
      </c>
    </row>
    <row r="3" spans="1:65" x14ac:dyDescent="0.35">
      <c r="A3" s="11" t="s">
        <v>94</v>
      </c>
      <c r="B3" s="53" t="s">
        <v>40</v>
      </c>
      <c r="C3" s="5" t="s">
        <v>13</v>
      </c>
      <c r="D3" s="5" t="s">
        <v>81</v>
      </c>
      <c r="E3" s="7" t="s">
        <v>93</v>
      </c>
      <c r="F3" s="7" t="s">
        <v>12</v>
      </c>
      <c r="G3" s="18" t="s">
        <v>76</v>
      </c>
      <c r="H3" s="18" t="s">
        <v>75</v>
      </c>
      <c r="I3" s="11"/>
      <c r="J3" s="7"/>
      <c r="K3" s="7"/>
      <c r="L3" s="17"/>
      <c r="M3" s="2">
        <v>79.871299999999991</v>
      </c>
      <c r="N3" s="5">
        <v>79.871299999999991</v>
      </c>
      <c r="O3" s="5">
        <v>68.144300000000001</v>
      </c>
      <c r="P3" s="5">
        <v>78.149500000000003</v>
      </c>
      <c r="Q3" s="5">
        <v>78.149500000000003</v>
      </c>
      <c r="R3" s="5">
        <v>84.117900000000006</v>
      </c>
      <c r="S3" s="5">
        <v>83.167000000000002</v>
      </c>
      <c r="T3" s="5">
        <v>88.951299999999989</v>
      </c>
      <c r="U3" s="5">
        <v>87.691100000000006</v>
      </c>
      <c r="V3" s="5">
        <v>93.82</v>
      </c>
      <c r="W3" s="5">
        <v>93.442099999999996</v>
      </c>
      <c r="X3" s="5">
        <v>98.519300000000001</v>
      </c>
      <c r="Y3" s="5">
        <v>98.013800000000018</v>
      </c>
      <c r="Z3" s="5">
        <v>103.8458</v>
      </c>
      <c r="AA3" s="5">
        <v>103.86620000000001</v>
      </c>
      <c r="AB3" s="5">
        <v>109.2323</v>
      </c>
      <c r="AC3" s="5">
        <v>109.5788</v>
      </c>
      <c r="AD3" s="5">
        <v>114.21740000000001</v>
      </c>
      <c r="AE3" s="5">
        <v>115.1892</v>
      </c>
      <c r="AF3" s="5">
        <v>119.5735</v>
      </c>
      <c r="AG3" s="5">
        <v>120.69540000000001</v>
      </c>
      <c r="AH3" s="5">
        <v>125.264</v>
      </c>
      <c r="AI3" s="5">
        <v>126.65910000000001</v>
      </c>
      <c r="AJ3" s="5">
        <v>130.85480000000001</v>
      </c>
      <c r="AK3" s="5">
        <v>132.52269999999999</v>
      </c>
      <c r="AL3" s="5">
        <v>135.94629999999998</v>
      </c>
      <c r="AM3" s="5">
        <v>137.85900000000001</v>
      </c>
      <c r="AN3" s="5">
        <v>141.35679999999999</v>
      </c>
      <c r="AO3" s="5">
        <v>143.67460000000003</v>
      </c>
      <c r="AP3" s="5">
        <v>147.11270000000002</v>
      </c>
      <c r="AQ3" s="5">
        <v>148.96990000000002</v>
      </c>
      <c r="AR3" s="5">
        <v>152.35230000000001</v>
      </c>
      <c r="AS3" s="3">
        <v>154.43979999999999</v>
      </c>
      <c r="AT3" s="5">
        <v>157.4513</v>
      </c>
      <c r="AU3" s="5">
        <v>160.63460000000001</v>
      </c>
      <c r="AV3" s="5">
        <v>163.68949999999998</v>
      </c>
      <c r="AW3" s="5">
        <v>166.8929</v>
      </c>
      <c r="AX3" s="5">
        <v>170.06030000000001</v>
      </c>
      <c r="AY3" s="5">
        <v>173.36</v>
      </c>
      <c r="AZ3" s="5">
        <v>176.6259</v>
      </c>
      <c r="BA3" s="5">
        <v>179.98839999999998</v>
      </c>
      <c r="BB3" s="5">
        <v>183.33029999999999</v>
      </c>
      <c r="BC3" s="5">
        <v>186.8305</v>
      </c>
      <c r="BD3" s="5">
        <v>190.33199999999999</v>
      </c>
      <c r="BE3" s="5">
        <v>193.98180000000002</v>
      </c>
      <c r="BF3" s="5">
        <v>197.6961</v>
      </c>
      <c r="BG3" s="5">
        <v>201.4622</v>
      </c>
      <c r="BH3" s="5">
        <v>205.30119999999999</v>
      </c>
      <c r="BI3" s="5">
        <v>209.2038</v>
      </c>
      <c r="BJ3" s="5">
        <v>213.18100000000001</v>
      </c>
      <c r="BK3" s="5">
        <v>217.2261</v>
      </c>
      <c r="BL3" s="5">
        <v>221.35079999999999</v>
      </c>
      <c r="BM3" s="3">
        <v>225.55289999999997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Tech_Adoption</vt:lpstr>
      <vt:lpstr>Electrical</vt:lpstr>
      <vt:lpstr>Efficiency</vt:lpstr>
      <vt:lpstr>TElasticity</vt:lpstr>
      <vt:lpstr>SmartGrid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DANIEL ESTEBAN VILLAMAR CABEZAS</cp:lastModifiedBy>
  <dcterms:created xsi:type="dcterms:W3CDTF">2015-06-05T18:17:20Z</dcterms:created>
  <dcterms:modified xsi:type="dcterms:W3CDTF">2024-03-04T17:25:21Z</dcterms:modified>
</cp:coreProperties>
</file>