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desktop backup\Chem\Chem IA\"/>
    </mc:Choice>
  </mc:AlternateContent>
  <xr:revisionPtr revIDLastSave="0" documentId="13_ncr:1_{2599CAE3-2D8C-4E0D-AF95-05B145937109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2" i="1"/>
  <c r="O3" i="1"/>
  <c r="O4" i="1"/>
  <c r="O5" i="1"/>
  <c r="O6" i="1"/>
  <c r="O7" i="1"/>
  <c r="O8" i="1"/>
  <c r="O2" i="1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5" i="1"/>
  <c r="I6" i="1"/>
  <c r="I8" i="1"/>
  <c r="I3" i="1"/>
  <c r="H3" i="1"/>
  <c r="H5" i="1"/>
  <c r="H6" i="1"/>
  <c r="H8" i="1"/>
  <c r="H2" i="1"/>
  <c r="G3" i="1"/>
  <c r="G5" i="1"/>
  <c r="G6" i="1"/>
  <c r="G8" i="1"/>
  <c r="G2" i="1"/>
</calcChain>
</file>

<file path=xl/sharedStrings.xml><?xml version="1.0" encoding="utf-8"?>
<sst xmlns="http://schemas.openxmlformats.org/spreadsheetml/2006/main" count="12" uniqueCount="12">
  <si>
    <t>t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</si>
  <si>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</si>
  <si>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</si>
  <si>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</si>
  <si>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average V</t>
    <phoneticPr fontId="1" type="noConversion"/>
  </si>
  <si>
    <t>10ml of spinach</t>
    <phoneticPr fontId="1" type="noConversion"/>
  </si>
  <si>
    <t>error V</t>
    <phoneticPr fontId="1" type="noConversion"/>
  </si>
  <si>
    <t>n(KMnO4)</t>
    <phoneticPr fontId="1" type="noConversion"/>
  </si>
  <si>
    <t>n(H2C2O4)</t>
    <phoneticPr fontId="1" type="noConversion"/>
  </si>
  <si>
    <t>m(H2C2O4)</t>
    <phoneticPr fontId="1" type="noConversion"/>
  </si>
  <si>
    <t>P</t>
    <phoneticPr fontId="1" type="noConversion"/>
  </si>
  <si>
    <t>Delta 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</si>
</sst>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Sheet1!$P$2:$P$8</c:f>
                <c:numCache>
                  <c:formatCode>General</c:formatCode>
                  <c:ptCount val="7"/>
                  <c:pt idx="0">
                    <c:v>0.11142326732673276</c:v>
                  </c:pt>
                  <c:pt idx="1">
                    <c:v>3.7141089108910764E-2</c:v>
                  </c:pt>
                  <c:pt idx="2">
                    <c:v>7.4282178217821862E-2</c:v>
                  </c:pt>
                  <c:pt idx="3">
                    <c:v>2.4760726072607177E-2</c:v>
                  </c:pt>
                  <c:pt idx="4">
                    <c:v>3.7141089108910876E-2</c:v>
                  </c:pt>
                  <c:pt idx="5">
                    <c:v>2.4760726072607282E-2</c:v>
                  </c:pt>
                  <c:pt idx="6">
                    <c:v>3.714108910891098E-2</c:v>
                  </c:pt>
                </c:numCache>
              </c:numRef>
            </c:plus>
            <c:minus>
              <c:numRef>
                <c:f>Sheet1!$P$2:$P$8</c:f>
                <c:numCache>
                  <c:formatCode>General</c:formatCode>
                  <c:ptCount val="7"/>
                  <c:pt idx="0">
                    <c:v>0.11142326732673276</c:v>
                  </c:pt>
                  <c:pt idx="1">
                    <c:v>3.7141089108910764E-2</c:v>
                  </c:pt>
                  <c:pt idx="2">
                    <c:v>7.4282178217821862E-2</c:v>
                  </c:pt>
                  <c:pt idx="3">
                    <c:v>2.4760726072607177E-2</c:v>
                  </c:pt>
                  <c:pt idx="4">
                    <c:v>3.7141089108910876E-2</c:v>
                  </c:pt>
                  <c:pt idx="5">
                    <c:v>2.4760726072607282E-2</c:v>
                  </c:pt>
                  <c:pt idx="6">
                    <c:v>3.714108910891098E-2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Sheet1!$Q$2:$Q$8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Sheet1!$R$2:$R$8</c:f>
              <c:numCache>
                <c:formatCode>General</c:formatCode>
                <c:ptCount val="7"/>
                <c:pt idx="0">
                  <c:v>2.5833690869086912</c:v>
                </c:pt>
                <c:pt idx="1">
                  <c:v>1.5186578657865788</c:v>
                </c:pt>
                <c:pt idx="2">
                  <c:v>1.3948542354235427</c:v>
                </c:pt>
                <c:pt idx="3">
                  <c:v>1.3453327832783279</c:v>
                </c:pt>
                <c:pt idx="4">
                  <c:v>1.2958113311331136</c:v>
                </c:pt>
                <c:pt idx="5">
                  <c:v>1.2627970297029703</c:v>
                </c:pt>
                <c:pt idx="6">
                  <c:v>1.1967684268426841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3-45E4-BC9F-56F26E27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69424"/>
        <c:axId val="867063184"/>
      </c:scatterChart>
      <c:valAx>
        <c:axId val="8670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063184"/>
        <c:crosses val="autoZero"/>
        <c:crossBetween val="midCat"/>
      </c:valAx>
      <c:valAx>
        <c:axId val="867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0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79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9</xdr:row>
      <xdr:rowOff>0</xdr:rowOff>
    </xdr:from>
    <xdr:to>
      <xdr:col>18</xdr:col>
      <xdr:colOff>63500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01173-0663-0706-8AA6-E65971C8C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topLeftCell="J1" zoomScale="81" workbookViewId="0">
      <selection activeCell="P2" sqref="P2:P8"/>
    </sheetView>
  </sheetViews>
  <sheetFormatPr defaultRowHeight="14" x14ac:dyDescent="0.3"/>
  <sheetData>
    <row r="1" spans="1:18" x14ac:dyDescent="0.3">
      <c r="A1" t="s">
        <v>0</v>
      </c>
      <c r="B1">
        <v>1</v>
      </c>
      <c r="C1">
        <v>2</v>
      </c>
      <c r="D1">
        <v>3</v>
      </c>
      <c r="E1">
        <v>4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8" x14ac:dyDescent="0.3">
      <c r="A2">
        <v>0</v>
      </c>
      <c r="B2">
        <v>2.4</v>
      </c>
      <c r="C2">
        <v>12.4</v>
      </c>
      <c r="D2">
        <v>23.3</v>
      </c>
      <c r="F2">
        <v>0</v>
      </c>
      <c r="G2" s="1">
        <f>C2-B2</f>
        <v>10</v>
      </c>
      <c r="H2" s="1">
        <f>D2-C2</f>
        <v>10.9</v>
      </c>
      <c r="I2">
        <v>10.4</v>
      </c>
      <c r="J2" s="1">
        <f>(G2+H2+I2)/3</f>
        <v>10.433333333333332</v>
      </c>
      <c r="K2" s="1">
        <f>(MAX(G2,H2,I2)-MIN(G2,H2,I2))/2</f>
        <v>0.45000000000000018</v>
      </c>
      <c r="L2">
        <f>J2*0.001*0.05</f>
        <v>5.216666666666667E-4</v>
      </c>
      <c r="M2">
        <f>L2*5/2</f>
        <v>1.3041666666666668E-3</v>
      </c>
      <c r="N2">
        <f>M2*90.03</f>
        <v>0.11741412500000001</v>
      </c>
      <c r="O2" s="2">
        <f>N2*100/4.545</f>
        <v>2.5833690869086912</v>
      </c>
      <c r="P2" s="2">
        <f>K2/J2*O2</f>
        <v>0.11142326732673276</v>
      </c>
      <c r="Q2">
        <v>0</v>
      </c>
      <c r="R2">
        <v>2.5833690869086912</v>
      </c>
    </row>
    <row r="3" spans="1:18" x14ac:dyDescent="0.3">
      <c r="A3">
        <v>20</v>
      </c>
      <c r="B3">
        <v>4.9000000000000004</v>
      </c>
      <c r="C3">
        <v>10.9</v>
      </c>
      <c r="D3">
        <v>17.2</v>
      </c>
      <c r="E3">
        <v>23.3</v>
      </c>
      <c r="F3">
        <v>20</v>
      </c>
      <c r="G3" s="1">
        <f t="shared" ref="G3:G8" si="0">C3-B3</f>
        <v>6</v>
      </c>
      <c r="H3" s="1">
        <f t="shared" ref="H3:I8" si="1">D3-C3</f>
        <v>6.2999999999999989</v>
      </c>
      <c r="I3" s="1">
        <f t="shared" si="1"/>
        <v>6.1000000000000014</v>
      </c>
      <c r="J3" s="1">
        <f t="shared" ref="J3:J8" si="2">(G3+H3+I3)/3</f>
        <v>6.1333333333333329</v>
      </c>
      <c r="K3" s="1">
        <f t="shared" ref="K3:K8" si="3">(MAX(G3,H3,I3)-MIN(G3,H3,I3))/2</f>
        <v>0.14999999999999947</v>
      </c>
      <c r="L3">
        <f t="shared" ref="L3:L8" si="4">J3*0.001*0.05</f>
        <v>3.0666666666666668E-4</v>
      </c>
      <c r="M3">
        <f t="shared" ref="M3:M8" si="5">L3*5/2</f>
        <v>7.6666666666666669E-4</v>
      </c>
      <c r="N3">
        <f t="shared" ref="N3:N8" si="6">M3*90.03</f>
        <v>6.9023000000000001E-2</v>
      </c>
      <c r="O3" s="2">
        <f t="shared" ref="O3:O8" si="7">N3*100/4.545</f>
        <v>1.5186578657865788</v>
      </c>
      <c r="P3" s="2">
        <f t="shared" ref="P3:P8" si="8">K3/J3*O3</f>
        <v>3.7141089108910764E-2</v>
      </c>
      <c r="Q3">
        <v>20</v>
      </c>
      <c r="R3">
        <v>1.5186578657865788</v>
      </c>
    </row>
    <row r="4" spans="1:18" x14ac:dyDescent="0.3">
      <c r="A4">
        <v>40</v>
      </c>
      <c r="B4">
        <v>0.9</v>
      </c>
      <c r="C4">
        <v>9.8000000000000007</v>
      </c>
      <c r="D4">
        <v>17.399999999999999</v>
      </c>
      <c r="E4">
        <v>25</v>
      </c>
      <c r="F4">
        <v>40</v>
      </c>
      <c r="G4" s="1">
        <v>5.9</v>
      </c>
      <c r="H4" s="1">
        <v>5.7</v>
      </c>
      <c r="I4" s="1">
        <v>5.3</v>
      </c>
      <c r="J4" s="1">
        <f t="shared" si="2"/>
        <v>5.6333333333333337</v>
      </c>
      <c r="K4" s="1">
        <f t="shared" si="3"/>
        <v>0.30000000000000027</v>
      </c>
      <c r="L4">
        <f t="shared" si="4"/>
        <v>2.8166666666666672E-4</v>
      </c>
      <c r="M4">
        <f t="shared" si="5"/>
        <v>7.0416666666666674E-4</v>
      </c>
      <c r="N4">
        <f t="shared" si="6"/>
        <v>6.3396125000000011E-2</v>
      </c>
      <c r="O4" s="2">
        <f t="shared" si="7"/>
        <v>1.3948542354235427</v>
      </c>
      <c r="P4" s="2">
        <f t="shared" si="8"/>
        <v>7.4282178217821862E-2</v>
      </c>
      <c r="Q4">
        <v>40</v>
      </c>
      <c r="R4">
        <v>1.3948542354235427</v>
      </c>
    </row>
    <row r="5" spans="1:18" x14ac:dyDescent="0.3">
      <c r="A5">
        <v>60</v>
      </c>
      <c r="B5">
        <v>1.5</v>
      </c>
      <c r="C5">
        <v>7</v>
      </c>
      <c r="D5">
        <v>12.3</v>
      </c>
      <c r="E5">
        <v>17.8</v>
      </c>
      <c r="F5">
        <v>60</v>
      </c>
      <c r="G5" s="1">
        <f t="shared" si="0"/>
        <v>5.5</v>
      </c>
      <c r="H5" s="1">
        <f t="shared" si="1"/>
        <v>5.3000000000000007</v>
      </c>
      <c r="I5" s="1">
        <f t="shared" si="1"/>
        <v>5.5</v>
      </c>
      <c r="J5" s="1">
        <f t="shared" si="2"/>
        <v>5.4333333333333336</v>
      </c>
      <c r="K5" s="1">
        <f t="shared" si="3"/>
        <v>9.9999999999999645E-2</v>
      </c>
      <c r="L5">
        <f t="shared" si="4"/>
        <v>2.7166666666666669E-4</v>
      </c>
      <c r="M5">
        <f t="shared" si="5"/>
        <v>6.7916666666666668E-4</v>
      </c>
      <c r="N5">
        <f t="shared" si="6"/>
        <v>6.1145375000000002E-2</v>
      </c>
      <c r="O5" s="2">
        <f t="shared" si="7"/>
        <v>1.3453327832783279</v>
      </c>
      <c r="P5" s="2">
        <f t="shared" si="8"/>
        <v>2.4760726072607177E-2</v>
      </c>
      <c r="Q5">
        <v>60</v>
      </c>
      <c r="R5">
        <v>1.3453327832783279</v>
      </c>
    </row>
    <row r="6" spans="1:18" x14ac:dyDescent="0.3">
      <c r="A6">
        <v>80</v>
      </c>
      <c r="B6">
        <v>1.7</v>
      </c>
      <c r="C6">
        <v>6.8</v>
      </c>
      <c r="D6">
        <v>12.2</v>
      </c>
      <c r="E6">
        <v>17.399999999999999</v>
      </c>
      <c r="F6">
        <v>80</v>
      </c>
      <c r="G6" s="1">
        <f t="shared" si="0"/>
        <v>5.0999999999999996</v>
      </c>
      <c r="H6" s="1">
        <f t="shared" si="1"/>
        <v>5.3999999999999995</v>
      </c>
      <c r="I6" s="1">
        <f t="shared" si="1"/>
        <v>5.1999999999999993</v>
      </c>
      <c r="J6" s="1">
        <f t="shared" si="2"/>
        <v>5.2333333333333334</v>
      </c>
      <c r="K6" s="1">
        <f t="shared" si="3"/>
        <v>0.14999999999999991</v>
      </c>
      <c r="L6">
        <f t="shared" si="4"/>
        <v>2.6166666666666672E-4</v>
      </c>
      <c r="M6">
        <f t="shared" si="5"/>
        <v>6.5416666666666683E-4</v>
      </c>
      <c r="N6">
        <f t="shared" si="6"/>
        <v>5.8894625000000013E-2</v>
      </c>
      <c r="O6" s="2">
        <f t="shared" si="7"/>
        <v>1.2958113311331136</v>
      </c>
      <c r="P6" s="2">
        <f t="shared" si="8"/>
        <v>3.7141089108910876E-2</v>
      </c>
      <c r="Q6">
        <v>80</v>
      </c>
      <c r="R6">
        <v>1.2958113311331136</v>
      </c>
    </row>
    <row r="7" spans="1:18" x14ac:dyDescent="0.3">
      <c r="A7">
        <v>100</v>
      </c>
      <c r="B7">
        <v>2.9</v>
      </c>
      <c r="C7">
        <v>9.9</v>
      </c>
      <c r="D7">
        <v>16.899999999999999</v>
      </c>
      <c r="E7">
        <v>24</v>
      </c>
      <c r="F7">
        <v>100</v>
      </c>
      <c r="G7" s="1">
        <v>5</v>
      </c>
      <c r="H7" s="1">
        <v>5.2</v>
      </c>
      <c r="I7" s="1">
        <v>5.0999999999999996</v>
      </c>
      <c r="J7" s="1">
        <f t="shared" si="2"/>
        <v>5.0999999999999996</v>
      </c>
      <c r="K7" s="1">
        <f t="shared" si="3"/>
        <v>0.10000000000000009</v>
      </c>
      <c r="L7">
        <f t="shared" si="4"/>
        <v>2.5499999999999996E-4</v>
      </c>
      <c r="M7">
        <f t="shared" si="5"/>
        <v>6.3749999999999994E-4</v>
      </c>
      <c r="N7">
        <f t="shared" si="6"/>
        <v>5.7394124999999997E-2</v>
      </c>
      <c r="O7" s="2">
        <f t="shared" si="7"/>
        <v>1.2627970297029703</v>
      </c>
      <c r="P7" s="2">
        <f t="shared" si="8"/>
        <v>2.4760726072607282E-2</v>
      </c>
      <c r="Q7">
        <v>100</v>
      </c>
      <c r="R7">
        <v>1.2627970297029703</v>
      </c>
    </row>
    <row r="8" spans="1:18" x14ac:dyDescent="0.3">
      <c r="A8">
        <v>120</v>
      </c>
      <c r="B8">
        <v>1</v>
      </c>
      <c r="C8">
        <v>6</v>
      </c>
      <c r="D8">
        <v>10.8</v>
      </c>
      <c r="E8">
        <v>15.5</v>
      </c>
      <c r="F8">
        <v>120</v>
      </c>
      <c r="G8" s="1">
        <f t="shared" si="0"/>
        <v>5</v>
      </c>
      <c r="H8" s="1">
        <f t="shared" si="1"/>
        <v>4.8000000000000007</v>
      </c>
      <c r="I8" s="1">
        <f t="shared" si="1"/>
        <v>4.6999999999999993</v>
      </c>
      <c r="J8" s="1">
        <f t="shared" si="2"/>
        <v>4.833333333333333</v>
      </c>
      <c r="K8" s="1">
        <f t="shared" si="3"/>
        <v>0.15000000000000036</v>
      </c>
      <c r="L8">
        <f t="shared" si="4"/>
        <v>2.4166666666666664E-4</v>
      </c>
      <c r="M8">
        <f t="shared" si="5"/>
        <v>6.0416666666666659E-4</v>
      </c>
      <c r="N8">
        <f t="shared" si="6"/>
        <v>5.4393124999999994E-2</v>
      </c>
      <c r="O8" s="2">
        <f t="shared" si="7"/>
        <v>1.1967684268426841</v>
      </c>
      <c r="P8" s="2">
        <f t="shared" si="8"/>
        <v>3.714108910891098E-2</v>
      </c>
      <c r="Q8">
        <v>120</v>
      </c>
      <c r="R8">
        <v>1.1967684268426841</v>
      </c>
    </row>
    <row r="12" spans="1:18" x14ac:dyDescent="0.3">
      <c r="A12" t="s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Suni</dc:creator>
  <cp:lastModifiedBy>Yao Suni</cp:lastModifiedBy>
  <dcterms:created xsi:type="dcterms:W3CDTF">2015-06-05T18:17:20Z</dcterms:created>
  <dcterms:modified xsi:type="dcterms:W3CDTF">2024-06-16T17:51:47Z</dcterms:modified>
</cp:coreProperties>
</file>