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 MANAGEMENT\"/>
    </mc:Choice>
  </mc:AlternateContent>
  <xr:revisionPtr revIDLastSave="0" documentId="13_ncr:1_{C22D761E-81A0-4D69-9548-8A706144BEAD}" xr6:coauthVersionLast="46" xr6:coauthVersionMax="46" xr10:uidLastSave="{00000000-0000-0000-0000-000000000000}"/>
  <bookViews>
    <workbookView xWindow="10365" yWindow="1005" windowWidth="10125" windowHeight="10440" xr2:uid="{44A41512-79CE-4929-AC4F-5D8FCAAA80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B62" i="1"/>
  <c r="B60" i="1"/>
  <c r="B59" i="1"/>
  <c r="B57" i="1"/>
  <c r="B56" i="1"/>
  <c r="B54" i="1"/>
  <c r="B53" i="1"/>
  <c r="B51" i="1"/>
  <c r="B50" i="1"/>
  <c r="B49" i="1"/>
  <c r="B48" i="1"/>
  <c r="M42" i="1"/>
  <c r="M43" i="1"/>
  <c r="M44" i="1"/>
  <c r="M45" i="1"/>
  <c r="M46" i="1"/>
  <c r="M41" i="1"/>
  <c r="L46" i="1"/>
  <c r="L45" i="1"/>
  <c r="L44" i="1"/>
  <c r="L43" i="1"/>
  <c r="L42" i="1"/>
  <c r="L41" i="1"/>
  <c r="K42" i="1"/>
  <c r="K43" i="1"/>
  <c r="K44" i="1"/>
  <c r="K45" i="1"/>
  <c r="K46" i="1"/>
  <c r="K41" i="1"/>
  <c r="C32" i="1"/>
  <c r="C37" i="1" s="1"/>
  <c r="C31" i="1"/>
  <c r="C36" i="1" s="1"/>
  <c r="C34" i="1"/>
  <c r="C33" i="1"/>
  <c r="E25" i="1"/>
  <c r="E26" i="1"/>
  <c r="E27" i="1"/>
  <c r="E28" i="1"/>
  <c r="E29" i="1"/>
  <c r="E24" i="1"/>
  <c r="D25" i="1"/>
  <c r="D26" i="1"/>
  <c r="D27" i="1"/>
  <c r="D28" i="1"/>
  <c r="D29" i="1"/>
  <c r="D24" i="1"/>
  <c r="C25" i="1"/>
  <c r="C26" i="1"/>
  <c r="C27" i="1"/>
  <c r="C28" i="1"/>
  <c r="C29" i="1"/>
  <c r="C24" i="1"/>
  <c r="B25" i="1"/>
  <c r="B26" i="1"/>
  <c r="B27" i="1"/>
  <c r="B28" i="1"/>
  <c r="B29" i="1"/>
  <c r="B24" i="1"/>
  <c r="B20" i="1"/>
  <c r="B19" i="1"/>
  <c r="B17" i="1"/>
  <c r="B16" i="1"/>
  <c r="B15" i="1"/>
</calcChain>
</file>

<file path=xl/sharedStrings.xml><?xml version="1.0" encoding="utf-8"?>
<sst xmlns="http://schemas.openxmlformats.org/spreadsheetml/2006/main" count="68" uniqueCount="52">
  <si>
    <t>QUESTION ONE</t>
  </si>
  <si>
    <t>Asset</t>
  </si>
  <si>
    <t>JW return</t>
  </si>
  <si>
    <t>JW weight</t>
  </si>
  <si>
    <t>EM return</t>
  </si>
  <si>
    <t>EM weight</t>
  </si>
  <si>
    <t>Emerging equities</t>
  </si>
  <si>
    <t>Frontier equities</t>
  </si>
  <si>
    <t>Emerging bonds</t>
  </si>
  <si>
    <t>Frontier bonds</t>
  </si>
  <si>
    <t>Emerging real estate</t>
  </si>
  <si>
    <t>Frontier real estate</t>
  </si>
  <si>
    <t>Global risk-free rate</t>
  </si>
  <si>
    <t>Global Market Portfolio</t>
  </si>
  <si>
    <t>JW standard deviation</t>
  </si>
  <si>
    <t>EM standard deviation</t>
  </si>
  <si>
    <t>Global portfolio beta</t>
  </si>
  <si>
    <t>JW active risk</t>
  </si>
  <si>
    <t>EM active risk</t>
  </si>
  <si>
    <t>Bench Return</t>
  </si>
  <si>
    <t>Bench weight</t>
  </si>
  <si>
    <t>JW Portfolio return</t>
  </si>
  <si>
    <t>Expected Benchmark return</t>
  </si>
  <si>
    <t>JW Active return</t>
  </si>
  <si>
    <t>EM Portfolio return</t>
  </si>
  <si>
    <t>EM Active Return</t>
  </si>
  <si>
    <t>JW</t>
  </si>
  <si>
    <t>EM</t>
  </si>
  <si>
    <t>TOTAL JW security selection</t>
  </si>
  <si>
    <t>TOTAL EM security selection</t>
  </si>
  <si>
    <t>active return</t>
  </si>
  <si>
    <t>active weights</t>
  </si>
  <si>
    <t>JW asset allocation</t>
  </si>
  <si>
    <t>EM asset allocation</t>
  </si>
  <si>
    <t>JW total active return</t>
  </si>
  <si>
    <t>EM  total active return</t>
  </si>
  <si>
    <t>JW Total Risk</t>
  </si>
  <si>
    <t>EM Total risk</t>
  </si>
  <si>
    <t>JW systematic risk</t>
  </si>
  <si>
    <t>EM systematic risk</t>
  </si>
  <si>
    <t>JW Variance</t>
  </si>
  <si>
    <t>EM Variance</t>
  </si>
  <si>
    <t>Beta ^2</t>
  </si>
  <si>
    <t>JW SHARPE RATIO</t>
  </si>
  <si>
    <t>EM SHARPE RATIO</t>
  </si>
  <si>
    <t>JW Portfolio Beta</t>
  </si>
  <si>
    <t>EM Portfolio Beta</t>
  </si>
  <si>
    <t>JW Treynor ratio</t>
  </si>
  <si>
    <t>EM Treynor ratio</t>
  </si>
  <si>
    <t>JW Information Ratio</t>
  </si>
  <si>
    <t>EM information Ratio</t>
  </si>
  <si>
    <t>Conclusion, EM is a better manager. This is because she has a higher sharpe and treynor ratio, indicating better performance.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</si>
</sst>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0" fillId="2" borderId="0" xfId="0" applyFill="1"/>
    <xf numFmtId="10" fontId="0" fillId="0" borderId="0" xfId="0" applyNumberFormat="1"/>
    <xf numFmtId="9" fontId="0" fillId="2" borderId="0" xfId="1" applyFont="1" applyFill="1"/>
    <xf numFmtId="0" fontId="0" fillId="3" borderId="0" xfId="0" applyFill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0DFB-989F-46CA-93C3-63AA7C64DBF8}">
  <dimension ref="A1:M65"/>
  <sheetViews>
    <sheetView tabSelected="1" topLeftCell="A52" workbookViewId="0">
      <selection activeCell="D55" sqref="D55"/>
    </sheetView>
  </sheetViews>
  <sheetFormatPr defaultRowHeight="15" x14ac:dyDescent="0.25"/>
  <cols>
    <col min="1" max="1" width="22.140625" bestFit="1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t="s">
        <v>1</v>
      </c>
      <c r="B2" t="s">
        <v>19</v>
      </c>
      <c r="C2" t="s">
        <v>20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6</v>
      </c>
      <c r="B3" s="1">
        <v>0.11</v>
      </c>
      <c r="C3">
        <v>0.2</v>
      </c>
      <c r="D3" s="1">
        <v>0.09</v>
      </c>
      <c r="E3">
        <v>0.3</v>
      </c>
      <c r="F3" s="1">
        <v>0.13</v>
      </c>
      <c r="G3">
        <v>0.15</v>
      </c>
    </row>
    <row r="4" spans="1:7" x14ac:dyDescent="0.25">
      <c r="A4" t="s">
        <v>7</v>
      </c>
      <c r="B4" s="1">
        <v>-0.06</v>
      </c>
      <c r="C4">
        <v>0.15</v>
      </c>
      <c r="D4" s="1">
        <v>-0.05</v>
      </c>
      <c r="E4">
        <v>0.05</v>
      </c>
      <c r="F4" s="1">
        <v>0.01</v>
      </c>
      <c r="G4">
        <v>0.1</v>
      </c>
    </row>
    <row r="5" spans="1:7" x14ac:dyDescent="0.25">
      <c r="A5" t="s">
        <v>8</v>
      </c>
      <c r="B5" s="1">
        <v>0.06</v>
      </c>
      <c r="C5">
        <v>0.25</v>
      </c>
      <c r="D5" s="1">
        <v>0.08</v>
      </c>
      <c r="E5">
        <v>0.2</v>
      </c>
      <c r="F5" s="1">
        <v>0.04</v>
      </c>
      <c r="G5">
        <v>0.2</v>
      </c>
    </row>
    <row r="6" spans="1:7" x14ac:dyDescent="0.25">
      <c r="A6" t="s">
        <v>9</v>
      </c>
      <c r="B6" s="1">
        <v>0.09</v>
      </c>
      <c r="C6">
        <v>0.15</v>
      </c>
      <c r="D6" s="1">
        <v>0.13</v>
      </c>
      <c r="E6">
        <v>0.2</v>
      </c>
      <c r="F6" s="1">
        <v>0.04</v>
      </c>
      <c r="G6">
        <v>0.2</v>
      </c>
    </row>
    <row r="7" spans="1:7" x14ac:dyDescent="0.25">
      <c r="A7" t="s">
        <v>10</v>
      </c>
      <c r="B7" s="1">
        <v>0.17</v>
      </c>
      <c r="C7">
        <v>0.1</v>
      </c>
      <c r="D7" s="1">
        <v>0.1</v>
      </c>
      <c r="E7">
        <v>0.05</v>
      </c>
      <c r="F7" s="1">
        <v>0.23</v>
      </c>
      <c r="G7">
        <v>0.15</v>
      </c>
    </row>
    <row r="8" spans="1:7" x14ac:dyDescent="0.25">
      <c r="A8" t="s">
        <v>11</v>
      </c>
      <c r="B8" s="1">
        <v>0.26</v>
      </c>
      <c r="C8">
        <v>0.15</v>
      </c>
      <c r="D8" s="1">
        <v>0.16</v>
      </c>
      <c r="E8">
        <v>0.2</v>
      </c>
      <c r="F8" s="1">
        <v>0.34</v>
      </c>
      <c r="G8">
        <v>0.2</v>
      </c>
    </row>
    <row r="12" spans="1:7" x14ac:dyDescent="0.25">
      <c r="A12" t="s">
        <v>12</v>
      </c>
      <c r="B12" s="1">
        <v>0.03</v>
      </c>
    </row>
    <row r="13" spans="1:7" x14ac:dyDescent="0.25">
      <c r="A13" s="1" t="s">
        <v>13</v>
      </c>
      <c r="B13" s="1">
        <v>0.1</v>
      </c>
    </row>
    <row r="15" spans="1:7" x14ac:dyDescent="0.25">
      <c r="A15" t="s">
        <v>21</v>
      </c>
      <c r="B15">
        <f>SUMPRODUCT(D3:D8,E3:E8)</f>
        <v>0.10350000000000001</v>
      </c>
    </row>
    <row r="16" spans="1:7" x14ac:dyDescent="0.25">
      <c r="A16" t="s">
        <v>22</v>
      </c>
      <c r="B16">
        <f>SUMPRODUCT(B3:B8,C3:C8)</f>
        <v>9.7500000000000003E-2</v>
      </c>
    </row>
    <row r="17" spans="1:5" x14ac:dyDescent="0.25">
      <c r="A17" s="2" t="s">
        <v>23</v>
      </c>
      <c r="B17" s="2">
        <f>B15-B16</f>
        <v>6.0000000000000053E-3</v>
      </c>
    </row>
    <row r="19" spans="1:5" x14ac:dyDescent="0.25">
      <c r="A19" t="s">
        <v>24</v>
      </c>
      <c r="B19">
        <f>SUMPRODUCT(F3:F8,G3:G8)</f>
        <v>0.13900000000000001</v>
      </c>
    </row>
    <row r="20" spans="1:5" x14ac:dyDescent="0.25">
      <c r="A20" s="2" t="s">
        <v>25</v>
      </c>
      <c r="B20" s="2">
        <f>B19-B16</f>
        <v>4.1500000000000009E-2</v>
      </c>
    </row>
    <row r="22" spans="1:5" x14ac:dyDescent="0.25">
      <c r="B22" t="s">
        <v>30</v>
      </c>
      <c r="D22" t="s">
        <v>31</v>
      </c>
    </row>
    <row r="23" spans="1:5" x14ac:dyDescent="0.25">
      <c r="B23" t="s">
        <v>26</v>
      </c>
      <c r="C23" t="s">
        <v>27</v>
      </c>
      <c r="D23" t="s">
        <v>26</v>
      </c>
      <c r="E23" t="s">
        <v>27</v>
      </c>
    </row>
    <row r="24" spans="1:5" x14ac:dyDescent="0.25">
      <c r="A24" t="s">
        <v>6</v>
      </c>
      <c r="B24" s="1">
        <f>D3-B3</f>
        <v>-2.0000000000000004E-2</v>
      </c>
      <c r="C24" s="1">
        <f>F3-B3</f>
        <v>2.0000000000000004E-2</v>
      </c>
      <c r="D24">
        <f>E3-C3</f>
        <v>9.9999999999999978E-2</v>
      </c>
      <c r="E24">
        <f>G3-C3</f>
        <v>-5.0000000000000017E-2</v>
      </c>
    </row>
    <row r="25" spans="1:5" x14ac:dyDescent="0.25">
      <c r="A25" t="s">
        <v>7</v>
      </c>
      <c r="B25" s="1">
        <f t="shared" ref="B25:B29" si="0">D4-B4</f>
        <v>9.999999999999995E-3</v>
      </c>
      <c r="C25" s="1">
        <f t="shared" ref="C25:C29" si="1">F4-B4</f>
        <v>6.9999999999999993E-2</v>
      </c>
      <c r="D25">
        <f t="shared" ref="D25:D29" si="2">E4-C4</f>
        <v>-9.9999999999999992E-2</v>
      </c>
      <c r="E25">
        <f t="shared" ref="E25:E29" si="3">G4-C4</f>
        <v>-4.9999999999999989E-2</v>
      </c>
    </row>
    <row r="26" spans="1:5" x14ac:dyDescent="0.25">
      <c r="A26" t="s">
        <v>8</v>
      </c>
      <c r="B26" s="1">
        <f t="shared" si="0"/>
        <v>2.0000000000000004E-2</v>
      </c>
      <c r="C26" s="1">
        <f t="shared" si="1"/>
        <v>-1.9999999999999997E-2</v>
      </c>
      <c r="D26">
        <f t="shared" si="2"/>
        <v>-4.9999999999999989E-2</v>
      </c>
      <c r="E26">
        <f t="shared" si="3"/>
        <v>-4.9999999999999989E-2</v>
      </c>
    </row>
    <row r="27" spans="1:5" x14ac:dyDescent="0.25">
      <c r="A27" t="s">
        <v>9</v>
      </c>
      <c r="B27" s="1">
        <f t="shared" si="0"/>
        <v>4.0000000000000008E-2</v>
      </c>
      <c r="C27" s="1">
        <f t="shared" si="1"/>
        <v>-4.9999999999999996E-2</v>
      </c>
      <c r="D27">
        <f t="shared" si="2"/>
        <v>5.0000000000000017E-2</v>
      </c>
      <c r="E27">
        <f t="shared" si="3"/>
        <v>5.0000000000000017E-2</v>
      </c>
    </row>
    <row r="28" spans="1:5" x14ac:dyDescent="0.25">
      <c r="A28" t="s">
        <v>10</v>
      </c>
      <c r="B28" s="1">
        <f t="shared" si="0"/>
        <v>-7.0000000000000007E-2</v>
      </c>
      <c r="C28" s="1">
        <f t="shared" si="1"/>
        <v>0.06</v>
      </c>
      <c r="D28">
        <f t="shared" si="2"/>
        <v>-0.05</v>
      </c>
      <c r="E28">
        <f t="shared" si="3"/>
        <v>4.9999999999999989E-2</v>
      </c>
    </row>
    <row r="29" spans="1:5" x14ac:dyDescent="0.25">
      <c r="A29" t="s">
        <v>11</v>
      </c>
      <c r="B29" s="1">
        <f t="shared" si="0"/>
        <v>-0.1</v>
      </c>
      <c r="C29" s="1">
        <f t="shared" si="1"/>
        <v>8.0000000000000016E-2</v>
      </c>
      <c r="D29">
        <f t="shared" si="2"/>
        <v>5.0000000000000017E-2</v>
      </c>
      <c r="E29">
        <f t="shared" si="3"/>
        <v>5.0000000000000017E-2</v>
      </c>
    </row>
    <row r="31" spans="1:5" x14ac:dyDescent="0.25">
      <c r="A31" t="s">
        <v>28</v>
      </c>
      <c r="C31" s="4">
        <f>SUMPRODUCT(E3:E8,B24:B29)</f>
        <v>-1.7000000000000001E-2</v>
      </c>
    </row>
    <row r="32" spans="1:5" x14ac:dyDescent="0.25">
      <c r="A32" t="s">
        <v>29</v>
      </c>
      <c r="C32" s="2">
        <f>SUMPRODUCT(G3:G8,C24:C29)</f>
        <v>2.1000000000000005E-2</v>
      </c>
    </row>
    <row r="33" spans="1:13" x14ac:dyDescent="0.25">
      <c r="A33" t="s">
        <v>32</v>
      </c>
      <c r="C33" s="2">
        <f>SUMPRODUCT(D24:D29,B3:B8)</f>
        <v>2.3000000000000003E-2</v>
      </c>
    </row>
    <row r="34" spans="1:13" x14ac:dyDescent="0.25">
      <c r="A34" t="s">
        <v>33</v>
      </c>
      <c r="C34" s="2">
        <f>SUMPRODUCT(E24:E29,B3:B8)</f>
        <v>2.0500000000000004E-2</v>
      </c>
    </row>
    <row r="36" spans="1:13" x14ac:dyDescent="0.25">
      <c r="A36" t="s">
        <v>34</v>
      </c>
      <c r="C36" s="3">
        <f>C33+C31</f>
        <v>6.0000000000000019E-3</v>
      </c>
    </row>
    <row r="37" spans="1:13" x14ac:dyDescent="0.25">
      <c r="A37" t="s">
        <v>35</v>
      </c>
      <c r="C37">
        <f>C34+C32</f>
        <v>4.1500000000000009E-2</v>
      </c>
    </row>
    <row r="40" spans="1:13" ht="41.25" customHeight="1" x14ac:dyDescent="0.25">
      <c r="F40" s="6" t="s">
        <v>14</v>
      </c>
      <c r="G40" s="6" t="s">
        <v>15</v>
      </c>
      <c r="H40" s="6" t="s">
        <v>16</v>
      </c>
      <c r="I40" s="6" t="s">
        <v>17</v>
      </c>
      <c r="J40" s="6" t="s">
        <v>18</v>
      </c>
      <c r="K40" s="6" t="s">
        <v>40</v>
      </c>
      <c r="L40" s="6" t="s">
        <v>41</v>
      </c>
      <c r="M40" s="6" t="s">
        <v>42</v>
      </c>
    </row>
    <row r="41" spans="1:13" x14ac:dyDescent="0.25">
      <c r="D41" t="s">
        <v>6</v>
      </c>
      <c r="F41" s="1">
        <v>0.19</v>
      </c>
      <c r="G41" s="1">
        <v>0.21</v>
      </c>
      <c r="H41">
        <v>1.3</v>
      </c>
      <c r="I41" s="7">
        <v>0.16</v>
      </c>
      <c r="J41" s="1">
        <v>0.13</v>
      </c>
      <c r="K41">
        <f>F41^2</f>
        <v>3.61E-2</v>
      </c>
      <c r="L41">
        <f>G41^2</f>
        <v>4.4099999999999993E-2</v>
      </c>
      <c r="M41">
        <f>H41^2</f>
        <v>1.6900000000000002</v>
      </c>
    </row>
    <row r="42" spans="1:13" x14ac:dyDescent="0.25">
      <c r="D42" t="s">
        <v>7</v>
      </c>
      <c r="F42" s="1">
        <v>0.22</v>
      </c>
      <c r="G42" s="1">
        <v>0.24</v>
      </c>
      <c r="H42">
        <v>1.7</v>
      </c>
      <c r="I42" s="1">
        <v>0.08</v>
      </c>
      <c r="J42" s="1">
        <v>0.05</v>
      </c>
      <c r="K42">
        <f t="shared" ref="K42:K46" si="4">F42^2</f>
        <v>4.8399999999999999E-2</v>
      </c>
      <c r="L42">
        <f t="shared" ref="L42:L46" si="5">G42^2</f>
        <v>5.7599999999999998E-2</v>
      </c>
      <c r="M42">
        <f t="shared" ref="M42:M46" si="6">H42^2</f>
        <v>2.8899999999999997</v>
      </c>
    </row>
    <row r="43" spans="1:13" x14ac:dyDescent="0.25">
      <c r="D43" t="s">
        <v>8</v>
      </c>
      <c r="F43" s="1">
        <v>0.08</v>
      </c>
      <c r="G43" s="1">
        <v>0.11</v>
      </c>
      <c r="H43">
        <v>0.4</v>
      </c>
      <c r="I43" s="1">
        <v>0.04</v>
      </c>
      <c r="J43" s="1">
        <v>0.01</v>
      </c>
      <c r="K43">
        <f t="shared" si="4"/>
        <v>6.4000000000000003E-3</v>
      </c>
      <c r="L43">
        <f t="shared" si="5"/>
        <v>1.21E-2</v>
      </c>
      <c r="M43">
        <f t="shared" si="6"/>
        <v>0.16000000000000003</v>
      </c>
    </row>
    <row r="44" spans="1:13" x14ac:dyDescent="0.25">
      <c r="A44" t="s">
        <v>15</v>
      </c>
      <c r="B44" s="3">
        <v>0.23849999999999999</v>
      </c>
      <c r="D44" t="s">
        <v>9</v>
      </c>
      <c r="F44" s="1">
        <v>7.0000000000000007E-2</v>
      </c>
      <c r="G44" s="1">
        <v>0.11</v>
      </c>
      <c r="H44">
        <v>0.2</v>
      </c>
      <c r="I44" s="1">
        <v>0.05</v>
      </c>
      <c r="J44" s="1">
        <v>0.09</v>
      </c>
      <c r="K44">
        <f t="shared" si="4"/>
        <v>4.9000000000000007E-3</v>
      </c>
      <c r="L44">
        <f t="shared" si="5"/>
        <v>1.21E-2</v>
      </c>
      <c r="M44">
        <f t="shared" si="6"/>
        <v>4.0000000000000008E-2</v>
      </c>
    </row>
    <row r="45" spans="1:13" x14ac:dyDescent="0.25">
      <c r="D45" t="s">
        <v>10</v>
      </c>
      <c r="F45" s="1">
        <v>0.32</v>
      </c>
      <c r="G45" s="1">
        <v>0.34</v>
      </c>
      <c r="H45">
        <v>0.9</v>
      </c>
      <c r="I45" s="1">
        <v>0.16</v>
      </c>
      <c r="J45" s="1">
        <v>0.2</v>
      </c>
      <c r="K45">
        <f t="shared" si="4"/>
        <v>0.1024</v>
      </c>
      <c r="L45">
        <f t="shared" si="5"/>
        <v>0.11560000000000002</v>
      </c>
      <c r="M45">
        <f t="shared" si="6"/>
        <v>0.81</v>
      </c>
    </row>
    <row r="46" spans="1:13" x14ac:dyDescent="0.25">
      <c r="A46" t="s">
        <v>14</v>
      </c>
      <c r="B46" s="3">
        <v>0.19400000000000001</v>
      </c>
      <c r="D46" t="s">
        <v>11</v>
      </c>
      <c r="F46" s="1">
        <v>0.4</v>
      </c>
      <c r="G46" s="1">
        <v>0.44</v>
      </c>
      <c r="H46">
        <v>0.4</v>
      </c>
      <c r="I46" s="1">
        <v>0.23</v>
      </c>
      <c r="J46" s="1">
        <v>0.27</v>
      </c>
      <c r="K46">
        <f t="shared" si="4"/>
        <v>0.16000000000000003</v>
      </c>
      <c r="L46">
        <f t="shared" si="5"/>
        <v>0.19359999999999999</v>
      </c>
      <c r="M46">
        <f t="shared" si="6"/>
        <v>0.16000000000000003</v>
      </c>
    </row>
    <row r="48" spans="1:13" x14ac:dyDescent="0.25">
      <c r="A48" s="2" t="s">
        <v>36</v>
      </c>
      <c r="B48" s="2">
        <f>SUMPRODUCT(K41:K46,M41:M46)</f>
        <v>0.31064900000000001</v>
      </c>
    </row>
    <row r="49" spans="1:2" x14ac:dyDescent="0.25">
      <c r="A49" s="2" t="s">
        <v>37</v>
      </c>
      <c r="B49" s="2">
        <f>SUMPRODUCT(L41:L46,M41:M46)</f>
        <v>0.36802499999999999</v>
      </c>
    </row>
    <row r="50" spans="1:2" x14ac:dyDescent="0.25">
      <c r="A50" s="2" t="s">
        <v>38</v>
      </c>
      <c r="B50" s="2">
        <f>SUMPRODUCT(M41:M46,K41:K46)</f>
        <v>0.31064900000000001</v>
      </c>
    </row>
    <row r="51" spans="1:2" x14ac:dyDescent="0.25">
      <c r="A51" s="2" t="s">
        <v>39</v>
      </c>
      <c r="B51" s="2">
        <f>SUMPRODUCT(L41:L46,M41:M46)</f>
        <v>0.36802499999999999</v>
      </c>
    </row>
    <row r="53" spans="1:2" x14ac:dyDescent="0.25">
      <c r="A53" s="2" t="s">
        <v>43</v>
      </c>
      <c r="B53" s="2">
        <f>(B15-B12)/B46</f>
        <v>0.37886597938144334</v>
      </c>
    </row>
    <row r="54" spans="1:2" x14ac:dyDescent="0.25">
      <c r="A54" s="2" t="s">
        <v>44</v>
      </c>
      <c r="B54" s="2">
        <f>(B19-B12)/B44</f>
        <v>0.45702306079664579</v>
      </c>
    </row>
    <row r="56" spans="1:2" x14ac:dyDescent="0.25">
      <c r="A56" t="s">
        <v>45</v>
      </c>
      <c r="B56">
        <f>SUMPRODUCT(H41:H46,E3:E8)</f>
        <v>0.7200000000000002</v>
      </c>
    </row>
    <row r="57" spans="1:2" x14ac:dyDescent="0.25">
      <c r="A57" t="s">
        <v>46</v>
      </c>
      <c r="B57">
        <f>SUMPRODUCT(H41:H46,G3:G8)</f>
        <v>0.7</v>
      </c>
    </row>
    <row r="59" spans="1:2" x14ac:dyDescent="0.25">
      <c r="A59" s="2" t="s">
        <v>47</v>
      </c>
      <c r="B59" s="2">
        <f>(B15-B12)/B56</f>
        <v>0.10208333333333332</v>
      </c>
    </row>
    <row r="60" spans="1:2" x14ac:dyDescent="0.25">
      <c r="A60" s="2" t="s">
        <v>48</v>
      </c>
      <c r="B60" s="2">
        <f>(B19-B12)/B57</f>
        <v>0.15571428571428575</v>
      </c>
    </row>
    <row r="62" spans="1:2" x14ac:dyDescent="0.25">
      <c r="A62" s="2" t="s">
        <v>49</v>
      </c>
      <c r="B62" s="2">
        <f>B17/SUMPRODUCT(I41:I46,E3:E8)</f>
        <v>4.8387096774193582E-2</v>
      </c>
    </row>
    <row r="63" spans="1:2" x14ac:dyDescent="0.25">
      <c r="A63" s="2" t="s">
        <v>50</v>
      </c>
      <c r="B63" s="2">
        <f>B20/SUMPRODUCT(J41:J46,G3:G8)</f>
        <v>0.32295719844357984</v>
      </c>
    </row>
    <row r="65" spans="1:1" x14ac:dyDescent="0.25">
      <c r="A65" s="5" t="s">
        <v>51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koggz</dc:creator>
  <cp:lastModifiedBy>koggz</cp:lastModifiedBy>
  <dcterms:created xsi:type="dcterms:W3CDTF">2020-12-14T04:41:59Z</dcterms:created>
  <dcterms:modified xsi:type="dcterms:W3CDTF">2020-12-14T07:22:51Z</dcterms:modified>
</cp:coreProperties>
</file>