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MENT\"/>
    </mc:Choice>
  </mc:AlternateContent>
  <xr:revisionPtr revIDLastSave="0" documentId="13_ncr:1_{DB5F1AF0-3517-4BBF-B354-24653605AFC7}" xr6:coauthVersionLast="45" xr6:coauthVersionMax="45" xr10:uidLastSave="{00000000-0000-0000-0000-000000000000}"/>
  <bookViews>
    <workbookView xWindow="10470" yWindow="150" windowWidth="10125" windowHeight="10440" firstSheet="2" activeTab="3" xr2:uid="{00000000-000D-0000-FFFF-FFFF00000000}"/>
  </bookViews>
  <sheets>
    <sheet name="XOM Beta" sheetId="2" r:id="rId1"/>
    <sheet name="WMT Beta" sheetId="3" r:id="rId2"/>
    <sheet name="GE Beta" sheetId="4" r:id="rId3"/>
    <sheet name="Combined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  <c r="N6" i="1"/>
  <c r="N5" i="1"/>
  <c r="P14" i="1"/>
  <c r="M13" i="1" l="1"/>
  <c r="M12" i="1"/>
  <c r="M11" i="1"/>
  <c r="J4" i="1"/>
  <c r="P3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H4" i="1"/>
  <c r="H5" i="1"/>
  <c r="H6" i="1"/>
  <c r="H7" i="1"/>
  <c r="H8" i="1"/>
  <c r="H9" i="1"/>
  <c r="P4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H3" i="1"/>
  <c r="I3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" i="1"/>
  <c r="N4" i="1"/>
  <c r="M3" i="1"/>
  <c r="M10" i="1" s="1"/>
  <c r="P6" i="1" l="1"/>
  <c r="O6" i="1"/>
  <c r="O5" i="1"/>
  <c r="O4" i="1"/>
  <c r="N12" i="1"/>
  <c r="P5" i="1"/>
  <c r="N11" i="1"/>
  <c r="N13" i="1"/>
  <c r="N3" i="1"/>
  <c r="O3" i="1"/>
  <c r="N10" i="1"/>
</calcChain>
</file>

<file path=xl/sharedStrings.xml><?xml version="1.0" encoding="utf-8"?>
<sst xmlns="http://schemas.openxmlformats.org/spreadsheetml/2006/main" count="116" uniqueCount="42">
  <si>
    <t>Date</t>
  </si>
  <si>
    <t>S&amp;P 500</t>
  </si>
  <si>
    <t>XOM</t>
  </si>
  <si>
    <t>WMT</t>
  </si>
  <si>
    <t>GE</t>
  </si>
  <si>
    <t>variance-covariance matrix</t>
  </si>
  <si>
    <t>Beta</t>
  </si>
  <si>
    <t>Slope</t>
  </si>
  <si>
    <t>Returns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</si>
  <si>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</si>
  <si>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</si>
  <si>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</si>
  <si>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</si>
  <si>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</si>
  <si>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</si>
  <si>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</si>
  <si>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</si>
  <si>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</si>
  <si>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</si>
  <si>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</si>
  <si>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</si>
  <si>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</si>
  <si>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</si>
  <si>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</si>
  <si>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</si>
  <si>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</si>
  <si>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</si>
  <si>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</si>
  <si>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</si>
  <si>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</si>
  <si>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</si>
  <si>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</si>
  <si>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</si>
  <si>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</si>
  <si>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aggressive</t>
  </si>
  <si>
    <t>defensive</t>
  </si>
  <si>
    <t>weights</t>
  </si>
  <si>
    <t>weighted beta</t>
  </si>
  <si>
    <t>portfolio variance</t>
  </si>
  <si>
    <t>portfolio return</t>
  </si>
  <si>
    <t>portfolio sd</t>
  </si>
  <si>
    <t>GEOMEAN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</si>
</sst>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34" borderId="11" xfId="0" applyFill="1" applyBorder="1"/>
    <xf numFmtId="0" fontId="0" fillId="0" borderId="0" xfId="0" applyFill="1" applyBorder="1" applyAlignment="1"/>
    <xf numFmtId="0" fontId="0" fillId="0" borderId="12" xfId="0" applyFill="1" applyBorder="1" applyAlignment="1"/>
    <xf numFmtId="0" fontId="18" fillId="0" borderId="13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Continuous"/>
    </xf>
    <xf numFmtId="0" fontId="0" fillId="0" borderId="11" xfId="0" applyBorder="1" applyAlignment="1">
      <alignment horizontal="center"/>
    </xf>
    <xf numFmtId="0" fontId="0" fillId="33" borderId="11" xfId="0" applyFill="1" applyBorder="1"/>
    <xf numFmtId="165" fontId="0" fillId="0" borderId="11" xfId="0" applyNumberFormat="1" applyBorder="1"/>
    <xf numFmtId="14" fontId="0" fillId="0" borderId="11" xfId="0" applyNumberFormat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3696-5A0A-4D36-AD9A-7CD823536794}">
  <dimension ref="A1:I18"/>
  <sheetViews>
    <sheetView workbookViewId="0">
      <selection activeCell="H8" sqref="H8"/>
    </sheetView>
  </sheetViews>
  <sheetFormatPr defaultRowHeight="15" x14ac:dyDescent="0.25"/>
  <sheetData>
    <row r="1" spans="1:9" x14ac:dyDescent="0.25">
      <c r="A1" t="s">
        <v>9</v>
      </c>
    </row>
    <row r="2" spans="1:9" ht="15.75" thickBot="1" x14ac:dyDescent="0.3"/>
    <row r="3" spans="1:9" x14ac:dyDescent="0.25">
      <c r="A3" s="6" t="s">
        <v>10</v>
      </c>
      <c r="B3" s="6"/>
    </row>
    <row r="4" spans="1:9" x14ac:dyDescent="0.25">
      <c r="A4" s="3" t="s">
        <v>11</v>
      </c>
      <c r="B4" s="3">
        <v>0.73219276678858092</v>
      </c>
    </row>
    <row r="5" spans="1:9" x14ac:dyDescent="0.25">
      <c r="A5" s="3" t="s">
        <v>12</v>
      </c>
      <c r="B5" s="3">
        <v>0.53610624773751725</v>
      </c>
    </row>
    <row r="6" spans="1:9" x14ac:dyDescent="0.25">
      <c r="A6" s="3" t="s">
        <v>13</v>
      </c>
      <c r="B6" s="3">
        <v>0.52796776085571928</v>
      </c>
    </row>
    <row r="7" spans="1:9" x14ac:dyDescent="0.25">
      <c r="A7" s="3" t="s">
        <v>14</v>
      </c>
      <c r="B7" s="3">
        <v>5.0260989288906564E-2</v>
      </c>
    </row>
    <row r="8" spans="1:9" ht="15.75" thickBot="1" x14ac:dyDescent="0.3">
      <c r="A8" s="4" t="s">
        <v>15</v>
      </c>
      <c r="B8" s="4">
        <v>59</v>
      </c>
    </row>
    <row r="10" spans="1:9" ht="15.75" thickBot="1" x14ac:dyDescent="0.3">
      <c r="A10" t="s">
        <v>16</v>
      </c>
    </row>
    <row r="11" spans="1:9" x14ac:dyDescent="0.25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x14ac:dyDescent="0.25">
      <c r="A12" s="3" t="s">
        <v>17</v>
      </c>
      <c r="B12" s="3">
        <v>1</v>
      </c>
      <c r="C12" s="3">
        <v>0.16640610901598382</v>
      </c>
      <c r="D12" s="3">
        <v>0.16640610901598382</v>
      </c>
      <c r="E12" s="3">
        <v>65.872963306796109</v>
      </c>
      <c r="F12" s="3">
        <v>4.4079994113450026E-11</v>
      </c>
    </row>
    <row r="13" spans="1:9" x14ac:dyDescent="0.25">
      <c r="A13" s="3" t="s">
        <v>18</v>
      </c>
      <c r="B13" s="3">
        <v>57</v>
      </c>
      <c r="C13" s="3">
        <v>0.14399152152507608</v>
      </c>
      <c r="D13" s="3">
        <v>2.5261670442995802E-3</v>
      </c>
      <c r="E13" s="3"/>
      <c r="F13" s="3"/>
    </row>
    <row r="14" spans="1:9" ht="15.75" thickBot="1" x14ac:dyDescent="0.3">
      <c r="A14" s="4" t="s">
        <v>19</v>
      </c>
      <c r="B14" s="4">
        <v>58</v>
      </c>
      <c r="C14" s="4">
        <v>0.3103976305410599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26</v>
      </c>
      <c r="C16" s="5" t="s">
        <v>14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5">
      <c r="A17" s="3" t="s">
        <v>20</v>
      </c>
      <c r="B17" s="3">
        <v>-2.0329320707972522E-2</v>
      </c>
      <c r="C17" s="3">
        <v>6.7113816395381384E-3</v>
      </c>
      <c r="D17" s="3">
        <v>-3.0290813128862002</v>
      </c>
      <c r="E17" s="3">
        <v>3.6821843596472332E-3</v>
      </c>
      <c r="F17" s="3">
        <v>-3.3768630625267484E-2</v>
      </c>
      <c r="G17" s="3">
        <v>-6.8900107906775566E-3</v>
      </c>
      <c r="H17" s="3">
        <v>-3.3768630625267484E-2</v>
      </c>
      <c r="I17" s="3">
        <v>-6.8900107906775566E-3</v>
      </c>
    </row>
    <row r="18" spans="1:9" ht="15.75" thickBot="1" x14ac:dyDescent="0.3">
      <c r="A18" s="4" t="s">
        <v>33</v>
      </c>
      <c r="B18" s="4">
        <v>1.2642026592028706</v>
      </c>
      <c r="C18" s="4">
        <v>0.15576256819502959</v>
      </c>
      <c r="D18" s="4">
        <v>8.1162160707312445</v>
      </c>
      <c r="E18" s="4">
        <v>4.4079994113450026E-11</v>
      </c>
      <c r="F18" s="4">
        <v>0.9522934965418639</v>
      </c>
      <c r="G18" s="4">
        <v>1.5761118218638772</v>
      </c>
      <c r="H18" s="4">
        <v>0.9522934965418639</v>
      </c>
      <c r="I18" s="4">
        <v>1.5761118218638772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A02C-8078-45F5-B489-492147F6BE32}">
  <dimension ref="A1:I18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9</v>
      </c>
    </row>
    <row r="2" spans="1:9" ht="15.75" thickBot="1" x14ac:dyDescent="0.3"/>
    <row r="3" spans="1:9" x14ac:dyDescent="0.25">
      <c r="A3" s="6" t="s">
        <v>10</v>
      </c>
      <c r="B3" s="6"/>
    </row>
    <row r="4" spans="1:9" x14ac:dyDescent="0.25">
      <c r="A4" s="3" t="s">
        <v>11</v>
      </c>
      <c r="B4" s="3">
        <v>0.32648634102418578</v>
      </c>
    </row>
    <row r="5" spans="1:9" x14ac:dyDescent="0.25">
      <c r="A5" s="3" t="s">
        <v>12</v>
      </c>
      <c r="B5" s="3">
        <v>0.10659333087536095</v>
      </c>
    </row>
    <row r="6" spans="1:9" x14ac:dyDescent="0.25">
      <c r="A6" s="3" t="s">
        <v>13</v>
      </c>
      <c r="B6" s="3">
        <v>9.0919529662647991E-2</v>
      </c>
    </row>
    <row r="7" spans="1:9" x14ac:dyDescent="0.25">
      <c r="A7" s="3" t="s">
        <v>14</v>
      </c>
      <c r="B7" s="3">
        <v>4.6671364914937757E-2</v>
      </c>
    </row>
    <row r="8" spans="1:9" ht="15.75" thickBot="1" x14ac:dyDescent="0.3">
      <c r="A8" s="4" t="s">
        <v>15</v>
      </c>
      <c r="B8" s="4">
        <v>59</v>
      </c>
    </row>
    <row r="10" spans="1:9" ht="15.75" thickBot="1" x14ac:dyDescent="0.3">
      <c r="A10" t="s">
        <v>16</v>
      </c>
    </row>
    <row r="11" spans="1:9" x14ac:dyDescent="0.25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x14ac:dyDescent="0.25">
      <c r="A12" s="3" t="s">
        <v>17</v>
      </c>
      <c r="B12" s="3">
        <v>1</v>
      </c>
      <c r="C12" s="3">
        <v>1.4813466622119922E-2</v>
      </c>
      <c r="D12" s="3">
        <v>1.4813466622119922E-2</v>
      </c>
      <c r="E12" s="3">
        <v>6.8007326001368114</v>
      </c>
      <c r="F12" s="3">
        <v>1.1612540026510736E-2</v>
      </c>
    </row>
    <row r="13" spans="1:9" x14ac:dyDescent="0.25">
      <c r="A13" s="3" t="s">
        <v>18</v>
      </c>
      <c r="B13" s="3">
        <v>57</v>
      </c>
      <c r="C13" s="3">
        <v>0.12415832927232713</v>
      </c>
      <c r="D13" s="3">
        <v>2.1782163030232829E-3</v>
      </c>
      <c r="E13" s="3"/>
      <c r="F13" s="3"/>
    </row>
    <row r="14" spans="1:9" ht="15.75" thickBot="1" x14ac:dyDescent="0.3">
      <c r="A14" s="4" t="s">
        <v>19</v>
      </c>
      <c r="B14" s="4">
        <v>58</v>
      </c>
      <c r="C14" s="4">
        <v>0.13897179589444705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26</v>
      </c>
      <c r="C16" s="5" t="s">
        <v>14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5">
      <c r="A17" s="3" t="s">
        <v>20</v>
      </c>
      <c r="B17" s="3">
        <v>1.4972338321675358E-2</v>
      </c>
      <c r="C17" s="3">
        <v>6.2320568300360266E-3</v>
      </c>
      <c r="D17" s="3">
        <v>2.4024714039054751</v>
      </c>
      <c r="E17" s="3">
        <v>1.9564393725059318E-2</v>
      </c>
      <c r="F17" s="3">
        <v>2.4928597791896122E-3</v>
      </c>
      <c r="G17" s="3">
        <v>2.7451816864161104E-2</v>
      </c>
      <c r="H17" s="3">
        <v>2.4928597791896122E-3</v>
      </c>
      <c r="I17" s="3">
        <v>2.7451816864161104E-2</v>
      </c>
    </row>
    <row r="18" spans="1:9" ht="15.75" thickBot="1" x14ac:dyDescent="0.3">
      <c r="A18" s="4" t="s">
        <v>33</v>
      </c>
      <c r="B18" s="4">
        <v>0.37719021535018049</v>
      </c>
      <c r="C18" s="4">
        <v>0.14463805355145759</v>
      </c>
      <c r="D18" s="4">
        <v>2.607821427961821</v>
      </c>
      <c r="E18" s="4">
        <v>1.1612540026510604E-2</v>
      </c>
      <c r="F18" s="4">
        <v>8.7557509014303758E-2</v>
      </c>
      <c r="G18" s="4">
        <v>0.66682292168605728</v>
      </c>
      <c r="H18" s="4">
        <v>8.7557509014303758E-2</v>
      </c>
      <c r="I18" s="4">
        <v>0.66682292168605728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5D46-FE65-4907-A682-E730C54D2D77}">
  <dimension ref="A1:I18"/>
  <sheetViews>
    <sheetView workbookViewId="0">
      <selection activeCell="B6" sqref="B6"/>
    </sheetView>
  </sheetViews>
  <sheetFormatPr defaultRowHeight="15" x14ac:dyDescent="0.25"/>
  <sheetData>
    <row r="1" spans="1:9" x14ac:dyDescent="0.25">
      <c r="A1" t="s">
        <v>9</v>
      </c>
    </row>
    <row r="2" spans="1:9" ht="15.75" thickBot="1" x14ac:dyDescent="0.3"/>
    <row r="3" spans="1:9" x14ac:dyDescent="0.25">
      <c r="A3" s="6" t="s">
        <v>10</v>
      </c>
      <c r="B3" s="6"/>
    </row>
    <row r="4" spans="1:9" x14ac:dyDescent="0.25">
      <c r="A4" s="3" t="s">
        <v>11</v>
      </c>
      <c r="B4" s="3">
        <v>0.3898525396861014</v>
      </c>
    </row>
    <row r="5" spans="1:9" x14ac:dyDescent="0.25">
      <c r="A5" s="3" t="s">
        <v>12</v>
      </c>
      <c r="B5" s="3">
        <v>0.15198500269970328</v>
      </c>
    </row>
    <row r="6" spans="1:9" x14ac:dyDescent="0.25">
      <c r="A6" s="3" t="s">
        <v>13</v>
      </c>
      <c r="B6" s="3">
        <v>0.13710754660671559</v>
      </c>
    </row>
    <row r="7" spans="1:9" x14ac:dyDescent="0.25">
      <c r="A7" s="3" t="s">
        <v>14</v>
      </c>
      <c r="B7" s="3">
        <v>9.3795673990206094E-2</v>
      </c>
    </row>
    <row r="8" spans="1:9" ht="15.75" thickBot="1" x14ac:dyDescent="0.3">
      <c r="A8" s="4" t="s">
        <v>15</v>
      </c>
      <c r="B8" s="4">
        <v>59</v>
      </c>
    </row>
    <row r="10" spans="1:9" ht="15.75" thickBot="1" x14ac:dyDescent="0.3">
      <c r="A10" t="s">
        <v>16</v>
      </c>
    </row>
    <row r="11" spans="1:9" x14ac:dyDescent="0.25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x14ac:dyDescent="0.25">
      <c r="A12" s="3" t="s">
        <v>17</v>
      </c>
      <c r="B12" s="3">
        <v>1</v>
      </c>
      <c r="C12" s="3">
        <v>8.987474584209576E-2</v>
      </c>
      <c r="D12" s="3">
        <v>8.987474584209576E-2</v>
      </c>
      <c r="E12" s="3">
        <v>10.215792387472741</v>
      </c>
      <c r="F12" s="3">
        <v>2.2717195480593108E-3</v>
      </c>
    </row>
    <row r="13" spans="1:9" x14ac:dyDescent="0.25">
      <c r="A13" s="3" t="s">
        <v>18</v>
      </c>
      <c r="B13" s="3">
        <v>57</v>
      </c>
      <c r="C13" s="3">
        <v>0.5014648221787904</v>
      </c>
      <c r="D13" s="3">
        <v>8.7976284592770244E-3</v>
      </c>
      <c r="E13" s="3"/>
      <c r="F13" s="3"/>
    </row>
    <row r="14" spans="1:9" ht="15.75" thickBot="1" x14ac:dyDescent="0.3">
      <c r="A14" s="4" t="s">
        <v>19</v>
      </c>
      <c r="B14" s="4">
        <v>58</v>
      </c>
      <c r="C14" s="4">
        <v>0.59133956802088616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26</v>
      </c>
      <c r="C16" s="5" t="s">
        <v>14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5">
      <c r="A17" s="3" t="s">
        <v>20</v>
      </c>
      <c r="B17" s="3">
        <v>-2.4045052425300105E-2</v>
      </c>
      <c r="C17" s="3">
        <v>1.2524595579835015E-2</v>
      </c>
      <c r="D17" s="3">
        <v>-1.9198266540448925</v>
      </c>
      <c r="E17" s="3">
        <v>5.9889415141016145E-2</v>
      </c>
      <c r="F17" s="3">
        <v>-4.9125122465508542E-2</v>
      </c>
      <c r="G17" s="3">
        <v>1.0350176149083283E-3</v>
      </c>
      <c r="H17" s="3">
        <v>-4.9125122465508542E-2</v>
      </c>
      <c r="I17" s="3">
        <v>1.0350176149083283E-3</v>
      </c>
    </row>
    <row r="18" spans="1:9" ht="15.75" thickBot="1" x14ac:dyDescent="0.3">
      <c r="A18" s="4" t="s">
        <v>33</v>
      </c>
      <c r="B18" s="4">
        <v>0.92907527850834437</v>
      </c>
      <c r="C18" s="4">
        <v>0.2906798149618372</v>
      </c>
      <c r="D18" s="4">
        <v>3.1962153224513403</v>
      </c>
      <c r="E18" s="4">
        <v>2.2717195480593199E-3</v>
      </c>
      <c r="F18" s="4">
        <v>0.34699898933416429</v>
      </c>
      <c r="G18" s="4">
        <v>1.5111515676825245</v>
      </c>
      <c r="H18" s="4">
        <v>0.34699898933416429</v>
      </c>
      <c r="I18" s="4">
        <v>1.5111515676825245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O1" workbookViewId="0">
      <selection activeCell="S1" sqref="S1:V1"/>
    </sheetView>
  </sheetViews>
  <sheetFormatPr defaultRowHeight="15" x14ac:dyDescent="0.25"/>
  <cols>
    <col min="1" max="1" width="10.7109375" bestFit="1" customWidth="1"/>
    <col min="15" max="15" width="12.7109375" bestFit="1" customWidth="1"/>
    <col min="16" max="16" width="13.140625" bestFit="1" customWidth="1"/>
  </cols>
  <sheetData>
    <row r="1" spans="1:2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G1" s="7" t="s">
        <v>8</v>
      </c>
      <c r="H1" s="7"/>
      <c r="I1" s="7"/>
      <c r="J1" s="7"/>
      <c r="L1" s="7" t="s">
        <v>5</v>
      </c>
      <c r="M1" s="7"/>
      <c r="N1" s="7"/>
      <c r="O1" s="7"/>
      <c r="P1" s="7"/>
      <c r="S1" s="11" t="s">
        <v>41</v>
      </c>
      <c r="T1" s="11"/>
      <c r="U1" s="11"/>
      <c r="V1" s="11"/>
    </row>
    <row r="2" spans="1:22" x14ac:dyDescent="0.25">
      <c r="A2" s="10">
        <v>42309</v>
      </c>
      <c r="B2" s="1">
        <v>2080.4099120000001</v>
      </c>
      <c r="C2" s="1">
        <v>65.459343000000004</v>
      </c>
      <c r="D2" s="1">
        <v>51.971305999999998</v>
      </c>
      <c r="E2" s="1">
        <v>25.451138</v>
      </c>
      <c r="G2" s="8" t="s">
        <v>1</v>
      </c>
      <c r="H2" s="8" t="s">
        <v>2</v>
      </c>
      <c r="I2" s="8" t="s">
        <v>3</v>
      </c>
      <c r="J2" s="8" t="s">
        <v>4</v>
      </c>
      <c r="L2" s="1"/>
      <c r="M2" s="1" t="s">
        <v>1</v>
      </c>
      <c r="N2" s="1" t="s">
        <v>2</v>
      </c>
      <c r="O2" s="1" t="s">
        <v>3</v>
      </c>
      <c r="P2" s="1" t="s">
        <v>4</v>
      </c>
      <c r="S2" s="8" t="s">
        <v>1</v>
      </c>
      <c r="T2" s="8" t="s">
        <v>2</v>
      </c>
      <c r="U2" s="8" t="s">
        <v>3</v>
      </c>
      <c r="V2" s="8" t="s">
        <v>4</v>
      </c>
    </row>
    <row r="3" spans="1:22" x14ac:dyDescent="0.25">
      <c r="A3" s="10">
        <v>42339</v>
      </c>
      <c r="B3" s="1">
        <v>2043.9399410000001</v>
      </c>
      <c r="C3" s="1">
        <v>63.030098000000002</v>
      </c>
      <c r="D3" s="1">
        <v>54.144137999999998</v>
      </c>
      <c r="E3" s="1">
        <v>26.479724999999998</v>
      </c>
      <c r="G3" s="2">
        <f>B3/B2-1</f>
        <v>-1.7530185176314439E-2</v>
      </c>
      <c r="H3" s="2">
        <f t="shared" ref="H3:J18" si="0">C3/C2-1</f>
        <v>-3.7110745214781637E-2</v>
      </c>
      <c r="I3" s="2">
        <f t="shared" si="0"/>
        <v>4.1808300911275964E-2</v>
      </c>
      <c r="J3" s="2">
        <f t="shared" si="0"/>
        <v>4.0414185016009796E-2</v>
      </c>
      <c r="L3" s="1" t="s">
        <v>1</v>
      </c>
      <c r="M3" s="8">
        <f>_xlfn.VAR.P(G3:G61)</f>
        <v>1.7647527006148102E-3</v>
      </c>
      <c r="N3" s="1">
        <f>_xlfn.COVARIANCE.P(H3:H61,G3:G61)</f>
        <v>2.231005056952689E-3</v>
      </c>
      <c r="O3" s="1">
        <f>_xlfn.COVARIANCE.P(I3:I61,G3:G61)</f>
        <v>6.6564745118471264E-4</v>
      </c>
      <c r="P3" s="1">
        <f>_xlfn.COVARIANCE.P(J3:J61,G3:G61)</f>
        <v>1.639588106822057E-3</v>
      </c>
    </row>
    <row r="4" spans="1:22" x14ac:dyDescent="0.25">
      <c r="A4" s="10">
        <v>42370</v>
      </c>
      <c r="B4" s="1">
        <v>1940.23999</v>
      </c>
      <c r="C4" s="1">
        <v>62.949226000000003</v>
      </c>
      <c r="D4" s="1">
        <v>59.104412000000004</v>
      </c>
      <c r="E4" s="1">
        <v>24.922097999999998</v>
      </c>
      <c r="G4" s="2">
        <f t="shared" ref="G4:H61" si="1">B4/B3-1</f>
        <v>-5.073532197294639E-2</v>
      </c>
      <c r="H4" s="2">
        <f t="shared" si="0"/>
        <v>-1.2830695582926044E-3</v>
      </c>
      <c r="I4" s="2">
        <f t="shared" si="0"/>
        <v>9.1612392093120221E-2</v>
      </c>
      <c r="J4" s="2">
        <f t="shared" si="0"/>
        <v>-5.8823382795704982E-2</v>
      </c>
      <c r="L4" s="1" t="s">
        <v>2</v>
      </c>
      <c r="M4" s="1"/>
      <c r="N4" s="8">
        <f>_xlfn.VAR.P(H3,H3:H61)</f>
        <v>5.1869737971747066E-3</v>
      </c>
      <c r="O4" s="1">
        <f>_xlfn.COVARIANCE.P(I3:I61,H3:H61)</f>
        <v>9.5956094848131284E-4</v>
      </c>
      <c r="P4" s="1">
        <f>_xlfn.COVARIANCE.P(J3:J61,H3:H61)</f>
        <v>2.2199314215181161E-3</v>
      </c>
    </row>
    <row r="5" spans="1:22" x14ac:dyDescent="0.25">
      <c r="A5" s="10">
        <v>42401</v>
      </c>
      <c r="B5" s="1">
        <v>1932.2299800000001</v>
      </c>
      <c r="C5" s="1">
        <v>64.808998000000003</v>
      </c>
      <c r="D5" s="1">
        <v>59.086596999999998</v>
      </c>
      <c r="E5" s="1">
        <v>24.956356</v>
      </c>
      <c r="G5" s="2">
        <f t="shared" si="1"/>
        <v>-4.1283604302990717E-3</v>
      </c>
      <c r="H5" s="2">
        <f t="shared" si="0"/>
        <v>2.9544001065239467E-2</v>
      </c>
      <c r="I5" s="2">
        <f t="shared" si="0"/>
        <v>-3.0141573864239657E-4</v>
      </c>
      <c r="J5" s="2">
        <f t="shared" si="0"/>
        <v>1.3746033740820174E-3</v>
      </c>
      <c r="L5" s="1" t="s">
        <v>3</v>
      </c>
      <c r="M5" s="1"/>
      <c r="N5" s="1">
        <f>O4</f>
        <v>9.5956094848131284E-4</v>
      </c>
      <c r="O5" s="8">
        <f>_xlfn.VAR.P(I3:I61)</f>
        <v>2.3554541677024924E-3</v>
      </c>
      <c r="P5" s="9">
        <f>_xlfn.COVARIANCE.P(J3:J61,I3:I61)</f>
        <v>-6.2373868509413904E-5</v>
      </c>
    </row>
    <row r="6" spans="1:22" x14ac:dyDescent="0.25">
      <c r="A6" s="10">
        <v>42430</v>
      </c>
      <c r="B6" s="1">
        <v>2059.73999</v>
      </c>
      <c r="C6" s="1">
        <v>68.204041000000004</v>
      </c>
      <c r="D6" s="1">
        <v>61.001522000000001</v>
      </c>
      <c r="E6" s="1">
        <v>27.443847999999999</v>
      </c>
      <c r="G6" s="2">
        <f t="shared" si="1"/>
        <v>6.5991114577365062E-2</v>
      </c>
      <c r="H6" s="2">
        <f t="shared" si="0"/>
        <v>5.2385364760615616E-2</v>
      </c>
      <c r="I6" s="2">
        <f t="shared" si="0"/>
        <v>3.2408788070837913E-2</v>
      </c>
      <c r="J6" s="2">
        <f t="shared" si="0"/>
        <v>9.9673686334655676E-2</v>
      </c>
      <c r="L6" s="1" t="s">
        <v>4</v>
      </c>
      <c r="M6" s="1"/>
      <c r="N6" s="1">
        <f>P4</f>
        <v>2.2199314215181161E-3</v>
      </c>
      <c r="O6" s="1">
        <f>_xlfn.COVARIANCE.P(I3:I61,J3:J61)</f>
        <v>-6.2373868509413904E-5</v>
      </c>
      <c r="P6" s="8">
        <f>_xlfn.VAR.P(J3:J61)</f>
        <v>1.0022704542726883E-2</v>
      </c>
    </row>
    <row r="7" spans="1:22" x14ac:dyDescent="0.25">
      <c r="A7" s="10">
        <v>42461</v>
      </c>
      <c r="B7" s="1">
        <v>2065.3000489999999</v>
      </c>
      <c r="C7" s="1">
        <v>72.128692999999998</v>
      </c>
      <c r="D7" s="1">
        <v>59.999561</v>
      </c>
      <c r="E7" s="1">
        <v>26.546033999999999</v>
      </c>
      <c r="G7" s="2">
        <f t="shared" si="1"/>
        <v>2.6993984808731941E-3</v>
      </c>
      <c r="H7" s="2">
        <f t="shared" si="0"/>
        <v>5.7542807470894575E-2</v>
      </c>
      <c r="I7" s="2">
        <f t="shared" si="0"/>
        <v>-1.6425180342221624E-2</v>
      </c>
      <c r="J7" s="2">
        <f t="shared" si="0"/>
        <v>-3.2714581424587386E-2</v>
      </c>
    </row>
    <row r="8" spans="1:22" x14ac:dyDescent="0.25">
      <c r="A8" s="10">
        <v>42491</v>
      </c>
      <c r="B8" s="1">
        <v>2096.9499510000001</v>
      </c>
      <c r="C8" s="1">
        <v>72.634574999999998</v>
      </c>
      <c r="D8" s="1">
        <v>63.507815999999998</v>
      </c>
      <c r="E8" s="1">
        <v>26.097125999999999</v>
      </c>
      <c r="G8" s="2">
        <f t="shared" si="1"/>
        <v>1.5324602357572603E-2</v>
      </c>
      <c r="H8" s="2">
        <f t="shared" si="0"/>
        <v>7.0136027558409531E-3</v>
      </c>
      <c r="I8" s="2">
        <f t="shared" si="0"/>
        <v>5.8471344482003751E-2</v>
      </c>
      <c r="J8" s="2">
        <f t="shared" si="0"/>
        <v>-1.6910548671790315E-2</v>
      </c>
    </row>
    <row r="9" spans="1:22" x14ac:dyDescent="0.25">
      <c r="A9" s="10">
        <v>42522</v>
      </c>
      <c r="B9" s="1">
        <v>2098.860107</v>
      </c>
      <c r="C9" s="1">
        <v>77.128615999999994</v>
      </c>
      <c r="D9" s="1">
        <v>65.997382999999999</v>
      </c>
      <c r="E9" s="1">
        <v>27.176231000000001</v>
      </c>
      <c r="G9" s="2">
        <f t="shared" si="1"/>
        <v>9.1092112097812539E-4</v>
      </c>
      <c r="H9" s="2">
        <f t="shared" si="0"/>
        <v>6.1871925319312515E-2</v>
      </c>
      <c r="I9" s="2">
        <f t="shared" si="0"/>
        <v>3.9200954414807754E-2</v>
      </c>
      <c r="J9" s="2">
        <f t="shared" si="0"/>
        <v>4.1349572362872511E-2</v>
      </c>
      <c r="M9" t="s">
        <v>6</v>
      </c>
      <c r="N9" t="s">
        <v>7</v>
      </c>
    </row>
    <row r="10" spans="1:22" x14ac:dyDescent="0.25">
      <c r="A10" s="10">
        <v>42552</v>
      </c>
      <c r="B10" s="1">
        <v>2173.6000979999999</v>
      </c>
      <c r="C10" s="1">
        <v>73.187431000000004</v>
      </c>
      <c r="D10" s="1">
        <v>65.952194000000006</v>
      </c>
      <c r="E10" s="1">
        <v>27.086369000000001</v>
      </c>
      <c r="G10" s="2">
        <f t="shared" si="1"/>
        <v>3.5609801125254359E-2</v>
      </c>
      <c r="H10" s="2">
        <f t="shared" si="0"/>
        <v>-5.1098868414804599E-2</v>
      </c>
      <c r="I10" s="2">
        <f t="shared" si="0"/>
        <v>-6.847089679297147E-4</v>
      </c>
      <c r="J10" s="2">
        <f t="shared" si="0"/>
        <v>-3.3066395410018545E-3</v>
      </c>
      <c r="L10" t="s">
        <v>1</v>
      </c>
      <c r="M10">
        <f>M3/M3</f>
        <v>1</v>
      </c>
      <c r="N10">
        <f>SLOPE(G3:G61,G3:G61)</f>
        <v>1</v>
      </c>
      <c r="P10" t="s">
        <v>36</v>
      </c>
      <c r="Q10" t="s">
        <v>37</v>
      </c>
    </row>
    <row r="11" spans="1:22" x14ac:dyDescent="0.25">
      <c r="A11" s="10">
        <v>42583</v>
      </c>
      <c r="B11" s="1">
        <v>2170.9499510000001</v>
      </c>
      <c r="C11" s="1">
        <v>71.698166000000001</v>
      </c>
      <c r="D11" s="1">
        <v>64.569350999999997</v>
      </c>
      <c r="E11" s="1">
        <v>27.173351</v>
      </c>
      <c r="G11" s="2">
        <f t="shared" si="1"/>
        <v>-1.2192431360480427E-3</v>
      </c>
      <c r="H11" s="2">
        <f t="shared" si="0"/>
        <v>-2.0348644291121598E-2</v>
      </c>
      <c r="I11" s="2">
        <f t="shared" si="0"/>
        <v>-2.0967354020095308E-2</v>
      </c>
      <c r="J11" s="2">
        <f t="shared" si="0"/>
        <v>3.2112831365473937E-3</v>
      </c>
      <c r="L11" t="s">
        <v>2</v>
      </c>
      <c r="M11">
        <f>N3/M3</f>
        <v>1.2642026592028699</v>
      </c>
      <c r="N11">
        <f>SLOPE(H3:H61,G3:G61)</f>
        <v>1.2642026592028703</v>
      </c>
      <c r="O11" t="s">
        <v>34</v>
      </c>
      <c r="P11">
        <v>0.15</v>
      </c>
    </row>
    <row r="12" spans="1:22" x14ac:dyDescent="0.25">
      <c r="A12" s="10">
        <v>42614</v>
      </c>
      <c r="B12" s="1">
        <v>2168.2700199999999</v>
      </c>
      <c r="C12" s="1">
        <v>72.425758000000002</v>
      </c>
      <c r="D12" s="1">
        <v>65.630179999999996</v>
      </c>
      <c r="E12" s="1">
        <v>25.764234999999999</v>
      </c>
      <c r="G12" s="2">
        <f t="shared" si="1"/>
        <v>-1.2344508443253854E-3</v>
      </c>
      <c r="H12" s="2">
        <f t="shared" si="0"/>
        <v>1.0147986212088123E-2</v>
      </c>
      <c r="I12" s="2">
        <f t="shared" si="0"/>
        <v>1.6429296308088981E-2</v>
      </c>
      <c r="J12" s="2">
        <f t="shared" si="0"/>
        <v>-5.1856541359216246E-2</v>
      </c>
      <c r="L12" t="s">
        <v>3</v>
      </c>
      <c r="M12">
        <f>O3/M3</f>
        <v>0.37719021535018038</v>
      </c>
      <c r="N12">
        <f>SLOPE(I3:I61,G3:G61)</f>
        <v>0.37719021535018055</v>
      </c>
      <c r="O12" t="s">
        <v>35</v>
      </c>
      <c r="P12">
        <v>0.7</v>
      </c>
    </row>
    <row r="13" spans="1:22" x14ac:dyDescent="0.25">
      <c r="A13" s="10">
        <v>42644</v>
      </c>
      <c r="B13" s="1">
        <v>2126.1499020000001</v>
      </c>
      <c r="C13" s="1">
        <v>69.139686999999995</v>
      </c>
      <c r="D13" s="1">
        <v>63.719135000000001</v>
      </c>
      <c r="E13" s="1">
        <v>25.509466</v>
      </c>
      <c r="G13" s="2">
        <f t="shared" si="1"/>
        <v>-1.9425679279557517E-2</v>
      </c>
      <c r="H13" s="2">
        <f t="shared" si="0"/>
        <v>-4.5371578989894856E-2</v>
      </c>
      <c r="I13" s="2">
        <f t="shared" si="0"/>
        <v>-2.9118387302914495E-2</v>
      </c>
      <c r="J13" s="2">
        <f t="shared" si="0"/>
        <v>-9.8884752448500368E-3</v>
      </c>
      <c r="L13" t="s">
        <v>4</v>
      </c>
      <c r="M13">
        <f>P3/M3</f>
        <v>0.92907527850834404</v>
      </c>
      <c r="N13">
        <f>SLOPE(J3:J61,G3:G61)</f>
        <v>0.92907527850834448</v>
      </c>
      <c r="O13" t="s">
        <v>35</v>
      </c>
      <c r="P13">
        <v>0.15</v>
      </c>
    </row>
    <row r="14" spans="1:22" x14ac:dyDescent="0.25">
      <c r="A14" s="10">
        <v>42675</v>
      </c>
      <c r="B14" s="1">
        <v>2198.8100589999999</v>
      </c>
      <c r="C14" s="1">
        <v>72.442345000000003</v>
      </c>
      <c r="D14" s="1">
        <v>64.092247</v>
      </c>
      <c r="E14" s="1">
        <v>26.964646999999999</v>
      </c>
      <c r="G14" s="2">
        <f t="shared" si="1"/>
        <v>3.4174522187570444E-2</v>
      </c>
      <c r="H14" s="2">
        <f t="shared" si="0"/>
        <v>4.7767904994999499E-2</v>
      </c>
      <c r="I14" s="2">
        <f t="shared" si="0"/>
        <v>5.8555722704018986E-3</v>
      </c>
      <c r="J14" s="2">
        <f t="shared" si="0"/>
        <v>5.7044745664217356E-2</v>
      </c>
      <c r="P14">
        <f>SUM(P11:P13)</f>
        <v>1</v>
      </c>
    </row>
    <row r="15" spans="1:22" x14ac:dyDescent="0.25">
      <c r="A15" s="10">
        <v>42705</v>
      </c>
      <c r="B15" s="1">
        <v>2238.830078</v>
      </c>
      <c r="C15" s="1">
        <v>75.561783000000005</v>
      </c>
      <c r="D15" s="1">
        <v>62.900126999999998</v>
      </c>
      <c r="E15" s="1">
        <v>27.701001999999999</v>
      </c>
      <c r="G15" s="2">
        <f t="shared" si="1"/>
        <v>1.8200762196895148E-2</v>
      </c>
      <c r="H15" s="2">
        <f t="shared" si="0"/>
        <v>4.3060974903559535E-2</v>
      </c>
      <c r="I15" s="2">
        <f t="shared" si="0"/>
        <v>-1.860006562104155E-2</v>
      </c>
      <c r="J15" s="2">
        <f t="shared" si="0"/>
        <v>2.7308163908097871E-2</v>
      </c>
    </row>
    <row r="16" spans="1:22" x14ac:dyDescent="0.25">
      <c r="A16" s="10">
        <v>42736</v>
      </c>
      <c r="B16" s="1">
        <v>2278.8701169999999</v>
      </c>
      <c r="C16" s="1">
        <v>70.229102999999995</v>
      </c>
      <c r="D16" s="1">
        <v>61.168968</v>
      </c>
      <c r="E16" s="1">
        <v>26.231373000000001</v>
      </c>
      <c r="G16" s="2">
        <f t="shared" si="1"/>
        <v>1.7884358171464498E-2</v>
      </c>
      <c r="H16" s="2">
        <f t="shared" si="0"/>
        <v>-7.0573771399756513E-2</v>
      </c>
      <c r="I16" s="2">
        <f t="shared" si="0"/>
        <v>-2.752234506617135E-2</v>
      </c>
      <c r="J16" s="2">
        <f t="shared" si="0"/>
        <v>-5.3053279444548518E-2</v>
      </c>
      <c r="L16" t="s">
        <v>39</v>
      </c>
      <c r="N16" t="e">
        <f t="array" ref="N16">MMULT(P11:P13,N4:P6)</f>
        <v>#VALUE!</v>
      </c>
    </row>
    <row r="17" spans="1:12" x14ac:dyDescent="0.25">
      <c r="A17" s="10">
        <v>42767</v>
      </c>
      <c r="B17" s="1">
        <v>2363.639893</v>
      </c>
      <c r="C17" s="1">
        <v>68.077606000000003</v>
      </c>
      <c r="D17" s="1">
        <v>65.009231999999997</v>
      </c>
      <c r="E17" s="1">
        <v>26.328526</v>
      </c>
      <c r="G17" s="2">
        <f t="shared" si="1"/>
        <v>3.7198160337279074E-2</v>
      </c>
      <c r="H17" s="2">
        <f t="shared" si="0"/>
        <v>-3.0635404812161537E-2</v>
      </c>
      <c r="I17" s="2">
        <f t="shared" si="0"/>
        <v>6.2781245549213827E-2</v>
      </c>
      <c r="J17" s="2">
        <f t="shared" si="0"/>
        <v>3.7036948085027444E-3</v>
      </c>
      <c r="L17" t="s">
        <v>38</v>
      </c>
    </row>
    <row r="18" spans="1:12" x14ac:dyDescent="0.25">
      <c r="A18" s="10">
        <v>42795</v>
      </c>
      <c r="B18" s="1">
        <v>2362.719971</v>
      </c>
      <c r="C18" s="1">
        <v>69.283034999999998</v>
      </c>
      <c r="D18" s="1">
        <v>66.063231999999999</v>
      </c>
      <c r="E18" s="1">
        <v>26.529629</v>
      </c>
      <c r="G18" s="2">
        <f t="shared" si="1"/>
        <v>-3.8919718808450021E-4</v>
      </c>
      <c r="H18" s="2">
        <f t="shared" si="0"/>
        <v>1.7706689039564516E-2</v>
      </c>
      <c r="I18" s="2">
        <f t="shared" si="0"/>
        <v>1.6213081858896583E-2</v>
      </c>
      <c r="J18" s="2">
        <f t="shared" si="0"/>
        <v>7.6382171945363897E-3</v>
      </c>
      <c r="L18" t="s">
        <v>40</v>
      </c>
    </row>
    <row r="19" spans="1:12" x14ac:dyDescent="0.25">
      <c r="A19" s="10">
        <v>42826</v>
      </c>
      <c r="B19" s="1">
        <v>2384.1999510000001</v>
      </c>
      <c r="C19" s="1">
        <v>68.978897000000003</v>
      </c>
      <c r="D19" s="1">
        <v>69.411102</v>
      </c>
      <c r="E19" s="1">
        <v>25.808520999999999</v>
      </c>
      <c r="G19" s="2">
        <f t="shared" si="1"/>
        <v>9.0912085493182193E-3</v>
      </c>
      <c r="H19" s="2">
        <f t="shared" si="1"/>
        <v>-4.3897903722028841E-3</v>
      </c>
      <c r="I19" s="2">
        <f t="shared" ref="I19:J61" si="2">D19/D18-1</f>
        <v>5.0676751630922334E-2</v>
      </c>
      <c r="J19" s="2">
        <f t="shared" si="2"/>
        <v>-2.7181231972750242E-2</v>
      </c>
    </row>
    <row r="20" spans="1:12" x14ac:dyDescent="0.25">
      <c r="A20" s="10">
        <v>42856</v>
      </c>
      <c r="B20" s="1">
        <v>2411.8000489999999</v>
      </c>
      <c r="C20" s="1">
        <v>68.007378000000003</v>
      </c>
      <c r="D20" s="1">
        <v>72.568680000000001</v>
      </c>
      <c r="E20" s="1">
        <v>24.375208000000001</v>
      </c>
      <c r="G20" s="2">
        <f t="shared" si="1"/>
        <v>1.157625139134133E-2</v>
      </c>
      <c r="H20" s="2">
        <f t="shared" si="1"/>
        <v>-1.4084293055599328E-2</v>
      </c>
      <c r="I20" s="2">
        <f t="shared" si="2"/>
        <v>4.5490964831533809E-2</v>
      </c>
      <c r="J20" s="2">
        <f t="shared" si="2"/>
        <v>-5.5536425353471364E-2</v>
      </c>
    </row>
    <row r="21" spans="1:12" x14ac:dyDescent="0.25">
      <c r="A21" s="10">
        <v>42887</v>
      </c>
      <c r="B21" s="1">
        <v>2423.4099120000001</v>
      </c>
      <c r="C21" s="1">
        <v>68.845733999999993</v>
      </c>
      <c r="D21" s="1">
        <v>70.340339999999998</v>
      </c>
      <c r="E21" s="1">
        <v>24.045815000000001</v>
      </c>
      <c r="G21" s="2">
        <f t="shared" si="1"/>
        <v>4.8137750908554544E-3</v>
      </c>
      <c r="H21" s="2">
        <f t="shared" si="1"/>
        <v>1.2327427180033101E-2</v>
      </c>
      <c r="I21" s="2">
        <f t="shared" si="2"/>
        <v>-3.0706635424538553E-2</v>
      </c>
      <c r="J21" s="2">
        <f t="shared" si="2"/>
        <v>-1.351344365963969E-2</v>
      </c>
    </row>
    <row r="22" spans="1:12" x14ac:dyDescent="0.25">
      <c r="A22" s="10">
        <v>42917</v>
      </c>
      <c r="B22" s="1">
        <v>2470.3000489999999</v>
      </c>
      <c r="C22" s="1">
        <v>68.257300999999998</v>
      </c>
      <c r="D22" s="1">
        <v>74.346237000000002</v>
      </c>
      <c r="E22" s="1">
        <v>23.191808999999999</v>
      </c>
      <c r="G22" s="2">
        <f t="shared" si="1"/>
        <v>1.9348826118030571E-2</v>
      </c>
      <c r="H22" s="2">
        <f t="shared" si="1"/>
        <v>-8.5471236315092236E-3</v>
      </c>
      <c r="I22" s="2">
        <f t="shared" si="2"/>
        <v>5.695020808827489E-2</v>
      </c>
      <c r="J22" s="2">
        <f t="shared" si="2"/>
        <v>-3.5515785179250581E-2</v>
      </c>
    </row>
    <row r="23" spans="1:12" x14ac:dyDescent="0.25">
      <c r="A23" s="10">
        <v>42948</v>
      </c>
      <c r="B23" s="1">
        <v>2471.6499020000001</v>
      </c>
      <c r="C23" s="1">
        <v>65.093451999999999</v>
      </c>
      <c r="D23" s="1">
        <v>72.561713999999995</v>
      </c>
      <c r="E23" s="1">
        <v>22.231902999999999</v>
      </c>
      <c r="G23" s="2">
        <f t="shared" si="1"/>
        <v>5.4643281108557318E-4</v>
      </c>
      <c r="H23" s="2">
        <f t="shared" si="1"/>
        <v>-4.6351803450300544E-2</v>
      </c>
      <c r="I23" s="2">
        <f t="shared" si="2"/>
        <v>-2.4002869170096752E-2</v>
      </c>
      <c r="J23" s="2">
        <f t="shared" si="2"/>
        <v>-4.138987174307962E-2</v>
      </c>
    </row>
    <row r="24" spans="1:12" x14ac:dyDescent="0.25">
      <c r="A24" s="10">
        <v>42979</v>
      </c>
      <c r="B24" s="1">
        <v>2519.360107</v>
      </c>
      <c r="C24" s="1">
        <v>70.589363000000006</v>
      </c>
      <c r="D24" s="1">
        <v>73.083602999999997</v>
      </c>
      <c r="E24" s="1">
        <v>21.896839</v>
      </c>
      <c r="G24" s="2">
        <f t="shared" si="1"/>
        <v>1.9302978533243698E-2</v>
      </c>
      <c r="H24" s="2">
        <f t="shared" si="1"/>
        <v>8.4431088398876142E-2</v>
      </c>
      <c r="I24" s="2">
        <f t="shared" si="2"/>
        <v>7.1923466416463633E-3</v>
      </c>
      <c r="J24" s="2">
        <f t="shared" si="2"/>
        <v>-1.5071314407947844E-2</v>
      </c>
    </row>
    <row r="25" spans="1:12" x14ac:dyDescent="0.25">
      <c r="A25" s="10">
        <v>43009</v>
      </c>
      <c r="B25" s="1">
        <v>2575.26001</v>
      </c>
      <c r="C25" s="1">
        <v>71.769012000000004</v>
      </c>
      <c r="D25" s="1">
        <v>81.660210000000006</v>
      </c>
      <c r="E25" s="1">
        <v>18.438832999999999</v>
      </c>
      <c r="G25" s="2">
        <f t="shared" si="1"/>
        <v>2.218813533034969E-2</v>
      </c>
      <c r="H25" s="2">
        <f t="shared" si="1"/>
        <v>1.6711427187691141E-2</v>
      </c>
      <c r="I25" s="2">
        <f t="shared" si="2"/>
        <v>0.11735336857981693</v>
      </c>
      <c r="J25" s="2">
        <f t="shared" si="2"/>
        <v>-0.1579226115696426</v>
      </c>
    </row>
    <row r="26" spans="1:12" x14ac:dyDescent="0.25">
      <c r="A26" s="10">
        <v>43040</v>
      </c>
      <c r="B26" s="1">
        <v>2584.8400879999999</v>
      </c>
      <c r="C26" s="1">
        <v>71.717346000000006</v>
      </c>
      <c r="D26" s="1">
        <v>90.938293000000002</v>
      </c>
      <c r="E26" s="1">
        <v>16.728483000000001</v>
      </c>
      <c r="G26" s="2">
        <f t="shared" si="1"/>
        <v>3.7200430103365711E-3</v>
      </c>
      <c r="H26" s="2">
        <f t="shared" si="1"/>
        <v>-7.1989286964124766E-4</v>
      </c>
      <c r="I26" s="2">
        <f t="shared" si="2"/>
        <v>0.11361816238287892</v>
      </c>
      <c r="J26" s="2">
        <f t="shared" si="2"/>
        <v>-9.2758039513672008E-2</v>
      </c>
    </row>
    <row r="27" spans="1:12" x14ac:dyDescent="0.25">
      <c r="A27" s="10">
        <v>43070</v>
      </c>
      <c r="B27" s="1">
        <v>2673.610107</v>
      </c>
      <c r="C27" s="1">
        <v>72.685233999999994</v>
      </c>
      <c r="D27" s="1">
        <v>92.359932000000001</v>
      </c>
      <c r="E27" s="1">
        <v>15.960198</v>
      </c>
      <c r="G27" s="2">
        <f t="shared" si="1"/>
        <v>3.4342557364422932E-2</v>
      </c>
      <c r="H27" s="2">
        <f t="shared" si="1"/>
        <v>1.349587030172561E-2</v>
      </c>
      <c r="I27" s="2">
        <f t="shared" si="2"/>
        <v>1.5633007318490044E-2</v>
      </c>
      <c r="J27" s="2">
        <f t="shared" si="2"/>
        <v>-4.5926758570995374E-2</v>
      </c>
    </row>
    <row r="28" spans="1:12" x14ac:dyDescent="0.25">
      <c r="A28" s="10">
        <v>43101</v>
      </c>
      <c r="B28" s="1">
        <v>2823.8100589999999</v>
      </c>
      <c r="C28" s="1">
        <v>75.865868000000006</v>
      </c>
      <c r="D28" s="1">
        <v>100.752655</v>
      </c>
      <c r="E28" s="1">
        <v>14.996974</v>
      </c>
      <c r="G28" s="2">
        <f t="shared" si="1"/>
        <v>5.6178704444133087E-2</v>
      </c>
      <c r="H28" s="2">
        <f t="shared" si="1"/>
        <v>4.3759011630890798E-2</v>
      </c>
      <c r="I28" s="2">
        <f t="shared" si="2"/>
        <v>9.0869739921419557E-2</v>
      </c>
      <c r="J28" s="2">
        <f t="shared" si="2"/>
        <v>-6.0351632229123986E-2</v>
      </c>
    </row>
    <row r="29" spans="1:12" x14ac:dyDescent="0.25">
      <c r="A29" s="10">
        <v>43132</v>
      </c>
      <c r="B29" s="1">
        <v>2713.830078</v>
      </c>
      <c r="C29" s="1">
        <v>65.819930999999997</v>
      </c>
      <c r="D29" s="1">
        <v>85.072670000000002</v>
      </c>
      <c r="E29" s="1">
        <v>13.086414</v>
      </c>
      <c r="G29" s="2">
        <f t="shared" si="1"/>
        <v>-3.8947372061896912E-2</v>
      </c>
      <c r="H29" s="2">
        <f t="shared" si="1"/>
        <v>-0.13241708379320205</v>
      </c>
      <c r="I29" s="2">
        <f t="shared" si="2"/>
        <v>-0.15562850428110309</v>
      </c>
      <c r="J29" s="2">
        <f t="shared" si="2"/>
        <v>-0.12739636676038779</v>
      </c>
    </row>
    <row r="30" spans="1:12" x14ac:dyDescent="0.25">
      <c r="A30" s="10">
        <v>43160</v>
      </c>
      <c r="B30" s="1">
        <v>2640.8701169999999</v>
      </c>
      <c r="C30" s="1">
        <v>65.500961000000004</v>
      </c>
      <c r="D30" s="1">
        <v>84.089714000000001</v>
      </c>
      <c r="E30" s="1">
        <v>12.605577</v>
      </c>
      <c r="G30" s="2">
        <f t="shared" si="1"/>
        <v>-2.6884498624825115E-2</v>
      </c>
      <c r="H30" s="2">
        <f t="shared" si="1"/>
        <v>-4.846100491961769E-3</v>
      </c>
      <c r="I30" s="2">
        <f t="shared" si="2"/>
        <v>-1.1554309979926569E-2</v>
      </c>
      <c r="J30" s="2">
        <f t="shared" si="2"/>
        <v>-3.6743220870132931E-2</v>
      </c>
    </row>
    <row r="31" spans="1:12" x14ac:dyDescent="0.25">
      <c r="A31" s="10">
        <v>43191</v>
      </c>
      <c r="B31" s="1">
        <v>2648.0500489999999</v>
      </c>
      <c r="C31" s="1">
        <v>68.257591000000005</v>
      </c>
      <c r="D31" s="1">
        <v>84.106139999999996</v>
      </c>
      <c r="E31" s="1">
        <v>13.157306</v>
      </c>
      <c r="G31" s="2">
        <f t="shared" si="1"/>
        <v>2.718775131643536E-3</v>
      </c>
      <c r="H31" s="2">
        <f t="shared" si="1"/>
        <v>4.2085336732693213E-2</v>
      </c>
      <c r="I31" s="2">
        <f t="shared" si="2"/>
        <v>1.9533899235280039E-4</v>
      </c>
      <c r="J31" s="2">
        <f t="shared" si="2"/>
        <v>4.3768643037918942E-2</v>
      </c>
    </row>
    <row r="32" spans="1:12" x14ac:dyDescent="0.25">
      <c r="A32" s="10">
        <v>43221</v>
      </c>
      <c r="B32" s="1">
        <v>2705.2700199999999</v>
      </c>
      <c r="C32" s="1">
        <v>71.321487000000005</v>
      </c>
      <c r="D32" s="1">
        <v>78.477530999999999</v>
      </c>
      <c r="E32" s="1">
        <v>13.166656</v>
      </c>
      <c r="G32" s="2">
        <f t="shared" si="1"/>
        <v>2.1608341965291933E-2</v>
      </c>
      <c r="H32" s="2">
        <f t="shared" si="1"/>
        <v>4.4887256569016598E-2</v>
      </c>
      <c r="I32" s="2">
        <f t="shared" si="2"/>
        <v>-6.6922688403010744E-2</v>
      </c>
      <c r="J32" s="2">
        <f t="shared" si="2"/>
        <v>7.1063179650909802E-4</v>
      </c>
    </row>
    <row r="33" spans="1:10" x14ac:dyDescent="0.25">
      <c r="A33" s="10">
        <v>43252</v>
      </c>
      <c r="B33" s="1">
        <v>2718.3701169999999</v>
      </c>
      <c r="C33" s="1">
        <v>73.365768000000003</v>
      </c>
      <c r="D33" s="1">
        <v>81.947502</v>
      </c>
      <c r="E33" s="1">
        <v>12.727145</v>
      </c>
      <c r="G33" s="2">
        <f t="shared" si="1"/>
        <v>4.8424360241865472E-3</v>
      </c>
      <c r="H33" s="2">
        <f t="shared" si="1"/>
        <v>2.8662904911110454E-2</v>
      </c>
      <c r="I33" s="2">
        <f t="shared" si="2"/>
        <v>4.4216108174962798E-2</v>
      </c>
      <c r="J33" s="2">
        <f t="shared" si="2"/>
        <v>-3.3380609320999954E-2</v>
      </c>
    </row>
    <row r="34" spans="1:10" x14ac:dyDescent="0.25">
      <c r="A34" s="10">
        <v>43282</v>
      </c>
      <c r="B34" s="1">
        <v>2816.290039</v>
      </c>
      <c r="C34" s="1">
        <v>72.283867000000001</v>
      </c>
      <c r="D34" s="1">
        <v>85.372733999999994</v>
      </c>
      <c r="E34" s="1">
        <v>12.858969999999999</v>
      </c>
      <c r="G34" s="2">
        <f t="shared" si="1"/>
        <v>3.6021556221367268E-2</v>
      </c>
      <c r="H34" s="2">
        <f t="shared" si="1"/>
        <v>-1.4746673135078492E-2</v>
      </c>
      <c r="I34" s="2">
        <f t="shared" si="2"/>
        <v>4.1797881770697431E-2</v>
      </c>
      <c r="J34" s="2">
        <f t="shared" si="2"/>
        <v>1.0357782519174519E-2</v>
      </c>
    </row>
    <row r="35" spans="1:10" x14ac:dyDescent="0.25">
      <c r="A35" s="10">
        <v>43313</v>
      </c>
      <c r="B35" s="1">
        <v>2901.5200199999999</v>
      </c>
      <c r="C35" s="1">
        <v>71.095534999999998</v>
      </c>
      <c r="D35" s="1">
        <v>91.716125000000005</v>
      </c>
      <c r="E35" s="1">
        <v>12.208004000000001</v>
      </c>
      <c r="G35" s="2">
        <f t="shared" si="1"/>
        <v>3.0263211466054596E-2</v>
      </c>
      <c r="H35" s="2">
        <f t="shared" si="1"/>
        <v>-1.6439795618571451E-2</v>
      </c>
      <c r="I35" s="2">
        <f t="shared" si="2"/>
        <v>7.4302305932945956E-2</v>
      </c>
      <c r="J35" s="2">
        <f t="shared" si="2"/>
        <v>-5.0623494727804697E-2</v>
      </c>
    </row>
    <row r="36" spans="1:10" x14ac:dyDescent="0.25">
      <c r="A36" s="10">
        <v>43344</v>
      </c>
      <c r="B36" s="1">
        <v>2913.9799800000001</v>
      </c>
      <c r="C36" s="1">
        <v>76.174232000000003</v>
      </c>
      <c r="D36" s="1">
        <v>90.372298999999998</v>
      </c>
      <c r="E36" s="1">
        <v>10.651339999999999</v>
      </c>
      <c r="G36" s="2">
        <f t="shared" si="1"/>
        <v>4.2942871026614426E-3</v>
      </c>
      <c r="H36" s="2">
        <f t="shared" si="1"/>
        <v>7.1434823579286766E-2</v>
      </c>
      <c r="I36" s="2">
        <f t="shared" si="2"/>
        <v>-1.4652014572137717E-2</v>
      </c>
      <c r="J36" s="2">
        <f t="shared" si="2"/>
        <v>-0.1275117537641699</v>
      </c>
    </row>
    <row r="37" spans="1:10" x14ac:dyDescent="0.25">
      <c r="A37" s="10">
        <v>43374</v>
      </c>
      <c r="B37" s="1">
        <v>2711.73999</v>
      </c>
      <c r="C37" s="1">
        <v>71.389815999999996</v>
      </c>
      <c r="D37" s="1">
        <v>96.502312000000003</v>
      </c>
      <c r="E37" s="1">
        <v>9.6194760000000006</v>
      </c>
      <c r="G37" s="2">
        <f t="shared" si="1"/>
        <v>-6.9403356024429486E-2</v>
      </c>
      <c r="H37" s="2">
        <f t="shared" si="1"/>
        <v>-6.28088511611119E-2</v>
      </c>
      <c r="I37" s="2">
        <f t="shared" si="2"/>
        <v>6.783066346469746E-2</v>
      </c>
      <c r="J37" s="2">
        <f t="shared" si="2"/>
        <v>-9.6876449348156979E-2</v>
      </c>
    </row>
    <row r="38" spans="1:10" x14ac:dyDescent="0.25">
      <c r="A38" s="10">
        <v>43405</v>
      </c>
      <c r="B38" s="1">
        <v>2760.169922</v>
      </c>
      <c r="C38" s="1">
        <v>71.228545999999994</v>
      </c>
      <c r="D38" s="1">
        <v>93.97139</v>
      </c>
      <c r="E38" s="1">
        <v>7.1431740000000001</v>
      </c>
      <c r="G38" s="2">
        <f t="shared" si="1"/>
        <v>1.7859356788848979E-2</v>
      </c>
      <c r="H38" s="2">
        <f t="shared" si="1"/>
        <v>-2.2590056822671123E-3</v>
      </c>
      <c r="I38" s="2">
        <f t="shared" si="2"/>
        <v>-2.6226542634543382E-2</v>
      </c>
      <c r="J38" s="2">
        <f t="shared" si="2"/>
        <v>-0.25742587226164926</v>
      </c>
    </row>
    <row r="39" spans="1:10" x14ac:dyDescent="0.25">
      <c r="A39" s="10">
        <v>43435</v>
      </c>
      <c r="B39" s="1">
        <v>2506.8500979999999</v>
      </c>
      <c r="C39" s="1">
        <v>61.714618999999999</v>
      </c>
      <c r="D39" s="1">
        <v>89.640906999999999</v>
      </c>
      <c r="E39" s="1">
        <v>7.2098440000000004</v>
      </c>
      <c r="G39" s="2">
        <f t="shared" si="1"/>
        <v>-9.1776894596563907E-2</v>
      </c>
      <c r="H39" s="2">
        <f t="shared" si="1"/>
        <v>-0.1335690188032197</v>
      </c>
      <c r="I39" s="2">
        <f t="shared" si="2"/>
        <v>-4.6082993983594389E-2</v>
      </c>
      <c r="J39" s="2">
        <f t="shared" si="2"/>
        <v>9.3333859709983091E-3</v>
      </c>
    </row>
    <row r="40" spans="1:10" x14ac:dyDescent="0.25">
      <c r="A40" s="10">
        <v>43466</v>
      </c>
      <c r="B40" s="1">
        <v>2704.1000979999999</v>
      </c>
      <c r="C40" s="1">
        <v>66.321265999999994</v>
      </c>
      <c r="D40" s="1">
        <v>92.723197999999996</v>
      </c>
      <c r="E40" s="1">
        <v>9.6899390000000007</v>
      </c>
      <c r="G40" s="2">
        <f t="shared" si="1"/>
        <v>7.8684401655036762E-2</v>
      </c>
      <c r="H40" s="2">
        <f t="shared" si="1"/>
        <v>7.4644339941562166E-2</v>
      </c>
      <c r="I40" s="2">
        <f t="shared" si="2"/>
        <v>3.4384870737642181E-2</v>
      </c>
      <c r="J40" s="2">
        <f t="shared" si="2"/>
        <v>0.34398733176473728</v>
      </c>
    </row>
    <row r="41" spans="1:10" x14ac:dyDescent="0.25">
      <c r="A41" s="10">
        <v>43497</v>
      </c>
      <c r="B41" s="1">
        <v>2784.48999</v>
      </c>
      <c r="C41" s="1">
        <v>71.525238000000002</v>
      </c>
      <c r="D41" s="1">
        <v>95.780754000000002</v>
      </c>
      <c r="E41" s="1">
        <v>10.305668000000001</v>
      </c>
      <c r="G41" s="2">
        <f t="shared" si="1"/>
        <v>2.9728889126352298E-2</v>
      </c>
      <c r="H41" s="2">
        <f t="shared" si="1"/>
        <v>7.8466113719843689E-2</v>
      </c>
      <c r="I41" s="2">
        <f t="shared" si="2"/>
        <v>3.2975092166255937E-2</v>
      </c>
      <c r="J41" s="2">
        <f t="shared" si="2"/>
        <v>6.3543124471681312E-2</v>
      </c>
    </row>
    <row r="42" spans="1:10" x14ac:dyDescent="0.25">
      <c r="A42" s="10">
        <v>43525</v>
      </c>
      <c r="B42" s="1">
        <v>2834.3999020000001</v>
      </c>
      <c r="C42" s="1">
        <v>73.939034000000007</v>
      </c>
      <c r="D42" s="1">
        <v>94.368088</v>
      </c>
      <c r="E42" s="1">
        <v>9.9089150000000004</v>
      </c>
      <c r="G42" s="2">
        <f t="shared" si="1"/>
        <v>1.7924256211817147E-2</v>
      </c>
      <c r="H42" s="2">
        <f t="shared" si="1"/>
        <v>3.3747472465593287E-2</v>
      </c>
      <c r="I42" s="2">
        <f t="shared" si="2"/>
        <v>-1.4748954680394388E-2</v>
      </c>
      <c r="J42" s="2">
        <f t="shared" si="2"/>
        <v>-3.8498523336866652E-2</v>
      </c>
    </row>
    <row r="43" spans="1:10" x14ac:dyDescent="0.25">
      <c r="A43" s="10">
        <v>43556</v>
      </c>
      <c r="B43" s="1">
        <v>2945.830078</v>
      </c>
      <c r="C43" s="1">
        <v>73.463181000000006</v>
      </c>
      <c r="D43" s="1">
        <v>100.04135100000001</v>
      </c>
      <c r="E43" s="1">
        <v>10.098141</v>
      </c>
      <c r="G43" s="2">
        <f t="shared" si="1"/>
        <v>3.9313498395682656E-2</v>
      </c>
      <c r="H43" s="2">
        <f t="shared" si="1"/>
        <v>-6.4357481327116384E-3</v>
      </c>
      <c r="I43" s="2">
        <f t="shared" si="2"/>
        <v>6.0118448092325583E-2</v>
      </c>
      <c r="J43" s="2">
        <f t="shared" si="2"/>
        <v>1.9096540842261644E-2</v>
      </c>
    </row>
    <row r="44" spans="1:10" x14ac:dyDescent="0.25">
      <c r="A44" s="10">
        <v>43586</v>
      </c>
      <c r="B44" s="1">
        <v>2752.0600589999999</v>
      </c>
      <c r="C44" s="1">
        <v>64.760695999999996</v>
      </c>
      <c r="D44" s="1">
        <v>98.679451</v>
      </c>
      <c r="E44" s="1">
        <v>9.3732970000000009</v>
      </c>
      <c r="G44" s="2">
        <f t="shared" si="1"/>
        <v>-6.577773118928687E-2</v>
      </c>
      <c r="H44" s="2">
        <f t="shared" si="1"/>
        <v>-0.1184604979193592</v>
      </c>
      <c r="I44" s="2">
        <f t="shared" si="2"/>
        <v>-1.3613370735067409E-2</v>
      </c>
      <c r="J44" s="2">
        <f t="shared" si="2"/>
        <v>-7.1779944447200594E-2</v>
      </c>
    </row>
    <row r="45" spans="1:10" x14ac:dyDescent="0.25">
      <c r="A45" s="10">
        <v>43617</v>
      </c>
      <c r="B45" s="1">
        <v>2941.76001</v>
      </c>
      <c r="C45" s="1">
        <v>70.926888000000005</v>
      </c>
      <c r="D45" s="1">
        <v>108.05413799999999</v>
      </c>
      <c r="E45" s="1">
        <v>10.425808</v>
      </c>
      <c r="G45" s="2">
        <f t="shared" si="1"/>
        <v>6.8930163925612131E-2</v>
      </c>
      <c r="H45" s="2">
        <f t="shared" si="1"/>
        <v>9.5215035984171692E-2</v>
      </c>
      <c r="I45" s="2">
        <f t="shared" si="2"/>
        <v>9.5001410172012246E-2</v>
      </c>
      <c r="J45" s="2">
        <f t="shared" si="2"/>
        <v>0.11228823753264172</v>
      </c>
    </row>
    <row r="46" spans="1:10" x14ac:dyDescent="0.25">
      <c r="A46" s="10">
        <v>43647</v>
      </c>
      <c r="B46" s="1">
        <v>2980.3798830000001</v>
      </c>
      <c r="C46" s="1">
        <v>68.825835999999995</v>
      </c>
      <c r="D46" s="1">
        <v>107.946556</v>
      </c>
      <c r="E46" s="1">
        <v>10.386146999999999</v>
      </c>
      <c r="G46" s="2">
        <f t="shared" si="1"/>
        <v>1.3128152149977756E-2</v>
      </c>
      <c r="H46" s="2">
        <f t="shared" si="1"/>
        <v>-2.962278564935783E-2</v>
      </c>
      <c r="I46" s="2">
        <f t="shared" si="2"/>
        <v>-9.9563054216389446E-4</v>
      </c>
      <c r="J46" s="2">
        <f t="shared" si="2"/>
        <v>-3.8041176281014E-3</v>
      </c>
    </row>
    <row r="47" spans="1:10" x14ac:dyDescent="0.25">
      <c r="A47" s="10">
        <v>43678</v>
      </c>
      <c r="B47" s="1">
        <v>2926.459961</v>
      </c>
      <c r="C47" s="1">
        <v>63.383445999999999</v>
      </c>
      <c r="D47" s="1">
        <v>111.74102000000001</v>
      </c>
      <c r="E47" s="1">
        <v>8.1995909999999999</v>
      </c>
      <c r="G47" s="2">
        <f t="shared" si="1"/>
        <v>-1.8091627281326739E-2</v>
      </c>
      <c r="H47" s="2">
        <f t="shared" si="1"/>
        <v>-7.9074811383329946E-2</v>
      </c>
      <c r="I47" s="2">
        <f t="shared" si="2"/>
        <v>3.5151320622030857E-2</v>
      </c>
      <c r="J47" s="2">
        <f t="shared" si="2"/>
        <v>-0.2105261941699843</v>
      </c>
    </row>
    <row r="48" spans="1:10" x14ac:dyDescent="0.25">
      <c r="A48" s="10">
        <v>43709</v>
      </c>
      <c r="B48" s="1">
        <v>2976.73999</v>
      </c>
      <c r="C48" s="1">
        <v>66.167548999999994</v>
      </c>
      <c r="D48" s="1">
        <v>116.634895</v>
      </c>
      <c r="E48" s="1">
        <v>8.8853740000000005</v>
      </c>
      <c r="G48" s="2">
        <f t="shared" si="1"/>
        <v>1.7181177829208583E-2</v>
      </c>
      <c r="H48" s="2">
        <f t="shared" si="1"/>
        <v>4.3924765466364812E-2</v>
      </c>
      <c r="I48" s="2">
        <f t="shared" si="2"/>
        <v>4.379658428032962E-2</v>
      </c>
      <c r="J48" s="2">
        <f t="shared" si="2"/>
        <v>8.3636244783428904E-2</v>
      </c>
    </row>
    <row r="49" spans="1:10" x14ac:dyDescent="0.25">
      <c r="A49" s="10">
        <v>43739</v>
      </c>
      <c r="B49" s="1">
        <v>3037.5600589999999</v>
      </c>
      <c r="C49" s="1">
        <v>63.318806000000002</v>
      </c>
      <c r="D49" s="1">
        <v>117.04766100000001</v>
      </c>
      <c r="E49" s="1">
        <v>9.9297430000000002</v>
      </c>
      <c r="G49" s="2">
        <f t="shared" si="1"/>
        <v>2.0431770730503063E-2</v>
      </c>
      <c r="H49" s="2">
        <f t="shared" si="1"/>
        <v>-4.305347625918543E-2</v>
      </c>
      <c r="I49" s="2">
        <f t="shared" si="2"/>
        <v>3.5389580451030689E-3</v>
      </c>
      <c r="J49" s="2">
        <f t="shared" si="2"/>
        <v>0.11753798995967979</v>
      </c>
    </row>
    <row r="50" spans="1:10" x14ac:dyDescent="0.25">
      <c r="A50" s="10">
        <v>43770</v>
      </c>
      <c r="B50" s="1">
        <v>3140.9799800000001</v>
      </c>
      <c r="C50" s="1">
        <v>63.843567</v>
      </c>
      <c r="D50" s="1">
        <v>117.03782699999999</v>
      </c>
      <c r="E50" s="1">
        <v>11.213248</v>
      </c>
      <c r="G50" s="2">
        <f t="shared" si="1"/>
        <v>3.4047037421886195E-2</v>
      </c>
      <c r="H50" s="2">
        <f t="shared" si="1"/>
        <v>8.2876010011938561E-3</v>
      </c>
      <c r="I50" s="2">
        <f t="shared" si="2"/>
        <v>-8.4017056949270419E-5</v>
      </c>
      <c r="J50" s="2">
        <f t="shared" si="2"/>
        <v>0.12925863237346635</v>
      </c>
    </row>
    <row r="51" spans="1:10" x14ac:dyDescent="0.25">
      <c r="A51" s="10">
        <v>43800</v>
      </c>
      <c r="B51" s="1">
        <v>3230.780029</v>
      </c>
      <c r="C51" s="1">
        <v>66.178359999999998</v>
      </c>
      <c r="D51" s="1">
        <v>116.79213</v>
      </c>
      <c r="E51" s="1">
        <v>11.103802</v>
      </c>
      <c r="G51" s="2">
        <f t="shared" si="1"/>
        <v>2.8589818964716907E-2</v>
      </c>
      <c r="H51" s="2">
        <f t="shared" si="1"/>
        <v>3.6570528711216799E-2</v>
      </c>
      <c r="I51" s="2">
        <f t="shared" si="2"/>
        <v>-2.099295640545229E-3</v>
      </c>
      <c r="J51" s="2">
        <f t="shared" si="2"/>
        <v>-9.7604191042595101E-3</v>
      </c>
    </row>
    <row r="52" spans="1:10" x14ac:dyDescent="0.25">
      <c r="A52" s="10">
        <v>43831</v>
      </c>
      <c r="B52" s="1">
        <v>3225.5200199999999</v>
      </c>
      <c r="C52" s="1">
        <v>58.913719</v>
      </c>
      <c r="D52" s="1">
        <v>113.02179</v>
      </c>
      <c r="E52" s="1">
        <v>12.398536</v>
      </c>
      <c r="G52" s="2">
        <f t="shared" si="1"/>
        <v>-1.6280925822201864E-3</v>
      </c>
      <c r="H52" s="2">
        <f t="shared" si="1"/>
        <v>-0.10977366317327897</v>
      </c>
      <c r="I52" s="2">
        <f t="shared" si="2"/>
        <v>-3.2282483417333085E-2</v>
      </c>
      <c r="J52" s="2">
        <f t="shared" si="2"/>
        <v>0.11660276362997113</v>
      </c>
    </row>
    <row r="53" spans="1:10" x14ac:dyDescent="0.25">
      <c r="A53" s="10">
        <v>43862</v>
      </c>
      <c r="B53" s="1">
        <v>2954.219971</v>
      </c>
      <c r="C53" s="1">
        <v>48.784962</v>
      </c>
      <c r="D53" s="1">
        <v>106.29911800000001</v>
      </c>
      <c r="E53" s="1">
        <v>10.835025999999999</v>
      </c>
      <c r="G53" s="2">
        <f t="shared" si="1"/>
        <v>-8.411048367946572E-2</v>
      </c>
      <c r="H53" s="2">
        <f t="shared" si="1"/>
        <v>-0.17192526922294615</v>
      </c>
      <c r="I53" s="2">
        <f t="shared" si="2"/>
        <v>-5.9481202695515489E-2</v>
      </c>
      <c r="J53" s="2">
        <f t="shared" si="2"/>
        <v>-0.12610440458454131</v>
      </c>
    </row>
    <row r="54" spans="1:10" x14ac:dyDescent="0.25">
      <c r="A54" s="10">
        <v>43891</v>
      </c>
      <c r="B54" s="1">
        <v>2584.5900879999999</v>
      </c>
      <c r="C54" s="1">
        <v>36.527186999999998</v>
      </c>
      <c r="D54" s="1">
        <v>112.162949</v>
      </c>
      <c r="E54" s="1">
        <v>7.9071790000000002</v>
      </c>
      <c r="G54" s="2">
        <f t="shared" si="1"/>
        <v>-0.12511928245982329</v>
      </c>
      <c r="H54" s="2">
        <f t="shared" si="1"/>
        <v>-0.251261341558491</v>
      </c>
      <c r="I54" s="2">
        <f t="shared" si="2"/>
        <v>5.5163496276610546E-2</v>
      </c>
      <c r="J54" s="2">
        <f t="shared" si="2"/>
        <v>-0.27022057907382957</v>
      </c>
    </row>
    <row r="55" spans="1:10" x14ac:dyDescent="0.25">
      <c r="A55" s="10">
        <v>43922</v>
      </c>
      <c r="B55" s="1">
        <v>2912.429932</v>
      </c>
      <c r="C55" s="1">
        <v>44.704192999999997</v>
      </c>
      <c r="D55" s="1">
        <v>120.52217899999999</v>
      </c>
      <c r="E55" s="1">
        <v>6.7786160000000004</v>
      </c>
      <c r="G55" s="2">
        <f t="shared" si="1"/>
        <v>0.12684403825663826</v>
      </c>
      <c r="H55" s="2">
        <f t="shared" si="1"/>
        <v>0.22386081906608357</v>
      </c>
      <c r="I55" s="2">
        <f t="shared" si="2"/>
        <v>7.4527551874549847E-2</v>
      </c>
      <c r="J55" s="2">
        <f t="shared" si="2"/>
        <v>-0.1427263756138567</v>
      </c>
    </row>
    <row r="56" spans="1:10" x14ac:dyDescent="0.25">
      <c r="A56" s="10">
        <v>43952</v>
      </c>
      <c r="B56" s="1">
        <v>3044.3100589999999</v>
      </c>
      <c r="C56" s="1">
        <v>43.742195000000002</v>
      </c>
      <c r="D56" s="1">
        <v>123.010948</v>
      </c>
      <c r="E56" s="1">
        <v>6.5493399999999999</v>
      </c>
      <c r="G56" s="2">
        <f t="shared" si="1"/>
        <v>4.5281819676065593E-2</v>
      </c>
      <c r="H56" s="2">
        <f t="shared" si="1"/>
        <v>-2.1519189486319368E-2</v>
      </c>
      <c r="I56" s="2">
        <f t="shared" si="2"/>
        <v>2.0649883869092722E-2</v>
      </c>
      <c r="J56" s="2">
        <f t="shared" si="2"/>
        <v>-3.3823423542504893E-2</v>
      </c>
    </row>
    <row r="57" spans="1:10" x14ac:dyDescent="0.25">
      <c r="A57" s="10">
        <v>43983</v>
      </c>
      <c r="B57" s="1">
        <v>3100.290039</v>
      </c>
      <c r="C57" s="1">
        <v>43.854838999999998</v>
      </c>
      <c r="D57" s="1">
        <v>119.289581</v>
      </c>
      <c r="E57" s="1">
        <v>6.808522</v>
      </c>
      <c r="G57" s="2">
        <f t="shared" si="1"/>
        <v>1.8388396357494674E-2</v>
      </c>
      <c r="H57" s="2">
        <f t="shared" si="1"/>
        <v>2.5751794120070226E-3</v>
      </c>
      <c r="I57" s="2">
        <f t="shared" si="2"/>
        <v>-3.0252323557412142E-2</v>
      </c>
      <c r="J57" s="2">
        <f t="shared" si="2"/>
        <v>3.9573758577200246E-2</v>
      </c>
    </row>
    <row r="58" spans="1:10" x14ac:dyDescent="0.25">
      <c r="A58" s="10">
        <v>44013</v>
      </c>
      <c r="B58" s="1">
        <v>3271.1201169999999</v>
      </c>
      <c r="C58" s="1">
        <v>41.265911000000003</v>
      </c>
      <c r="D58" s="1">
        <v>128.870193</v>
      </c>
      <c r="E58" s="1">
        <v>6.059984</v>
      </c>
      <c r="G58" s="2">
        <f t="shared" si="1"/>
        <v>5.5101321441235696E-2</v>
      </c>
      <c r="H58" s="2">
        <f t="shared" si="1"/>
        <v>-5.9034032709594397E-2</v>
      </c>
      <c r="I58" s="2">
        <f t="shared" si="2"/>
        <v>8.0313904363533695E-2</v>
      </c>
      <c r="J58" s="2">
        <f t="shared" si="2"/>
        <v>-0.10994133528539674</v>
      </c>
    </row>
    <row r="59" spans="1:10" x14ac:dyDescent="0.25">
      <c r="A59" s="10">
        <v>44044</v>
      </c>
      <c r="B59" s="1">
        <v>3500.3100589999999</v>
      </c>
      <c r="C59" s="1">
        <v>39.167309000000003</v>
      </c>
      <c r="D59" s="1">
        <v>138.281509</v>
      </c>
      <c r="E59" s="1">
        <v>6.3295380000000003</v>
      </c>
      <c r="G59" s="2">
        <f t="shared" si="1"/>
        <v>7.0064667087246457E-2</v>
      </c>
      <c r="H59" s="2">
        <f t="shared" si="1"/>
        <v>-5.0855583922526204E-2</v>
      </c>
      <c r="I59" s="2">
        <f t="shared" si="2"/>
        <v>7.3029424267254672E-2</v>
      </c>
      <c r="J59" s="2">
        <f t="shared" si="2"/>
        <v>4.4480975527328104E-2</v>
      </c>
    </row>
    <row r="60" spans="1:10" x14ac:dyDescent="0.25">
      <c r="A60" s="10">
        <v>44075</v>
      </c>
      <c r="B60" s="1">
        <v>3363</v>
      </c>
      <c r="C60" s="1">
        <v>34.330002</v>
      </c>
      <c r="D60" s="1">
        <v>139.91000399999999</v>
      </c>
      <c r="E60" s="1">
        <v>6.2197190000000004</v>
      </c>
      <c r="G60" s="2">
        <f t="shared" si="1"/>
        <v>-3.9227970289931413E-2</v>
      </c>
      <c r="H60" s="2">
        <f t="shared" si="1"/>
        <v>-0.12350368517786103</v>
      </c>
      <c r="I60" s="2">
        <f t="shared" si="2"/>
        <v>1.1776664948022653E-2</v>
      </c>
      <c r="J60" s="2">
        <f t="shared" si="2"/>
        <v>-1.735023946455494E-2</v>
      </c>
    </row>
    <row r="61" spans="1:10" x14ac:dyDescent="0.25">
      <c r="A61" s="10">
        <v>44105</v>
      </c>
      <c r="B61" s="1">
        <v>3465.389893</v>
      </c>
      <c r="C61" s="1">
        <v>34.159999999999997</v>
      </c>
      <c r="D61" s="1">
        <v>143.85000600000001</v>
      </c>
      <c r="E61" s="1">
        <v>7.63</v>
      </c>
      <c r="G61" s="2">
        <f t="shared" si="1"/>
        <v>3.0445998513232153E-2</v>
      </c>
      <c r="H61" s="2">
        <f t="shared" si="1"/>
        <v>-4.9519950508597477E-3</v>
      </c>
      <c r="I61" s="2">
        <f t="shared" si="2"/>
        <v>2.8160974107326986E-2</v>
      </c>
      <c r="J61" s="2">
        <f t="shared" si="2"/>
        <v>0.22674352330065051</v>
      </c>
    </row>
  </sheetData>
  <mergeCells count="3">
    <mergeCell ref="G1:J1"/>
    <mergeCell ref="L1:P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XOM Beta</vt:lpstr>
      <vt:lpstr>WMT Beta</vt:lpstr>
      <vt:lpstr>GE Beta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Lagat</dc:creator>
  <cp:lastModifiedBy>koggz</cp:lastModifiedBy>
  <dcterms:created xsi:type="dcterms:W3CDTF">2020-10-26T05:46:45Z</dcterms:created>
  <dcterms:modified xsi:type="dcterms:W3CDTF">2020-10-26T08:08:38Z</dcterms:modified>
</cp:coreProperties>
</file>