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comments3.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2.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scalation - jednostki" sheetId="1" state="visible" r:id="rId2"/>
    <sheet name="Escalation - Broń" sheetId="2" state="visible" r:id="rId3"/>
    <sheet name="Escalation - Zasady specjalne" sheetId="3" state="visible" r:id="rId4"/>
    <sheet name="Escalation - Formacje do odczyt" sheetId="4" state="visible" r:id="rId5"/>
    <sheet name="Escalation - formacje" sheetId="5" state="visible" r:id="rId6"/>
    <sheet name="Escalation - dowódcy i ich ulep" sheetId="6" state="visible" r:id="rId7"/>
    <sheet name="Barwy planetarne" sheetId="7" state="visible" r:id="rId8"/>
    <sheet name="patrol- jednostki" sheetId="8" state="visible" r:id="rId9"/>
    <sheet name="patrol - oddziały" sheetId="9" state="visible" r:id="rId10"/>
    <sheet name="patrol - inne upgrady" sheetId="10" state="visible" r:id="rId11"/>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 authorId="0">
      <text>
        <r>
          <rPr>
            <sz val="10"/>
            <color rgb="FF000000"/>
            <rFont val="Arial"/>
            <family val="0"/>
            <charset val="1"/>
          </rPr>
          <t xml:space="preserve">czy podbić cenę?
	-Kacper Chocholski</t>
        </r>
      </text>
    </comment>
    <comment ref="P3" authorId="0">
      <text>
        <r>
          <rPr>
            <sz val="10"/>
            <color rgb="FF000000"/>
            <rFont val="Arial"/>
            <family val="0"/>
            <charset val="1"/>
          </rPr>
          <t xml:space="preserve">coś jest źle...
	-Kacper Chocholski</t>
        </r>
      </text>
    </comment>
  </commentList>
</comments>
</file>

<file path=xl/comments2.xml><?xml version="1.0" encoding="utf-8"?>
<comments xmlns="http://schemas.openxmlformats.org/spreadsheetml/2006/main" xmlns:xdr="http://schemas.openxmlformats.org/drawingml/2006/spreadsheetDrawing">
  <authors>
    <author> </author>
  </authors>
  <commentList>
    <comment ref="A27" authorId="0">
      <text>
        <r>
          <rPr>
            <sz val="10"/>
            <color rgb="FF000000"/>
            <rFont val="Arial"/>
            <family val="0"/>
            <charset val="1"/>
          </rPr>
          <t xml:space="preserve">do przemyslenia
	-Kacper Chocholski</t>
        </r>
      </text>
    </comment>
  </commentList>
</comments>
</file>

<file path=xl/comments3.xml><?xml version="1.0" encoding="utf-8"?>
<comments xmlns="http://schemas.openxmlformats.org/spreadsheetml/2006/main" xmlns:xdr="http://schemas.openxmlformats.org/drawingml/2006/spreadsheetDrawing">
  <authors>
    <author> </author>
  </authors>
  <commentList>
    <comment ref="A5" authorId="0">
      <text>
        <r>
          <rPr>
            <sz val="10"/>
            <color rgb="FF000000"/>
            <rFont val="Arial"/>
            <family val="0"/>
            <charset val="1"/>
          </rPr>
          <t xml:space="preserve">zablokować?
	-Kacper Chocholski</t>
        </r>
      </text>
    </comment>
    <comment ref="B66" authorId="0">
      <text>
        <r>
          <rPr>
            <sz val="10"/>
            <color rgb="FF000000"/>
            <rFont val="Arial"/>
            <family val="0"/>
            <charset val="1"/>
          </rPr>
          <t xml:space="preserve">zabezpieczenie przed nadużycie plutonu w rezerwie pancernych
	-Kacper Chocholski
jak i w wielu innych armiach
	-Kacper Chocholski</t>
        </r>
      </text>
    </comment>
    <comment ref="B72" authorId="0">
      <text>
        <r>
          <rPr>
            <sz val="10"/>
            <color rgb="FF000000"/>
            <rFont val="Arial"/>
            <family val="0"/>
            <charset val="1"/>
          </rPr>
          <t xml:space="preserve">czy zrobić że jednak wybucha i może zrobić krzywdę?
	-Kacper Chocholski</t>
        </r>
      </text>
    </comment>
    <comment ref="C31" authorId="0">
      <text>
        <r>
          <rPr>
            <sz val="10"/>
            <color rgb="FF000000"/>
            <rFont val="Arial"/>
            <family val="0"/>
            <charset val="1"/>
          </rPr>
          <t xml:space="preserve">powinno to wynikać z husarów
	-Kacper Chocholski</t>
        </r>
      </text>
    </comment>
    <comment ref="C42" authorId="0">
      <text>
        <r>
          <rPr>
            <sz val="10"/>
            <color rgb="FF000000"/>
            <rFont val="Arial"/>
            <family val="0"/>
            <charset val="1"/>
          </rPr>
          <t xml:space="preserve">czy w to iść czy nie iść
	-Kacper Chocholski</t>
        </r>
      </text>
    </comment>
  </commentList>
</comments>
</file>

<file path=xl/comments4.xml><?xml version="1.0" encoding="utf-8"?>
<comments xmlns="http://schemas.openxmlformats.org/spreadsheetml/2006/main" xmlns:xdr="http://schemas.openxmlformats.org/drawingml/2006/spreadsheetDrawing">
  <authors>
    <author> </author>
  </authors>
  <commentList>
    <comment ref="A31" authorId="0">
      <text>
        <r>
          <rPr>
            <sz val="10"/>
            <color rgb="FF000000"/>
            <rFont val="Arial"/>
            <family val="0"/>
            <charset val="1"/>
          </rPr>
          <t xml:space="preserve">WIP
	-Kacper Chocholski</t>
        </r>
      </text>
    </comment>
    <comment ref="F16" authorId="0">
      <text>
        <r>
          <rPr>
            <sz val="10"/>
            <color rgb="FF000000"/>
            <rFont val="Arial"/>
            <family val="0"/>
            <charset val="1"/>
          </rPr>
          <t xml:space="preserve">na pewno limitowany?
	-Kacper Chocholski</t>
        </r>
      </text>
    </comment>
  </commentList>
</comments>
</file>

<file path=xl/comments5.xml><?xml version="1.0" encoding="utf-8"?>
<comments xmlns="http://schemas.openxmlformats.org/spreadsheetml/2006/main" xmlns:xdr="http://schemas.openxmlformats.org/drawingml/2006/spreadsheetDrawing">
  <authors>
    <author> </author>
  </authors>
  <commentList>
    <comment ref="E8" authorId="0">
      <text>
        <r>
          <rPr>
            <sz val="10"/>
            <color rgb="FF000000"/>
            <rFont val="Arial"/>
            <family val="0"/>
            <charset val="1"/>
          </rPr>
          <t xml:space="preserve">do wykończenia
	-Kacper Chocholski</t>
        </r>
      </text>
    </comment>
    <comment ref="G21" authorId="0">
      <text>
        <r>
          <rPr>
            <sz val="10"/>
            <color rgb="FF000000"/>
            <rFont val="Arial"/>
            <family val="0"/>
            <charset val="1"/>
          </rPr>
          <t xml:space="preserve">Czy jest potrzebne? potrzebne testy
	-Kacper Chocholski</t>
        </r>
      </text>
    </comment>
  </commentList>
</comments>
</file>

<file path=xl/sharedStrings.xml><?xml version="1.0" encoding="utf-8"?>
<sst xmlns="http://schemas.openxmlformats.org/spreadsheetml/2006/main" count="1819" uniqueCount="1017">
  <si>
    <t xml:space="preserve">Sekcja Półpancernych</t>
  </si>
  <si>
    <t xml:space="preserve">Liczebność</t>
  </si>
  <si>
    <t xml:space="preserve">Celność</t>
  </si>
  <si>
    <t xml:space="preserve">Unik</t>
  </si>
  <si>
    <t xml:space="preserve">Walka w zwarciu</t>
  </si>
  <si>
    <t xml:space="preserve">Żywotność</t>
  </si>
  <si>
    <t xml:space="preserve">Pancerz</t>
  </si>
  <si>
    <t xml:space="preserve">Osłona</t>
  </si>
  <si>
    <t xml:space="preserve">Inicjatywa</t>
  </si>
  <si>
    <t xml:space="preserve">Uzbrojenie</t>
  </si>
  <si>
    <t xml:space="preserve">Punkty montażu</t>
  </si>
  <si>
    <t xml:space="preserve">Opcje</t>
  </si>
  <si>
    <t xml:space="preserve">zasady specjalne</t>
  </si>
  <si>
    <t xml:space="preserve">Punkty walki wywiadowczej</t>
  </si>
  <si>
    <t xml:space="preserve">koszt uzbrojenia podstawowego</t>
  </si>
  <si>
    <t xml:space="preserve">5+</t>
  </si>
  <si>
    <t xml:space="preserve">karabinek "Thunder", pistolet "Thunder", bagnet</t>
  </si>
  <si>
    <t xml:space="preserve">-</t>
  </si>
  <si>
    <t xml:space="preserve">wymień karabinek "Thunder" na Strzelba "thunder"</t>
  </si>
  <si>
    <t xml:space="preserve">maskowanie, Rozpoznanie, Systemy namierzania</t>
  </si>
  <si>
    <t xml:space="preserve">3+</t>
  </si>
  <si>
    <t xml:space="preserve">Sekcja Pancernych</t>
  </si>
  <si>
    <t xml:space="preserve">Karabinek "Thunder", pistolet "Thunder", Bagnet</t>
  </si>
  <si>
    <t xml:space="preserve">Podstawowa broń do walki wręcz Ciężkich Pancernych</t>
  </si>
  <si>
    <t xml:space="preserve">Ciężki pancerny</t>
  </si>
  <si>
    <t xml:space="preserve">karabinek typu "czyściciel", Młot </t>
  </si>
  <si>
    <t xml:space="preserve">Frontowy generator osłony, Plecak latający, Wzmocniony montaż broni strzeleckiej</t>
  </si>
  <si>
    <t xml:space="preserve">sekcja Lekkich Pancernych</t>
  </si>
  <si>
    <t xml:space="preserve">podrasowany karabinek "thunder", pistolet "Thunder",  bagnet, </t>
  </si>
  <si>
    <t xml:space="preserve">specjalna amunicja</t>
  </si>
  <si>
    <t xml:space="preserve">APC "Cegła"</t>
  </si>
  <si>
    <t xml:space="preserve">Karabinek "czyściciel"</t>
  </si>
  <si>
    <t xml:space="preserve">lewitujący, PPK</t>
  </si>
  <si>
    <t xml:space="preserve">Radar, pojemność transportowa 12, punkty ogniowe 1, pęd 6"</t>
  </si>
  <si>
    <t xml:space="preserve">IFV "Uzbrojona cegła"</t>
  </si>
  <si>
    <t xml:space="preserve">Działko automatyczne</t>
  </si>
  <si>
    <t xml:space="preserve">Broń lekka pojazdów</t>
  </si>
  <si>
    <t xml:space="preserve">Karabinek "czyściciel", lewitujący, PPK</t>
  </si>
  <si>
    <t xml:space="preserve">Radar, Systemy ochronne typu Hardkill, pojemność transportowa 9, pęd 6", Dodatkowe systemy zasilania</t>
  </si>
  <si>
    <t xml:space="preserve">Kroczący</t>
  </si>
  <si>
    <t xml:space="preserve">bo wysoki to też go widać częściej niż by chciał</t>
  </si>
  <si>
    <t xml:space="preserve">Młot kroczącego, Karabinek "czyściciel", Wielkokalibrowe Obrotowe działko gatlinga</t>
  </si>
  <si>
    <t xml:space="preserve">PPK, Młot kroczącego na Broń lekka pojazdów</t>
  </si>
  <si>
    <t xml:space="preserve">Systemy ochronne typu Hardkill, Dodatkowe systemy zasilania</t>
  </si>
  <si>
    <t xml:space="preserve">ma tę łapkę bo miała wspierać chodzenie i wspinanie. A udało się z niej zrobić rozpierdziel</t>
  </si>
  <si>
    <t xml:space="preserve">Transporter Ciężki Mark CIV</t>
  </si>
  <si>
    <t xml:space="preserve">2x Podwójne działo laserowe, Podwójny WKM "thunder"</t>
  </si>
  <si>
    <t xml:space="preserve">Broń lekka pojazdów, Broń lekka pojazdów, Broń lekka pojazdów</t>
  </si>
  <si>
    <t xml:space="preserve">Lewitujący, Miotacz plazmy, PPK</t>
  </si>
  <si>
    <t xml:space="preserve">Zaawansowane systemy celowania, Systemy ochronne typu Hardkill, pojemność transportowa 10, Potężne systemy zasilania, Radar</t>
  </si>
  <si>
    <t xml:space="preserve">2+</t>
  </si>
  <si>
    <t xml:space="preserve">Czołg podstawowy "Pięść"</t>
  </si>
  <si>
    <t xml:space="preserve">Działo automatyczne, karabinek "Czyściciel"</t>
  </si>
  <si>
    <t xml:space="preserve">Broń główna pojazdów, Broń Ciężka, Broń Ciężka</t>
  </si>
  <si>
    <t xml:space="preserve">Lewitujący,  PPK</t>
  </si>
  <si>
    <t xml:space="preserve">Zaawansowane systemy celowania, Systemy ochronne typu Hardkill, Dodatkowe systemy zasilania, Radar</t>
  </si>
  <si>
    <t xml:space="preserve">Ścigacz "Huragan"</t>
  </si>
  <si>
    <t xml:space="preserve">Miotacz plazmy, Obrotowe działko gatlinga</t>
  </si>
  <si>
    <t xml:space="preserve">Broń Ciężka, Broń Ciężka</t>
  </si>
  <si>
    <t xml:space="preserve">wyrzutnia rakiet</t>
  </si>
  <si>
    <t xml:space="preserve">Lata, Pęd 18", zaawansowane systemy celowania, Radar, Dodatkowe systemy zasilania</t>
  </si>
  <si>
    <t xml:space="preserve">Artyleria "Otwarcie"</t>
  </si>
  <si>
    <t xml:space="preserve">Artyleria krótkiego zasięgu, karabinek "Czyściciel"</t>
  </si>
  <si>
    <t xml:space="preserve">pęd 6", Radar, Ogień kontrabateryjny</t>
  </si>
  <si>
    <t xml:space="preserve">Czołg Ciężki Mark DCLXVI </t>
  </si>
  <si>
    <t xml:space="preserve">2x  Działo laserowe, LXXXVIII</t>
  </si>
  <si>
    <t xml:space="preserve">Broń główna ciężkich pojazdów, Broń Ciężka, Broń Ciężka</t>
  </si>
  <si>
    <t xml:space="preserve">Miotacz Plazmy</t>
  </si>
  <si>
    <t xml:space="preserve">Zaawansowane systemy celowania, Systemy ochronne typu Hardkill, Potężne systemy zasilania, Radar</t>
  </si>
  <si>
    <t xml:space="preserve">Broń główna ciężkich pojazdów, 2 montaże broni ciężkiej</t>
  </si>
  <si>
    <t xml:space="preserve">Wsparcie artyleri...</t>
  </si>
  <si>
    <t xml:space="preserve">Zawsze mogą mieć armię pomocnicza armi regimentalnej - gdyż żadnej planety nie stać, aby wszyscy należeli do tego rodzaju sił zbrojnych.</t>
  </si>
  <si>
    <t xml:space="preserve">Podstawowa broń piechoty</t>
  </si>
  <si>
    <t xml:space="preserve">Sz</t>
  </si>
  <si>
    <t xml:space="preserve">Z</t>
  </si>
  <si>
    <t xml:space="preserve">O</t>
  </si>
  <si>
    <t xml:space="preserve">P</t>
  </si>
  <si>
    <t xml:space="preserve">Specjalne</t>
  </si>
  <si>
    <t xml:space="preserve">koszt</t>
  </si>
  <si>
    <t xml:space="preserve">obrażenia na trafienie</t>
  </si>
  <si>
    <t xml:space="preserve">realne obrażenia</t>
  </si>
  <si>
    <t xml:space="preserve">penetracja na trafienie</t>
  </si>
  <si>
    <t xml:space="preserve">realna penetracja</t>
  </si>
  <si>
    <t xml:space="preserve">koszt / obrażenia</t>
  </si>
  <si>
    <t xml:space="preserve">koszt per penetracja</t>
  </si>
  <si>
    <t xml:space="preserve">koszt per destrukcja</t>
  </si>
  <si>
    <t xml:space="preserve">SPECJALNE!!!</t>
  </si>
  <si>
    <t xml:space="preserve">karabinek "Thunder"</t>
  </si>
  <si>
    <t xml:space="preserve">Precyzyjny</t>
  </si>
  <si>
    <t xml:space="preserve">Karabin "Thunder"</t>
  </si>
  <si>
    <t xml:space="preserve">Nieporęczny, Precyzyjny</t>
  </si>
  <si>
    <t xml:space="preserve">podrasowany karabinek "Thunder"</t>
  </si>
  <si>
    <t xml:space="preserve">Poręczny, Precyzyjny</t>
  </si>
  <si>
    <t xml:space="preserve">strzelba "thunder"</t>
  </si>
  <si>
    <t xml:space="preserve">strzelba</t>
  </si>
  <si>
    <t xml:space="preserve">broń dystansowa</t>
  </si>
  <si>
    <t xml:space="preserve">PPK</t>
  </si>
  <si>
    <t xml:space="preserve">2 + D6</t>
  </si>
  <si>
    <t xml:space="preserve">6+D10</t>
  </si>
  <si>
    <t xml:space="preserve">Ciężki, jednorazowego użytku, Strzelanie pośrednie, Rakieta (4,3)</t>
  </si>
  <si>
    <t xml:space="preserve">karabin wyborowy półpancernych</t>
  </si>
  <si>
    <t xml:space="preserve">Precyzyjny, Ciężki, Wyborowy</t>
  </si>
  <si>
    <t xml:space="preserve">karabin wyborowy pancernych</t>
  </si>
  <si>
    <t xml:space="preserve">3+D3</t>
  </si>
  <si>
    <t xml:space="preserve">1 + D3</t>
  </si>
  <si>
    <t xml:space="preserve">Artyleria krótkiego zasięgu (ppanc)</t>
  </si>
  <si>
    <t xml:space="preserve">3 +D3</t>
  </si>
  <si>
    <t xml:space="preserve">Ciężki, Obszarowy (3), Strzelanie pośrednie</t>
  </si>
  <si>
    <t xml:space="preserve">Artyleria krótkiego zasięgu (HE)</t>
  </si>
  <si>
    <t xml:space="preserve">Ciężki, Obszarowy (5), Strzelanie pośrednie</t>
  </si>
  <si>
    <t xml:space="preserve">Artyleria rakietowa krótkiego zasięgu (ppanc)</t>
  </si>
  <si>
    <t xml:space="preserve">Ciężki, Obszarowy (3), Strzelanie pośrednie, Rakieta(4.4)</t>
  </si>
  <si>
    <t xml:space="preserve">Artyleria rakietowa krótkiego zasięgu (HE)</t>
  </si>
  <si>
    <t xml:space="preserve">Ciężki, Obszarowy (5), Strzelanie pośrednie, Rakieta(4.4)</t>
  </si>
  <si>
    <t xml:space="preserve">Pistolety</t>
  </si>
  <si>
    <t xml:space="preserve">Pistolet Ciężki</t>
  </si>
  <si>
    <t xml:space="preserve">pistolet</t>
  </si>
  <si>
    <t xml:space="preserve">pistolet "thunder"</t>
  </si>
  <si>
    <t xml:space="preserve">Broń specjalna</t>
  </si>
  <si>
    <t xml:space="preserve">Karabin termiczny</t>
  </si>
  <si>
    <t xml:space="preserve">D6</t>
  </si>
  <si>
    <t xml:space="preserve">2D6</t>
  </si>
  <si>
    <t xml:space="preserve">ppanz</t>
  </si>
  <si>
    <t xml:space="preserve">krótki zasięg mocno losowa</t>
  </si>
  <si>
    <t xml:space="preserve">Karabin plazmowy</t>
  </si>
  <si>
    <t xml:space="preserve">Nieporęczny</t>
  </si>
  <si>
    <t xml:space="preserve">Nieporęczny, plus mocno ograniczony</t>
  </si>
  <si>
    <t xml:space="preserve">Miotacze płomieni</t>
  </si>
  <si>
    <t xml:space="preserve">3D6</t>
  </si>
  <si>
    <t xml:space="preserve">miotacz płomieni</t>
  </si>
  <si>
    <t xml:space="preserve">krótki zasięgo, sytuacyjne</t>
  </si>
  <si>
    <t xml:space="preserve">Broń Ciężka ciężkich pancernych</t>
  </si>
  <si>
    <t xml:space="preserve">Miotacz plazmy koncentrycznej(skupiona na celu)</t>
  </si>
  <si>
    <t xml:space="preserve">7+D10</t>
  </si>
  <si>
    <t xml:space="preserve">Ciężki, ppanz</t>
  </si>
  <si>
    <t xml:space="preserve">krótki zasięg</t>
  </si>
  <si>
    <t xml:space="preserve">Miotacz plazmy koncentrycznej(rozproszona)</t>
  </si>
  <si>
    <t xml:space="preserve">Ciężki</t>
  </si>
  <si>
    <t xml:space="preserve">Broń Ciężka ciężkich pancernych dla latających</t>
  </si>
  <si>
    <t xml:space="preserve">para skróconych WKM thunder (ppanc)</t>
  </si>
  <si>
    <t xml:space="preserve">para skróconych WKM thunder (HE)</t>
  </si>
  <si>
    <t xml:space="preserve">obszarowy(1)</t>
  </si>
  <si>
    <t xml:space="preserve">para skróconych miotaczy płomieni</t>
  </si>
  <si>
    <t xml:space="preserve">miotacz płomieni, lekki ppanz</t>
  </si>
  <si>
    <t xml:space="preserve">Broń ciężka</t>
  </si>
  <si>
    <t xml:space="preserve">WKM "thunder" (ppanc)</t>
  </si>
  <si>
    <t xml:space="preserve">WKM "thunder" (HE)</t>
  </si>
  <si>
    <t xml:space="preserve">Ciężki, obszarowy(1)</t>
  </si>
  <si>
    <t xml:space="preserve">wyrzutnia rakiet (Ppanc)</t>
  </si>
  <si>
    <t xml:space="preserve">4+ D4</t>
  </si>
  <si>
    <t xml:space="preserve">Ciężki, Rakieta(4.1), </t>
  </si>
  <si>
    <t xml:space="preserve">wyrzutnia rakiet (HE)</t>
  </si>
  <si>
    <t xml:space="preserve">Ciężki, obszarowy (5), Rakieta(4,1)</t>
  </si>
  <si>
    <t xml:space="preserve">Ciężki skoncentrowany miotacz plazmy</t>
  </si>
  <si>
    <t xml:space="preserve">krótki zasięg nadrabia</t>
  </si>
  <si>
    <t xml:space="preserve">Lekka Haubica (HE)</t>
  </si>
  <si>
    <t xml:space="preserve">Cieżki, Obszarowa (3), Strzelanie pośrednie</t>
  </si>
  <si>
    <t xml:space="preserve">Lekka Haubica (Ppanc)</t>
  </si>
  <si>
    <t xml:space="preserve">4+D4</t>
  </si>
  <si>
    <t xml:space="preserve">2+D4</t>
  </si>
  <si>
    <t xml:space="preserve">Cieżki</t>
  </si>
  <si>
    <t xml:space="preserve">Obrotowe działko gatlinga (HE)</t>
  </si>
  <si>
    <t xml:space="preserve">ciężki, obszarowy(1)</t>
  </si>
  <si>
    <t xml:space="preserve">Obrotowe działko gatlinga (ppanc)</t>
  </si>
  <si>
    <t xml:space="preserve">2+D3</t>
  </si>
  <si>
    <t xml:space="preserve">ciężki, rozdzierający</t>
  </si>
  <si>
    <t xml:space="preserve">Ciężki miotacz płomieni</t>
  </si>
  <si>
    <t xml:space="preserve">ciężki, miotacz płomieni, lekkie ppanz</t>
  </si>
  <si>
    <t xml:space="preserve">Działo laserowe(pełna moc)</t>
  </si>
  <si>
    <t xml:space="preserve">4 + D3</t>
  </si>
  <si>
    <t xml:space="preserve">Ciężki, Idealny do przechwytywania</t>
  </si>
  <si>
    <t xml:space="preserve">Działo laserowe(pełna szybkostrzelność)</t>
  </si>
  <si>
    <t xml:space="preserve">Podwójny WKM "thunder" (ppanc)</t>
  </si>
  <si>
    <t xml:space="preserve">Podwójny WKM "thunder" (HE)</t>
  </si>
  <si>
    <t xml:space="preserve">Podwójna wyrzutnia rakiet (Ppanc)</t>
  </si>
  <si>
    <t xml:space="preserve">Ciężki, Rakieta(4.1),  Strzelanie pośrednie</t>
  </si>
  <si>
    <t xml:space="preserve">Podwójna wyrzutnia rakiet (HE)</t>
  </si>
  <si>
    <t xml:space="preserve">Ciężki, Obszarowy (5), Rakieta(4.1), Strzelanie pośrednie</t>
  </si>
  <si>
    <t xml:space="preserve">Wielkokalibrowe obrotowe działko gatlinga (HE)</t>
  </si>
  <si>
    <t xml:space="preserve">ciężki, obszarowy(2)</t>
  </si>
  <si>
    <t xml:space="preserve">Wielkokalibrowe obrotowe działko gatlinga (ppanc)</t>
  </si>
  <si>
    <t xml:space="preserve">Działko automatyczne (ppanc)</t>
  </si>
  <si>
    <t xml:space="preserve">Działko automatyczne (HE)</t>
  </si>
  <si>
    <t xml:space="preserve">Ciężki, Obszarowy (2)</t>
  </si>
  <si>
    <t xml:space="preserve">Średnia Haubica (HE)</t>
  </si>
  <si>
    <t xml:space="preserve">Cieżki, Obszarowa (4), Strzelanie pośrednie</t>
  </si>
  <si>
    <t xml:space="preserve">Średnia Haubica (Ppanc)</t>
  </si>
  <si>
    <t xml:space="preserve">4+D6</t>
  </si>
  <si>
    <t xml:space="preserve">2+D6</t>
  </si>
  <si>
    <t xml:space="preserve">Podwójne działo laserowe(pełna moc)</t>
  </si>
  <si>
    <t xml:space="preserve">Podwójne działo laserowe(pełna szybkostrzelność)</t>
  </si>
  <si>
    <t xml:space="preserve">Broń główna pojazdów</t>
  </si>
  <si>
    <t xml:space="preserve">Ciężkie działo laserowe (pełna moc)</t>
  </si>
  <si>
    <t xml:space="preserve">10+D10</t>
  </si>
  <si>
    <t xml:space="preserve">Ciężkie działo laserowe (pełna szybkostrzelność)</t>
  </si>
  <si>
    <t xml:space="preserve">Działo automatyczne (ppanc)</t>
  </si>
  <si>
    <t xml:space="preserve">6 + D12</t>
  </si>
  <si>
    <t xml:space="preserve">6+D12</t>
  </si>
  <si>
    <t xml:space="preserve">Działo automatyczne (HE)</t>
  </si>
  <si>
    <t xml:space="preserve">Ciężki, Obszarowy (3)</t>
  </si>
  <si>
    <t xml:space="preserve">Podwójne wielkokalibrowe obrotowe działko gatlinga (HE)</t>
  </si>
  <si>
    <t xml:space="preserve">Podwójne wielkokalibrowe obrotowe działko gatlinga (ppanc)</t>
  </si>
  <si>
    <t xml:space="preserve">Ciężka Haubica (ppanc)</t>
  </si>
  <si>
    <t xml:space="preserve">10 + D10</t>
  </si>
  <si>
    <t xml:space="preserve">2+D10</t>
  </si>
  <si>
    <t xml:space="preserve">Ciężka Haubica (HE)</t>
  </si>
  <si>
    <t xml:space="preserve">Haubica plazmowa (skoncentrowana)</t>
  </si>
  <si>
    <t xml:space="preserve">5+D10</t>
  </si>
  <si>
    <t xml:space="preserve">5+D6</t>
  </si>
  <si>
    <t xml:space="preserve">Haubica plazmowa (rozpryskowa)</t>
  </si>
  <si>
    <t xml:space="preserve">Broń główna ciężkich pojazdów</t>
  </si>
  <si>
    <t xml:space="preserve">LXXXVIII (ppanc)</t>
  </si>
  <si>
    <t xml:space="preserve">15 + D10</t>
  </si>
  <si>
    <t xml:space="preserve">Historia działa  -- Działo wyjęte z sukcesów dział przeciwpromowych, dostosowane do czołgu, i niszczenia umocnionych fortyfikacji</t>
  </si>
  <si>
    <t xml:space="preserve">LXXXVIII (HE)</t>
  </si>
  <si>
    <t xml:space="preserve">Ciężki, Obszarowy (5)</t>
  </si>
  <si>
    <t xml:space="preserve">Podwójna haubica (ppanc)</t>
  </si>
  <si>
    <t xml:space="preserve">3+D10</t>
  </si>
  <si>
    <t xml:space="preserve">Podwójna haubica (HE)</t>
  </si>
  <si>
    <t xml:space="preserve">Broń do walki wręcz</t>
  </si>
  <si>
    <t xml:space="preserve">A</t>
  </si>
  <si>
    <t xml:space="preserve">bagnet</t>
  </si>
  <si>
    <t xml:space="preserve">standard</t>
  </si>
  <si>
    <t xml:space="preserve">lekkie przebicie</t>
  </si>
  <si>
    <t xml:space="preserve">bronie melee</t>
  </si>
  <si>
    <t xml:space="preserve">Miecz</t>
  </si>
  <si>
    <t xml:space="preserve">bardzo szybki</t>
  </si>
  <si>
    <t xml:space="preserve">precyzyjny</t>
  </si>
  <si>
    <t xml:space="preserve">Młot</t>
  </si>
  <si>
    <t xml:space="preserve">powolny</t>
  </si>
  <si>
    <t xml:space="preserve">3 + D3</t>
  </si>
  <si>
    <t xml:space="preserve">4+D3</t>
  </si>
  <si>
    <t xml:space="preserve">nieustępliwy (2)</t>
  </si>
  <si>
    <t xml:space="preserve">Młot ppanz</t>
  </si>
  <si>
    <t xml:space="preserve">3 + D6</t>
  </si>
  <si>
    <t xml:space="preserve">nieustępliwy (2),  ppanz</t>
  </si>
  <si>
    <t xml:space="preserve">Młot kroczącego</t>
  </si>
  <si>
    <t xml:space="preserve">5 + D10</t>
  </si>
  <si>
    <t xml:space="preserve">ppanz, nieustępliwy (3), Zamach</t>
  </si>
  <si>
    <t xml:space="preserve">Podstawowa broń do walki wręcz Pancernych</t>
  </si>
  <si>
    <t xml:space="preserve">latarki</t>
  </si>
  <si>
    <t xml:space="preserve">Dla wszystkich specjalne</t>
  </si>
  <si>
    <t xml:space="preserve">efekt</t>
  </si>
  <si>
    <t xml:space="preserve">Systemy namierzania</t>
  </si>
  <si>
    <t xml:space="preserve">Akcja Namierzanie - Jeśli widzisz  jednostkę przeciwnika to możesz ją namierzyć. Namierzona jednostka może być ostrzelana z broni z zasadą "strzelanie pośrednie" bez kar wynikających z tej zasady. </t>
  </si>
  <si>
    <t xml:space="preserve">Dodatkowe opcje dla piechoty</t>
  </si>
  <si>
    <t xml:space="preserve">Dodatkowe systemy podtrzymujące życie</t>
  </si>
  <si>
    <t xml:space="preserve">W turze dowodzenia zregeneruj 2 HP.</t>
  </si>
  <si>
    <t xml:space="preserve">maskowanie</t>
  </si>
  <si>
    <t xml:space="preserve">premia +1 do uniku kiedy  znajduje się za jakikolwiek elementem terenu.</t>
  </si>
  <si>
    <t xml:space="preserve">Rozpoznanie</t>
  </si>
  <si>
    <t xml:space="preserve">Zapewnia 2 punkty walki wywiadowczej. Dodatkowo za 1 punkt walki wywiadowczej możliwość rostawienia dalej niż 18" od przeciwnika w dowolnym miejscu na mapie dla jednostek z zasadą rozpoznanie, 3 dla innych jednostek piechoty, i 10 za pojazd.</t>
  </si>
  <si>
    <t xml:space="preserve">Granaty dymne</t>
  </si>
  <si>
    <t xml:space="preserve">AKCJA granat dymny -  możesz w zasięgu 12" przywołać teren będący osłoną lekką (o średnicy 6"), przez który można swobodnie przechodzić. Dodatkowo jeśli żaden model z oddziału nie nachodzi na taki teren, to wtedy blokuje linię celowania.</t>
  </si>
  <si>
    <t xml:space="preserve">Dodatkowe opcje pojazdów</t>
  </si>
  <si>
    <t xml:space="preserve">Zaawansowane systemy celowania</t>
  </si>
  <si>
    <t xml:space="preserve">Zawsze możesz po dowolnym ruchu strzelać z 1 broni z zasadą Ciężka bez kar.  Jeśli pozostałeś stacjonarny to możesz przerzuć dowolne chybienie. </t>
  </si>
  <si>
    <t xml:space="preserve">Lewitujący</t>
  </si>
  <si>
    <t xml:space="preserve">Przelatują ponad przeszkodami terenowymi. Ale wciąż jednostki piechoty są w stanie uderzyć taki pojazd (jest dość nisko). Zwiększa Unik modelu o 1. Ruch do 6" dalej traktuje jak pozostanie stacjonarnym. Wydłuża zasięg ruchu o 6"</t>
  </si>
  <si>
    <t xml:space="preserve">Przeciwpancerny pocisk kierowany (PPK)</t>
  </si>
  <si>
    <t xml:space="preserve">umożliwia raz na grę strzał jak z wyrzutni rakiet (profil ppanz). Zakup większej ilości razy, umożliwia wykonanie więcej strzałów w grze. Jednak w 1 turze można odpalić maksymalnie 1.</t>
  </si>
  <si>
    <t xml:space="preserve">Mechanik Pancernych</t>
  </si>
  <si>
    <t xml:space="preserve">Akcja: Naprawa - może przywrócić jednostce 1 punkt pancerza.</t>
  </si>
  <si>
    <t xml:space="preserve">Systemy ochronne typu Hardkill</t>
  </si>
  <si>
    <t xml:space="preserve">AKCJA: nominuj broń strzelecką, z której możesz strzelić (możesz jednocześnie wykonać akcję "Dodatkowe systemy zasilania" i "Potężne systemy zasilania"). Ta Broń zostaje podporządkowana systemowi Hardkill. Jeśli w połowę zasięgu broni, przecina linia celowania broni z zasadą rakieta, i zostanie ona wystrzelona, to przed rzutem na trafienie można oddać strzał do tej rakiety, z tak nominowanej broni. Jeśli strzelasz z broni z zasadą obszarowa, to dodaje się promień wybuchu *2 jako premia do trafienia. Bronią tak nominowaną nie można strzelić w tej turze.</t>
  </si>
  <si>
    <t xml:space="preserve">Cechy pojazdów</t>
  </si>
  <si>
    <t xml:space="preserve">koszt/ wymagania</t>
  </si>
  <si>
    <t xml:space="preserve">Pęd</t>
  </si>
  <si>
    <t xml:space="preserve">ile cali dalej cel "biegnie (jedzie pełną prędkością). Podczas takiego  z broni ciężkiej trafia się tylko na krytykach. podczas takiej akcji pojazd dostaje dodatkową premię +1 do uniku.</t>
  </si>
  <si>
    <t xml:space="preserve">punkty ogniowe</t>
  </si>
  <si>
    <t xml:space="preserve">Akcja: Jeśli transport był stacjonarny, to można nominować jednostkę któa wystawia swoją broń i oddać z ogień. Jednostka która tak robi, liczy się jak za ciężką osłoną i może zostać ostrzelana.</t>
  </si>
  <si>
    <t xml:space="preserve">Pojemność transportowa (x)</t>
  </si>
  <si>
    <t xml:space="preserve">oznacza że może wsiąść do niego jednocześnie x modeli lekkich pancernych, pancernych lub półpancernych. Jednostki dowodzące. Dodatkowa akcja - po ruchu, desant może wejść. Dodatkowa akcja - desant może po ruchu wysiąść. Po wyjściu desant liczy się jak po biegu.</t>
  </si>
  <si>
    <t xml:space="preserve">Transport--&gt; część zasad do ogółu, plus zabijanie wkładki przez potężną broń</t>
  </si>
  <si>
    <t xml:space="preserve">Lata</t>
  </si>
  <si>
    <t xml:space="preserve">Nie można zaatakować wręcz dopóki sam nie lata.</t>
  </si>
  <si>
    <t xml:space="preserve">Radar</t>
  </si>
  <si>
    <t xml:space="preserve">wydłuża działanie komputera bojowego do 5. Zapewnia 1 punkt walki wywiadowczej.</t>
  </si>
  <si>
    <t xml:space="preserve">Dodatkowe systemy zasilania</t>
  </si>
  <si>
    <t xml:space="preserve">AKCJA: jeśli pojazd był stacjonarny, to może strzelić z 2 broni ciężkiej (lecz nie z innego profilu tej samej broni).</t>
  </si>
  <si>
    <t xml:space="preserve">Potężne systemy zasilania</t>
  </si>
  <si>
    <t xml:space="preserve">Domyślnie pojazd może strzelać z 2 broni ciężkich (lecz nie tej samej). AKCJA: jeśli pojazd był stacjonarny, to może strzelić z każdej broni na nim zamontowany.</t>
  </si>
  <si>
    <t xml:space="preserve">ogień kontrbateryjny</t>
  </si>
  <si>
    <t xml:space="preserve">Jeśli jednostka przeciwnika strzelała ogniem pośrednim, a w kolejnej turze pozostała stacjonarna, to możesz prowadzić ogień przeciwko niej, ogniem pośrednim, dokładnie tak samo, jakby przyjazna jednostka go wskazała.</t>
  </si>
  <si>
    <t xml:space="preserve">Mocne bloki głównie dla formacji</t>
  </si>
  <si>
    <t xml:space="preserve">plecak odrzutowy</t>
  </si>
  <si>
    <t xml:space="preserve">ruch x2. podczas szarży dodaj dodatkową kość ataku. Mogą zaatakować w walce wręcz latające jednostki. </t>
  </si>
  <si>
    <t xml:space="preserve">komputer bitewny</t>
  </si>
  <si>
    <t xml:space="preserve">pozwala akcją namierzyć przeciwnika w odległości do 3. Namierzony przeciwnik traci wszelkie premie z osłony, dla wszystkich jednostek z komputerem bitewnym.</t>
  </si>
  <si>
    <t xml:space="preserve">chyba wyjebać koszt????</t>
  </si>
  <si>
    <t xml:space="preserve">snajperzy w szkoleniu</t>
  </si>
  <si>
    <t xml:space="preserve">możliwość wymiany thundera na karabin wyborowy półpancernych, i zastosowanie do niego specjalnej amunicji</t>
  </si>
  <si>
    <t xml:space="preserve">snajperzy</t>
  </si>
  <si>
    <t xml:space="preserve">wymiana "thunder" na karabin wyborowy pancernych, i zastosowanie do niego specjalnej amunicji</t>
  </si>
  <si>
    <t xml:space="preserve">sekcja broni ciężkiej</t>
  </si>
  <si>
    <t xml:space="preserve">Daje jednostce 1 WKM Thunder. Można go wymienić na inną broń Ciężką. Taka sekcja może strzelać i z broni podstawowej, jak i broni Ciężkiej w jednej tuże strzelania.</t>
  </si>
  <si>
    <t xml:space="preserve">sekcja broni specjalnej</t>
  </si>
  <si>
    <t xml:space="preserve">Wymienia karabinki Thunder na Miotacze płomieni. Można je wymienić na  inną broń specjalną.</t>
  </si>
  <si>
    <t xml:space="preserve">Frontowy generator osłony</t>
  </si>
  <si>
    <t xml:space="preserve">postaw przed oddziałem znacznik osłony. Jeśli wroga linia celowania przechodzi przez ten znacznik, to jednostka będąca celem ostrzału zyskuje 1 osłony, przeciwko temu atakowi.</t>
  </si>
  <si>
    <t xml:space="preserve">Plecak latający</t>
  </si>
  <si>
    <t xml:space="preserve">ruch x2, i unik +1. sprawia że przez cały czas lata (wyjątek szarża i walka wręcz), Dodaj lata</t>
  </si>
  <si>
    <t xml:space="preserve">Wzmocniony montaż broni strzeleckiej</t>
  </si>
  <si>
    <t xml:space="preserve">Możesz wymienić  karabinek Czyściciel na Obrotowe działko gatlinga albo działo automatyczne, Albo dokupić  wyrzutnie rakiet (możesz na raz strzelić albo z czyściciela, albo z wyrzutni rakiet)</t>
  </si>
  <si>
    <t xml:space="preserve">Dowódcy i ulepszenia</t>
  </si>
  <si>
    <t xml:space="preserve">Sierżant pancernych</t>
  </si>
  <si>
    <t xml:space="preserve">Dowódca drużyny. Może wydawać rozkazy. Możesz dodać broń do walki wręcz dowódcy, miecz jest w cenie. Wymień model w sekcji na sierżanta. Jeśli korzysta z komputera bitewnego, to podległe mu jednostki w 3" również podlegają premii, ale nie mogą same namierzać. Zwiększa inicjatywę jednostki do której dołącza o 1.</t>
  </si>
  <si>
    <t xml:space="preserve">Porucznik Pancernych</t>
  </si>
  <si>
    <t xml:space="preserve">Dowódca plutonu, dodatkowa kość ataku w walce wręcz, możesz dodać broń do walki wręcz dowódcy, miecz jest w cenie. Dodaj 1 model do oddziału, albo zastąp jednomodelową sekcję, Wraz z Dowódcą plutonu zwiększa inijatywę jednostki o 2.</t>
  </si>
  <si>
    <t xml:space="preserve">Kapitan Pancernych</t>
  </si>
  <si>
    <t xml:space="preserve">Dowódca kompani, dodatkowa kość ataku w walce wręcz,  możesz dodać broń do walki wręcz dowódcy, miecz jest w cenie, Tarcza personalna. Dodaj 1 model do oddziału, albo zastąp jednomodelową sekcję. Wraz z Dowódcą Kompani zwiększa inicjatywę jednostki o 3.</t>
  </si>
  <si>
    <t xml:space="preserve">Czołg dowodzenia Pancernych</t>
  </si>
  <si>
    <t xml:space="preserve">Dowódca plutonu. Akcją może namierzyć 2 cele.</t>
  </si>
  <si>
    <t xml:space="preserve">Kapelan Pancernych</t>
  </si>
  <si>
    <t xml:space="preserve">Dowódca plutonu, dodatkowa kość ataku w walce wręcz, możesz dodać broń do walki wręcz dowódcy, miecz jest w cenie. Dodaj 1 model do oddziału, albo zastąp jednomodelową sekcję..  Za 1 punkt dowodzenia może obniżyć inicjatywę oddziału podczas rozkazu szarża do 1. Wyzwala gniew: może wydać rozkazy specjalne Szaleńcza szarża,  Tnij zabij</t>
  </si>
  <si>
    <t xml:space="preserve">Wsparcie Artylerii rakietowej.</t>
  </si>
  <si>
    <r>
      <rPr>
        <sz val="10"/>
        <color rgb="FF000000"/>
        <rFont val="Arial"/>
        <family val="0"/>
        <charset val="1"/>
      </rPr>
      <t xml:space="preserve">Któryś z dowódców plutonu lub kompani, może zamiast strzału, wezwać ostrzał artylerii. Rozpatrz jak strzelanie z </t>
    </r>
    <r>
      <rPr>
        <b val="true"/>
        <sz val="10"/>
        <color rgb="FF000000"/>
        <rFont val="Arial"/>
        <family val="0"/>
        <charset val="1"/>
      </rPr>
      <t xml:space="preserve">Rakiet krótkiego zasięgu</t>
    </r>
    <r>
      <rPr>
        <sz val="10"/>
        <color rgb="FF000000"/>
        <rFont val="Arial"/>
        <family val="0"/>
        <charset val="1"/>
      </rPr>
      <t xml:space="preserve">, ale bez kary za ruch</t>
    </r>
    <r>
      <rPr>
        <b val="true"/>
        <sz val="10"/>
        <color rgb="FF000000"/>
        <rFont val="Arial"/>
        <family val="0"/>
        <charset val="1"/>
      </rPr>
      <t xml:space="preserve">. Przydzielony całej armii.</t>
    </r>
  </si>
  <si>
    <t xml:space="preserve">Tarcza personalna</t>
  </si>
  <si>
    <t xml:space="preserve">Za 1 punkt dowodzenia uniknij 1 trafienia (nie więcej niż 1 w turze) (deklarujesz, jak zostajesz z trafieniem na jednostce)</t>
  </si>
  <si>
    <t xml:space="preserve">Ulepszenia karabinów Thunder</t>
  </si>
  <si>
    <t xml:space="preserve">Co turę, możesz wybrać któryś z 3 ulepszeń: podkalibrowa- dodaj 1 do dmg pancerze, zatruta, dodaj 1 do obrażeń. frag  odejmij 1 od penetracji, dodaj 1 do testu trafienia.</t>
  </si>
  <si>
    <t xml:space="preserve">Zasady specjalne broni</t>
  </si>
  <si>
    <t xml:space="preserve">Efekt</t>
  </si>
  <si>
    <t xml:space="preserve">Bardzo Ciężki</t>
  </si>
  <si>
    <t xml:space="preserve">Akcja: Rostawienie - od tego momentu model jest rozłożony, nie może się poruszać, ale może strzelać. Akcja Złożenie - Od tego momentu model przestaje być być Rozstawiony, i może się poruszyć. Musisz koniecznie rozstawić aby otworzyc ogień z broni tego typu.</t>
  </si>
  <si>
    <t xml:space="preserve">ciężki </t>
  </si>
  <si>
    <t xml:space="preserve">po ruchu, oraz podczas ognia osłonowego trafia tylko na trafieniach krytycznych.</t>
  </si>
  <si>
    <t xml:space="preserve">do pary</t>
  </si>
  <si>
    <t xml:space="preserve">jeśli broń ma zasadę do pary, to zwiększ kości za podwójną broń do walki wręcz o 2, zamiast o 1.</t>
  </si>
  <si>
    <t xml:space="preserve">lekki ppanz</t>
  </si>
  <si>
    <t xml:space="preserve">zawsze zadaje obrażenia pancerzom pojazdów lekkich i słabszych</t>
  </si>
  <si>
    <t xml:space="preserve">miotacz płomieni </t>
  </si>
  <si>
    <t xml:space="preserve">Podczas ognia osłonowego dodaj D6 trafień, za każde 5 modeli w jednosce wroga. Podczas szarży dodaj +3 ataki za szarżę z miotaczem ognia. Spójrz broń specjalna miotacz płomieni. Ponadto, jeśli z pojazdu strzelasz pospiesznie z tej broni, strzelasz tylko z karą -1, zamiast aplikowania strzelania pospiesznego. Jeśli prowadzi ogień osłonowy, to może go prowadzić nieograniczoną liczbę razy. Podczas szarży można z nich strzelić jak z broni z zasadą pistolet.</t>
  </si>
  <si>
    <t xml:space="preserve">Jeśli się ruszyłeś, odejmij 3 od testu trafienia,.</t>
  </si>
  <si>
    <t xml:space="preserve">nieustępliwy</t>
  </si>
  <si>
    <t xml:space="preserve">jeśli wróg nie przydzielił kości przewyższającej o x (podane zawsze w formie liczby za nazwą), to zadajesz obrażenia, pomimo tego że sam przegrałeś ten kawałek pojedynku (więc przeciwnik równierz zadaje Ci obrażenia)!</t>
  </si>
  <si>
    <t xml:space="preserve">obszarowy</t>
  </si>
  <si>
    <t xml:space="preserve">Wybierz punkt w który strzelasz. Od niego poprowadź średnicę tyle cali, ile wynosi liczba przy opisie. Ile modeli znajduje się wewnątrz kręgu tyle modeli otrzymuje trafienia (wystarczy że złapie się choć kawałek podstawki). W przypadku chybienia, przeciwnik przesuwa obszar w którym zadaje obrażenia do tylu cali, ile oczek brakowało do uzyskania trafienia * zasięg w który było strzelane (np dla 3 zasięgu niedorzucenie o 2, sprawia, że przeciwnik przesuwa wybuch o 6 cali). Możesz wyznaczyć tyle obszarów ile masz strzałów.</t>
  </si>
  <si>
    <t xml:space="preserve">pistolet </t>
  </si>
  <si>
    <t xml:space="preserve">Jeśli jesteś związany w walce wręcz, bądź szarżujesz to będziesz w stanie z tej broni wystrzelić.</t>
  </si>
  <si>
    <t xml:space="preserve">poręczny</t>
  </si>
  <si>
    <t xml:space="preserve">można strzelić po biegu z karą -3</t>
  </si>
  <si>
    <t xml:space="preserve">Trafienie krytyczne zadaje obrażenia  i penetrację  zwiększone o 1.</t>
  </si>
  <si>
    <t xml:space="preserve">ppanz </t>
  </si>
  <si>
    <t xml:space="preserve">Po uzyskaniu trafienia zawsze jest dopuszczona do zadawania obrażeń pancerzowi, ze względu na jego twardość.</t>
  </si>
  <si>
    <t xml:space="preserve">Podczas ognia osłonowego nie ma kary do testu trafienia. Dodatkowo, jeśli strzelasz do jednostki, która liczy więcej niż 5 modeli, dodaj kość strzelania.</t>
  </si>
  <si>
    <t xml:space="preserve">na krycie dodatkowe trafienie?</t>
  </si>
  <si>
    <t xml:space="preserve">Strzelanie pośrednie</t>
  </si>
  <si>
    <t xml:space="preserve">Nie musi jednostka bezpośrednio widzieć celu aby móc otworzyć do niej ogień. Jeślii przyjazna jednostka pod wpływem zasady Rozpoznanie, lub Radar widzi przeciwnika, to można otworzyć do niej ogień, nawet jeśli sam model nie widzi celu, ale wciąż ma w zasięgu. Wtedy aplikuj karę -3 do testu trafienia. Jeśli nie został rostawiony na stole (ale został wybrany do bitwy), zasięg liczy się od centrum krawędzi rostawienia. Minimalny zasięg takiej broni to 12".</t>
  </si>
  <si>
    <t xml:space="preserve">rozdzierający</t>
  </si>
  <si>
    <t xml:space="preserve">trafienie krytyczne zwiększa penetrację o 3 ze wszystkimi tego konsekwencjami.</t>
  </si>
  <si>
    <t xml:space="preserve">Wyborowy</t>
  </si>
  <si>
    <t xml:space="preserve">Ignoruje 2  uniku przeciwnika. Dodatkowo To atakujący wybiera model który padnie. W zamian nie może zginąć więcej modeli niż modeli które otworzyły ogień. Na krytyku, jeśli może zadać modelowi obrażenia pancerzowi, to może zdjąć model (według własnego uznania). Nie może w ten sposób zdjąć modelu typu pojazd, lub monstrum, ale w zamian zadaje im podwójne obrażenia.</t>
  </si>
  <si>
    <t xml:space="preserve">Zamach</t>
  </si>
  <si>
    <t xml:space="preserve">W walce wręcz, zamiast normalnej wali, może uderzyć wszystkie modele w kontakcie, z penetracją 1. W zamian taki model się też nie broni. </t>
  </si>
  <si>
    <t xml:space="preserve">Podwójna sprzężona</t>
  </si>
  <si>
    <t xml:space="preserve">Jeśli jest strzelany bezpośrednio, to zwiększ szybkostrzelność do 2</t>
  </si>
  <si>
    <t xml:space="preserve">Idealny do przechwytywania</t>
  </si>
  <si>
    <t xml:space="preserve">Jeśli użyto akcji namierzanie lub Systemy ochronne typu Hardkill, to dla tej broni  Unik celu zmniejsza się o 4.</t>
  </si>
  <si>
    <t xml:space="preserve">Rakieta(X,Y)</t>
  </si>
  <si>
    <t xml:space="preserve">Broń strzela rakietą o Uniku X, i Pancerzu Y. Systemy Hardkill mogą taką rakietę zestrzelić. Jeśli rakieta zostanie zestrzelona, to nie rzuca się już na trafienie, efekt jest jakby chybił, i nie udało się nic trafić (nawet jeśli jest obszarowy).</t>
  </si>
  <si>
    <t xml:space="preserve">Unikalne rozkazy pancernych</t>
  </si>
  <si>
    <t xml:space="preserve">koszt punktów dowodzenia</t>
  </si>
  <si>
    <t xml:space="preserve">Tnij zabij</t>
  </si>
  <si>
    <t xml:space="preserve">broń Szarżującej jednostki dostaje zasadę nieustępliwy (2). W zamian oddział ma możliwość sparowania o 1 ciosu mniej w walce wręcz.</t>
  </si>
  <si>
    <t xml:space="preserve">Szaleńcza szarża</t>
  </si>
  <si>
    <t xml:space="preserve">jeśli szarżujesz, to dodaj kość ataku.</t>
  </si>
  <si>
    <t xml:space="preserve">Wyższe stany gotowości</t>
  </si>
  <si>
    <t xml:space="preserve">W odpowiedzi na konsolidację mogą otworzyć ogień na zasadach ognia osłonowego z karą -3, zamiast -1. Zwykły ogień osłonowy mogą wykonać bez kar.</t>
  </si>
  <si>
    <t xml:space="preserve">Przekierowanie mocy do motorów pancerza</t>
  </si>
  <si>
    <t xml:space="preserve">Wszyscy Pancerni, ciężcy pancerni i leccy Pancerni pod wpływem otrzymują Karę -1 do testów strzelania, i premię +1 do testu trafienia w walce wręcz</t>
  </si>
  <si>
    <t xml:space="preserve">Przekierowanie mocy do systemów celowania</t>
  </si>
  <si>
    <t xml:space="preserve">Wszyscy Pancerni, ciężcy pancerni i leccy Pancerni pod wpływem mają +1 do testu trafienia podczas strzelania, i -1 podczas walki wręcz. </t>
  </si>
  <si>
    <t xml:space="preserve">zasady ogólne:</t>
  </si>
  <si>
    <t xml:space="preserve">Zasięg dowodzenia</t>
  </si>
  <si>
    <t xml:space="preserve">dowódca drużyny</t>
  </si>
  <si>
    <t xml:space="preserve">Może w fazie ruchu i akcji, albo podczas strzelania, powielić identyczne działanie, wewnątrz podległego mu oddziału. Zamień model na model dowódcy oddziału. Ta zasada nie uprawnia do wydawania rozkazów (ale nie zakazuje).</t>
  </si>
  <si>
    <t xml:space="preserve">dowódca plutonu</t>
  </si>
  <si>
    <t xml:space="preserve">Generuje punkt dowodzenia. Zwiększa inicjatywę jednostki do której został przydzielony o 1. Jako oddzielny model może dołączyć minimalnie do 3 modelowego oddziału, w innym przypadku wymień model na dowódcę plutonu. Może wydawać rozkazy oraz je powielać.</t>
  </si>
  <si>
    <t xml:space="preserve">Dowódca Kompani</t>
  </si>
  <si>
    <t xml:space="preserve">Generuje 2 punkty dowodzenia. Zwiększa inicjatywę jednostki o 2. jako oddzielny model może dołączyć minimalnie do 3 modelowego oddziału, w innym przypadku wymień model na dowódcę kompani. Może wydawać rozkazy oraz je powielać.</t>
  </si>
  <si>
    <t xml:space="preserve">Dowódca Batalionu</t>
  </si>
  <si>
    <t xml:space="preserve">Generuje 4 punkty dowodzenia. jako oddzielny model może dołączyć minimalnie do 3 modelowego oddziału, w innym przypadku wymień model na dowódcę Batalionu. wymaga sztabu.</t>
  </si>
  <si>
    <t xml:space="preserve">dodatkowa broń do walki wręcz dowódców</t>
  </si>
  <si>
    <t xml:space="preserve">W walce wręcz: zwiększa zadawane obrażenia i penetrację o 1, dodatkowo podczas walki wręcz na krytyku zadajesz 3 obrażenia, i 5 penetracji.  </t>
  </si>
  <si>
    <t xml:space="preserve">miecz</t>
  </si>
  <si>
    <t xml:space="preserve">podczas walki wręcz zwiększa sekcji liczbę ataków o 1, oraz penetrację o 1</t>
  </si>
  <si>
    <t xml:space="preserve">Zasady formacji:</t>
  </si>
  <si>
    <t xml:space="preserve">punkty walki wywiadowczej</t>
  </si>
  <si>
    <t xml:space="preserve">Bogate uzbrojenie</t>
  </si>
  <si>
    <t xml:space="preserve">każda z jednostek może wymienić bagnet na miecz.</t>
  </si>
  <si>
    <t xml:space="preserve">stare:</t>
  </si>
  <si>
    <t xml:space="preserve">Uniwersalne uzbrojenie</t>
  </si>
  <si>
    <t xml:space="preserve">1 z sekcja staje się sekcją broni specjalnej, 2 sekcja staje się sekcją broni ciężkiej.</t>
  </si>
  <si>
    <t xml:space="preserve">Zgrana drużyna strzelecka</t>
  </si>
  <si>
    <t xml:space="preserve">Jeśli 1 z sekcji ostrzelała dany cel, to inne jednostki z oddziału strzelając z broni podstawowej piechoty mają dodatkowy strzał przeciwko temu celowi.</t>
  </si>
  <si>
    <t xml:space="preserve">Jeśli wszystkie sekcje strzelają do tego samego celu, to 1 z jednostek może oddać jeszcze 1 strzał (dodać kość strzelania) w ten sam cel.</t>
  </si>
  <si>
    <t xml:space="preserve">Szybka wysiadka</t>
  </si>
  <si>
    <t xml:space="preserve">akcja Desant sprawia że jednostki wysiadające z pojazdu liczą się jak po ruchu, a nie jak po biegu.</t>
  </si>
  <si>
    <t xml:space="preserve">Karabinierzy</t>
  </si>
  <si>
    <t xml:space="preserve">może wymienić karabinek "Thunder" na Podstawową broń piechoty.</t>
  </si>
  <si>
    <t xml:space="preserve">Uzbrojenie piechoty skokowej
</t>
  </si>
  <si>
    <t xml:space="preserve">Wymień karabinek "Thunder" i bagnet na Podstawowa broń do walki wręcz Pancernych i plecak skokowy na każdej sekcji. Dodatkowo każda jednostka może dokupić dwuręczny miecz ciężki. i wymienić pistolet "thunder" na pistolet Ciężki.</t>
  </si>
  <si>
    <t xml:space="preserve">Szybcy</t>
  </si>
  <si>
    <t xml:space="preserve">jeśli jednostka biegła i poruszyła się powyżej 12", to dostaje +1 do Uniku.</t>
  </si>
  <si>
    <t xml:space="preserve">Latające ciężkie uzbrojenie</t>
  </si>
  <si>
    <t xml:space="preserve">wymień młot i karabinek typu czyściciel na broń strzelecką (albo działo automatyczne, albo para skróconych WKM thunder), wszyscy dostają plecaki latające.</t>
  </si>
  <si>
    <t xml:space="preserve"> Ześrodkowanie ognia</t>
  </si>
  <si>
    <t xml:space="preserve">mominuj model w oddziale, którego widzisz. Jeśli model spadnie to zostaw tam znacznik. Jeśli inna sekcja z drużyny otworzy ogień do celu w 3" od znacznika, to dostaje premię +1 do testu trafienia. Nie może uzyskać premii większej niz +2 do testu trafienia.</t>
  </si>
  <si>
    <t xml:space="preserve">Ciężkie uzbrojenie</t>
  </si>
  <si>
    <t xml:space="preserve">każda z z sekcji staje się sekcją broni ciężkiej.</t>
  </si>
  <si>
    <t xml:space="preserve">Snajperzy</t>
  </si>
  <si>
    <t xml:space="preserve">Wymianiają karabinki "thunder" na karabin wyborowy półpancernych, i otrzymuje do niego specjalną amunicję. Dodatkowo, jeśli są pod wpływem rozkazu zasadzka, to działa o 1 zasięgu dalej.</t>
  </si>
  <si>
    <t xml:space="preserve">Czujni</t>
  </si>
  <si>
    <t xml:space="preserve">Jako oddział generują dodatkowe 2 punkty walki wywiadowczej.</t>
  </si>
  <si>
    <t xml:space="preserve"> Limitowany Ciężki sprzęt</t>
  </si>
  <si>
    <t xml:space="preserve">1 z sekcji dostaje WKM "thunder", oraz może go wymienić na broń ciężką.</t>
  </si>
  <si>
    <t xml:space="preserve">Uzbrojenie ciężkiej piechoty</t>
  </si>
  <si>
    <t xml:space="preserve">1 z jednostek otrzymuje wzmocnienie montażu broni strzeleckiej. 1 z jednostek otrzymuje Młot ppanz</t>
  </si>
  <si>
    <t xml:space="preserve">Tarcza ciężkiej piechoty</t>
  </si>
  <si>
    <t xml:space="preserve">Jeśli 2 modele są w koherencji ("2) to środkowy działa jak Frontowy generator osłony. 1 drużyna może jednocześnie wygenerować tylko 1 taką osłonę</t>
  </si>
  <si>
    <t xml:space="preserve">Wzmocniona tarcza ciężkiej piechoty</t>
  </si>
  <si>
    <t xml:space="preserve">Jeśli 3 modele są w koherencji ("2) to środkowy działa jak Frontowy generator osłony. 1 drużyna może wygenerować tylko 1 taką osłonę.Jeśli Kroczący jest modelem w centrum, to osłona działa jakby generowała 2 osłony, zamiast 1.</t>
  </si>
  <si>
    <t xml:space="preserve">Dywersanci:</t>
  </si>
  <si>
    <t xml:space="preserve">każda jednostka otrzymuje granaty dymne i specjalną amunicję. Dodatkowo taki oddział generuje 3 punkty walki wywiadowczej. Jedna z sekcji może stać się Snajperami.</t>
  </si>
  <si>
    <t xml:space="preserve">Sztab kompani</t>
  </si>
  <si>
    <t xml:space="preserve">zasięg dowodzenia poruczników i kapitanów, przydzielonych do tych oddziałów, zostaje wydłużony do 12". Jednostki z tej drużyny mogą dołączyć do dowolnego plutonu. Jeśli dołączyli do plutonu zmechanizowanego, lub czołgów, to muszą mieć transport. Jeśli dołączyły do plutonu uderzeniowego, należy dokupić plecaki skokowe. Porucznicy są traktowani, jakby zawsze byli w zasięgu dowodzenia kapitana, niezależnie od dzielącego ich dystansu.</t>
  </si>
  <si>
    <r>
      <rPr>
        <b val="true"/>
        <sz val="10"/>
        <color rgb="FF000000"/>
        <rFont val="Arial"/>
        <family val="0"/>
        <charset val="1"/>
      </rPr>
      <t xml:space="preserve">Zawsze potrzebna</t>
    </r>
    <r>
      <rPr>
        <sz val="10"/>
        <color rgb="FF000000"/>
        <rFont val="Arial"/>
        <family val="0"/>
        <charset val="1"/>
      </rPr>
      <t xml:space="preserve"> </t>
    </r>
  </si>
  <si>
    <t xml:space="preserve">może wejść w skład dowolnego plutonu, ale nie liczy się jako jednostka wymagana do jego utworzenia.</t>
  </si>
  <si>
    <t xml:space="preserve">Przydzielona z góry</t>
  </si>
  <si>
    <t xml:space="preserve">ani nie przyjmuje zasad specjalnych plutonu.</t>
  </si>
  <si>
    <t xml:space="preserve">Struktura Plutonu</t>
  </si>
  <si>
    <t xml:space="preserve">Każdy sierżant dostaje komputer bitewny. Ponadto 4 różne jednostki(sekcje) dostają po 1 z następujących zasad: Strzelec wyborowy: +1 do testów trafienia Medyk Pancernych, Mechanik Pancernych, Organiczna broń ppanc: podczas zadawania obrażeń pojazdom lub monstrom może przerzucić zadawane obrażenia (2 rzut jest wiążący).</t>
  </si>
  <si>
    <t xml:space="preserve">Taktyczne przegrupowanie</t>
  </si>
  <si>
    <t xml:space="preserve">Przed grą możesz rozbić swoje drużyny piechoty liniowej lub strzeleckiej, i z ich jednostek złożyć je na nowo. Jedyne wymagania, to każda drużyna, musi się składać z conajmniej 2 jednostek i zawierać sierżanta. Zmechanizowani równierz mogą tego dokonać, ale muszą się składać z 3 jednostek każda.</t>
  </si>
  <si>
    <t xml:space="preserve">Synchronizowane uderzenie</t>
  </si>
  <si>
    <t xml:space="preserve">Jeżeli pojazd wewntątrz plutonu jedzie w formacji (do 6"cali od siebie) to przyjazne pojazdy z plutonu, które ruszyły się ponad 6" dostają premię do uniku 1.</t>
  </si>
  <si>
    <r>
      <rPr>
        <sz val="10"/>
        <color rgb="FF000000"/>
        <rFont val="Arial"/>
        <family val="0"/>
        <charset val="1"/>
      </rPr>
      <t xml:space="preserve"> </t>
    </r>
    <r>
      <rPr>
        <b val="true"/>
        <sz val="10"/>
        <color rgb="FF000000"/>
        <rFont val="Arial"/>
        <family val="0"/>
        <charset val="1"/>
      </rPr>
      <t xml:space="preserve">Synchronizowane Koordynaty</t>
    </r>
  </si>
  <si>
    <t xml:space="preserve">Można pozostawić ten pluton w rezerwie, oraz w 2 turze zrzucić, w odległości 24" od wrogich jednostek z zasadą radar, I 12" od jednostek z zasadą Rozpoznanie. Przychodzą przed fazą dowodzenia. Następnie zachowują się normalnie.</t>
  </si>
  <si>
    <t xml:space="preserve">Głodni krwi</t>
  </si>
  <si>
    <t xml:space="preserve">w fazie ruchu i akcji zachowują się, jakby mieli o 4 inicjatywy mniej, jeśli są pod wpływem rozkazu szarża.</t>
  </si>
  <si>
    <t xml:space="preserve">Precyzyjne kierowanie polem bitwy</t>
  </si>
  <si>
    <t xml:space="preserve">każdy sierżant otrzymuje komputer bitewny.</t>
  </si>
  <si>
    <t xml:space="preserve">Osłona ogniem</t>
  </si>
  <si>
    <t xml:space="preserve">1 z jednostek ostrzelała cel, może zrezygnować z 1 trafienia na rzecz ognia wycofania. Ogień wycofania sprawia że każdy drużyna z plutonu otrzymuje premię +1 do uniku przed ogniem danej jednoski.</t>
  </si>
  <si>
    <t xml:space="preserve">Synchronizacja danych wywiadowczych</t>
  </si>
  <si>
    <t xml:space="preserve">Generuje dodatkowych 5 punktów walki wywiadowczej.</t>
  </si>
  <si>
    <t xml:space="preserve">Tarcza plutonu</t>
  </si>
  <si>
    <t xml:space="preserve">Jeśli frontowe generatory osłon 2 oddziałów się ze sobą stykają, to zwiększ generowaną tarczę o 1. Wygenerowana tarcza nie może być większa niż 2. Porucznik dodatkowo dostaje tarczę energetyczną.</t>
  </si>
  <si>
    <t xml:space="preserve">Pięść Pancernych</t>
  </si>
  <si>
    <t xml:space="preserve">Jeden z czołgów wymienia Działo automatyczne, na podwójne Ciężkie działo laserowe, inny na boki bierze boltery.</t>
  </si>
  <si>
    <t xml:space="preserve">Synchronizowany system kontroli ognia</t>
  </si>
  <si>
    <t xml:space="preserve">każdy z czołgów otrzymuje komputer bitewny. Jeden z czołgów staje się czołgiem dowodzenia.</t>
  </si>
  <si>
    <r>
      <rPr>
        <b val="true"/>
        <sz val="10"/>
        <color rgb="FF000000"/>
        <rFont val="Arial"/>
        <family val="0"/>
        <charset val="1"/>
      </rPr>
      <t xml:space="preserve">Pełna organizacja</t>
    </r>
    <r>
      <rPr>
        <sz val="10"/>
        <color rgb="FF000000"/>
        <rFont val="Arial"/>
        <family val="0"/>
        <charset val="1"/>
      </rPr>
      <t xml:space="preserve">: </t>
    </r>
  </si>
  <si>
    <t xml:space="preserve">Na poziomie rozpiski możesz mieć dodatkowy pluton, który spełnia warunki zgrupowania kompani. Przedstawiasz ją przeciwnikowi, z tym dodatkowym plutonem który jest ponad limitem punktowym. Po przedstawieniu sił, wybierasz które plutony wystawisz do gry - ostateczna rozpiska która zostanie wystawiona do gry musi się mieścić w limicie punktowym i zawierać 2 plutony. Jeśli przeciwnik też ma pełną organizację, to nominujecie po jednym plutonie (tutaj rzut kością rostrzyga). Jeśli pierwszy z plutonów nominowanych generuje punkty walki wywiadowczej, to gracz z mniejszą ich ilością, pierwszy nominuje resztę plutonów do gry.</t>
  </si>
  <si>
    <t xml:space="preserve">Taktycznie szybsi</t>
  </si>
  <si>
    <t xml:space="preserve">Jeśli w skład armii wchodzą tylko plutony spełniające warunki tej kompani to Zawsze wybierają strefę rostawienia (stronę) chyba że wróg też ma tę zasadę to wtedy rostawienie rozpatrywane jest na normalnych zasadach.</t>
  </si>
  <si>
    <t xml:space="preserve">Czołgi przodem!</t>
  </si>
  <si>
    <t xml:space="preserve">czołgi wewnątrz tej formacji, mogą się ruszyć dodatkowe 6", a dalej się liczą jak stacjonarni.</t>
  </si>
  <si>
    <t xml:space="preserve">Tak lewitujące czołgi zapierdalające 12" a nakurwiające jak stacjonarni!!!</t>
  </si>
  <si>
    <t xml:space="preserve">Pancerny argument</t>
  </si>
  <si>
    <t xml:space="preserve">czołg podstawowy liczy się jak 5 modeli podczas liczenia ile modeli kontroluje punkt, a Czołg Ciężki jak 10 modeli.</t>
  </si>
  <si>
    <t xml:space="preserve">nazwa</t>
  </si>
  <si>
    <t xml:space="preserve">Dowódca</t>
  </si>
  <si>
    <t xml:space="preserve">wymagania</t>
  </si>
  <si>
    <t xml:space="preserve">Opcjonalnie</t>
  </si>
  <si>
    <t xml:space="preserve">szerokie wybory</t>
  </si>
  <si>
    <t xml:space="preserve">Zasady</t>
  </si>
  <si>
    <t xml:space="preserve">Zabierz</t>
  </si>
  <si>
    <t xml:space="preserve">Daj</t>
  </si>
  <si>
    <t xml:space="preserve">cena min</t>
  </si>
  <si>
    <t xml:space="preserve">liczba sekcji podstawowych</t>
  </si>
  <si>
    <t xml:space="preserve">dodatkowa broń do walki wręcz dowódców, komputer bitewny</t>
  </si>
  <si>
    <t xml:space="preserve">Tarcza Personalna, Dowódca kompani, Kapitan Pancernych</t>
  </si>
  <si>
    <t xml:space="preserve">Kapelan</t>
  </si>
  <si>
    <t xml:space="preserve">Dowódca plutonu, Kapelan Pancernych</t>
  </si>
  <si>
    <t xml:space="preserve">Dowódca plutonu, Porucznik Pancernych,</t>
  </si>
  <si>
    <t xml:space="preserve">Sierżant Pancernych</t>
  </si>
  <si>
    <t xml:space="preserve">dowódca drużyny, Sierżant pancernych</t>
  </si>
  <si>
    <t xml:space="preserve">transport piechoty</t>
  </si>
  <si>
    <t xml:space="preserve">APC "Cegła" lub IFV "Uzbrojona cegła"</t>
  </si>
  <si>
    <t xml:space="preserve">Imperialna drużyna pancernych</t>
  </si>
  <si>
    <t xml:space="preserve">4x Sekcja Pancernych</t>
  </si>
  <si>
    <t xml:space="preserve">miecz,  miecz,  miecz,  miecz,</t>
  </si>
  <si>
    <t xml:space="preserve">Broń specjalna, Broń ciężka,</t>
  </si>
  <si>
    <t xml:space="preserve">Zgrana drużyna strzelecka, Uniwersalne uzbrojenie, Bogate uzbrojenie</t>
  </si>
  <si>
    <t xml:space="preserve">wymień</t>
  </si>
  <si>
    <t xml:space="preserve">w cenie, oblgatoryjne</t>
  </si>
  <si>
    <t xml:space="preserve">drużyna zmechanizowana</t>
  </si>
  <si>
    <t xml:space="preserve">3x Sekcja Pancernych, transport piechoty</t>
  </si>
  <si>
    <t xml:space="preserve">Broń specjalna, Broń ciężka</t>
  </si>
  <si>
    <t xml:space="preserve">Zgrana drużyna strzelecka, Uniwersalne uzbrojenie, Szybka Wysiadka</t>
  </si>
  <si>
    <t xml:space="preserve">dostań</t>
  </si>
  <si>
    <t xml:space="preserve">w cenie, opcjonalne</t>
  </si>
  <si>
    <t xml:space="preserve">drużyna liniowa</t>
  </si>
  <si>
    <t xml:space="preserve">3x Sekcja Pancernych,</t>
  </si>
  <si>
    <t xml:space="preserve">Zgrana drużyna strzelecka, Uniwersalne uzbrojenie</t>
  </si>
  <si>
    <t xml:space="preserve">otrzymuje</t>
  </si>
  <si>
    <t xml:space="preserve">w cenie, obligatoryjnie</t>
  </si>
  <si>
    <t xml:space="preserve">drużyna strzelecka</t>
  </si>
  <si>
    <t xml:space="preserve">Podstawowa broń piechoty, Podstawowa broń piechoty, Podstawowa broń piechoty</t>
  </si>
  <si>
    <t xml:space="preserve">Zgrana drużyna strzelecka, Karabinierzy</t>
  </si>
  <si>
    <t xml:space="preserve">karabinek "Thunder",karabinek "Thunder",karabinek "Thunder"</t>
  </si>
  <si>
    <t xml:space="preserve">możesz wymienić</t>
  </si>
  <si>
    <t xml:space="preserve">po za ceną, opcjonalne</t>
  </si>
  <si>
    <t xml:space="preserve">drużyna skokowa do walki wręcz (Husarzy)</t>
  </si>
  <si>
    <t xml:space="preserve">Podstawowa broń do walki wręcz Pancernych, Pistolety, Podstawowa broń do walki wręcz Pancernych,  Pistolety, Podstawowa broń do walki wręcz Pancernych, Pistolety, </t>
  </si>
  <si>
    <t xml:space="preserve">Szybcy, Walczący wręcz, uzbrojenie piechoty skokowej, Plecak odrzutowy</t>
  </si>
  <si>
    <t xml:space="preserve">karabinek "Thunder", pistolet "thunder",bagnet, karabinek "Thunder", pistolet "thunder",bagnet,karabinek "Thunder", pistolet "thunder", bagnet</t>
  </si>
  <si>
    <t xml:space="preserve">drużyna skokowa wsparcia</t>
  </si>
  <si>
    <t xml:space="preserve">3x Ciężki pancerny</t>
  </si>
  <si>
    <t xml:space="preserve">Broń Ciężka ciężkich pancernych dla latających, Broń Ciężka ciężkich pancernych dla latających, Broń Ciężka ciężkich pancernych dla latających</t>
  </si>
  <si>
    <t xml:space="preserve">Młot, karabinek "czyściciel"</t>
  </si>
  <si>
    <t xml:space="preserve">drużyna wsparcia</t>
  </si>
  <si>
    <t xml:space="preserve">Broń ciężka, Broń ciężka, Broń ciężka</t>
  </si>
  <si>
    <t xml:space="preserve">Ciężkie uzbrojenie, Ześrodkowanie ognia</t>
  </si>
  <si>
    <t xml:space="preserve">drużyna wsparcia półpancernych</t>
  </si>
  <si>
    <t xml:space="preserve">3x Sekcja Półpancernych</t>
  </si>
  <si>
    <t xml:space="preserve">Czujni, Snajperzy, Specjalna amunicja</t>
  </si>
  <si>
    <t xml:space="preserve">karabinek "thunder"</t>
  </si>
  <si>
    <t xml:space="preserve">drużyna wywiadowcza</t>
  </si>
  <si>
    <t xml:space="preserve">Czujni, Limitowany Ciężki sprzęt</t>
  </si>
  <si>
    <t xml:space="preserve">drużyna ciężkiej piechoty</t>
  </si>
  <si>
    <t xml:space="preserve">Uzbrojenie ciężkiej piechoty, Tarcza ciężkiej piechoty, Frontowy generator osłony</t>
  </si>
  <si>
    <t xml:space="preserve">drużyna ciężkiej piechoty przełamania</t>
  </si>
  <si>
    <t xml:space="preserve">2x Ciężki pancerny, Kroczący</t>
  </si>
  <si>
    <t xml:space="preserve">Uzbrojenie ciężkiej piechoty, Wzmocniona tarcza ciężkiej piechoty, Frontowy generator osłony</t>
  </si>
  <si>
    <t xml:space="preserve">drużyna zmechanizowanej ciężkiej piechoty</t>
  </si>
  <si>
    <t xml:space="preserve">3x Ciężki pancerny, Mark CIV</t>
  </si>
  <si>
    <t xml:space="preserve">Uzbrojenie ciężkiej piechoty, Tarcza ciężkiej piechoty, Frontowy generator osłony, Szybka wysiadka</t>
  </si>
  <si>
    <t xml:space="preserve">Szybka wysiadka: akcja Desant sprawia że jednostki wysiadające z pojazdu liczą się jak po ruchu, a nie jak po biegu</t>
  </si>
  <si>
    <t xml:space="preserve">drużyna dywersyjna</t>
  </si>
  <si>
    <t xml:space="preserve">3 sekcje lekkich pancernych</t>
  </si>
  <si>
    <t xml:space="preserve">Miecz, Miecz, Miecz</t>
  </si>
  <si>
    <t xml:space="preserve">karabin wyborowy pancernych, Pistolety, Pistolety, Pistolety</t>
  </si>
  <si>
    <t xml:space="preserve">Dywersanci</t>
  </si>
  <si>
    <t xml:space="preserve">Granaty dymne, specjalna amunicja</t>
  </si>
  <si>
    <t xml:space="preserve">drużyna dowodzenia</t>
  </si>
  <si>
    <t xml:space="preserve">3x Sekcja Pancernych</t>
  </si>
  <si>
    <t xml:space="preserve">Sztab kompani, Zawsze potrzebna</t>
  </si>
  <si>
    <t xml:space="preserve">Artyleria</t>
  </si>
  <si>
    <t xml:space="preserve">Artyleria rakietowa "Otwarcie"</t>
  </si>
  <si>
    <t xml:space="preserve">Przydzielona z góry, Zawsze potrzebna</t>
  </si>
  <si>
    <t xml:space="preserve">pluton zmechanizowany</t>
  </si>
  <si>
    <t xml:space="preserve">3 do 5: drużyna zmechanizowana</t>
  </si>
  <si>
    <t xml:space="preserve">Struktura Plutonu, Taktyczne przegrupowanie, Synchronizowane uderzenie</t>
  </si>
  <si>
    <t xml:space="preserve">pluton uderzeniowy</t>
  </si>
  <si>
    <t xml:space="preserve">Porucznik pancernych, Kapelan</t>
  </si>
  <si>
    <t xml:space="preserve">3 do 5: drużyna skokowa do walki wręcz (Husarzy)</t>
  </si>
  <si>
    <t xml:space="preserve">2x drużyna skokowa wsparcia, ścigacz.</t>
  </si>
  <si>
    <t xml:space="preserve">Synchronizowane Koordynaty, Struktura Plutonu, Głodni krwi</t>
  </si>
  <si>
    <t xml:space="preserve">Huraganowy ogień przytłaczający: drużyna skokowa wsparcia, może poświęcić 1 trafienie, aby wywołać efekt "przygwożdżony ogniem". Jednostka przeciwnika testuje swoją inicjatywę, (D12 i ma być poniżej lub równo aby nie zdać). Jeśli nie zda to nie może w kolejnej turze otworzyć ognia zaporowego./</t>
  </si>
  <si>
    <t xml:space="preserve">pluton piechoty</t>
  </si>
  <si>
    <t xml:space="preserve">3 do 5 spośród drużyna liniowa, Drużyna strzelecka, drużyna zmechanizowana</t>
  </si>
  <si>
    <t xml:space="preserve">3x spośród: drużyna wsparcia, drużyna skokowa wsparcia, Husarzy, walker, drużyna dywersyjna</t>
  </si>
  <si>
    <t xml:space="preserve">Taktyczne przegrupowanie, Struktura Plutonu, Precyzyjne kierowanie polem bitwy</t>
  </si>
  <si>
    <t xml:space="preserve">pluton zwiadowczy</t>
  </si>
  <si>
    <t xml:space="preserve">3 do 5: drużyna wywiadowcza, lub drużyna dywersyjna. </t>
  </si>
  <si>
    <t xml:space="preserve">2x drużyna wsparcia rekrutów</t>
  </si>
  <si>
    <t xml:space="preserve">Osłona ogniem, Struktura Plutonu, Synchronizacja danych wywiadowczych</t>
  </si>
  <si>
    <t xml:space="preserve">pluton ciężkiej piechoty</t>
  </si>
  <si>
    <t xml:space="preserve">Porucznik Pancernych, Kapelan</t>
  </si>
  <si>
    <t xml:space="preserve">3 do 5: drużyna ciężkiej piechoty, drużyna zmechanizowanej ciężkiej piechoty, drużyna ciężkiej piechoty przełamania</t>
  </si>
  <si>
    <t xml:space="preserve">Czołg Ciężki Mark DCLXVI</t>
  </si>
  <si>
    <t xml:space="preserve">Tarcza plutonu, Struktura Plutonu</t>
  </si>
  <si>
    <t xml:space="preserve">sekcja czołgów</t>
  </si>
  <si>
    <t xml:space="preserve">Czołg dowodzenia</t>
  </si>
  <si>
    <t xml:space="preserve">3 do 5: Czołg podstawowy pięść, Czołg Ciężki Mark DCLXVI</t>
  </si>
  <si>
    <t xml:space="preserve">drużyna zmechanizowana, drużyna zmechanizowanej ciężkiej piechoty</t>
  </si>
  <si>
    <t xml:space="preserve">Pancerny argument, Czogłi przodem!, Synchronizowany system kontroli ognia</t>
  </si>
  <si>
    <t xml:space="preserve">Komputer bitewny, komputer bitewny</t>
  </si>
  <si>
    <t xml:space="preserve">kompania</t>
  </si>
  <si>
    <t xml:space="preserve">2 do 5: pluton piechoty, pluton zmechanizowany, pluton uderzeniowy, pluton zwiadowczy, pluton piechoty ciężkiej, sekcja czołgów</t>
  </si>
  <si>
    <t xml:space="preserve">Pełna organizacja, kapitan Pancernych</t>
  </si>
  <si>
    <r>
      <rPr>
        <b val="true"/>
        <sz val="11"/>
        <color rgb="FF000000"/>
        <rFont val="Arial"/>
        <family val="0"/>
        <charset val="1"/>
      </rPr>
      <t xml:space="preserve">Zmechanizowany gniew</t>
    </r>
    <r>
      <rPr>
        <sz val="11"/>
        <color rgb="FF000000"/>
        <rFont val="Arial"/>
        <family val="0"/>
        <charset val="1"/>
      </rPr>
      <t xml:space="preserve">: Jeśli pojazd z kompani inny niż APC ostrzelał dany cel, pełnym swoim ogniem (każdą bronią zamontowaną) to cel traci 1 uniku, na czas tej tury strzelania.</t>
    </r>
  </si>
  <si>
    <t xml:space="preserve">kompania zmechanizowana</t>
  </si>
  <si>
    <t xml:space="preserve">2: pluton czołgów, pluton zmechanizowany, pluton czołgów ciężkich</t>
  </si>
  <si>
    <t xml:space="preserve">Taktycznie szybsi, Pełna organizacja</t>
  </si>
  <si>
    <t xml:space="preserve">Perfekcyjnie skomunikowani</t>
  </si>
  <si>
    <t xml:space="preserve">własna inicjatywa</t>
  </si>
  <si>
    <t xml:space="preserve">Przykład dowódcy kompani</t>
  </si>
  <si>
    <t xml:space="preserve">Na poziomie rozpiski posiadasz 3 plutony na 3000ptk, każdy warty 1000ptk. Ale umówione do gry jest 2k. Po przedstawieniu sobie nawzajem wojsk możesz wystawić 2 z tych plutonów, które łącznie kosztują 2000ptk lub mniej.</t>
  </si>
  <si>
    <t xml:space="preserve">FAQ</t>
  </si>
  <si>
    <t xml:space="preserve">na jednomodelowej sekcji nie można dokupić broni do walki wręcz dowódcy</t>
  </si>
  <si>
    <t xml:space="preserve">Dowódca kompani, dodatkowa kość ataku w walce wręcz,  możesz dodać broń do walki wręcz dowódcy, miecz jest w cenie, Tarcza personalna. Dodaj 1 model do oddziału Wraz z Dowódcą Kompani zwiększa inicjatywę jednostki o 3.</t>
  </si>
  <si>
    <t xml:space="preserve">Dowódca plutonu. Akcją może namierzyć 2 cele</t>
  </si>
  <si>
    <t xml:space="preserve">Dowódca plutonu, dodatkowa kość ataku w walce wręcz, możesz dodać broń do walki wręcz dowódcy, miecz jest w cenie. Dodaj model do oddziału.  Za 1 punkt dowodzenia może obniżyć inicjatywę oddziału podczas rozkazu szarża do 1. Wyzwala gniew: może wydać rozkazy specjalne Szaleńcza szarża,  Tnij zabij</t>
  </si>
  <si>
    <t xml:space="preserve">karty ulepszeń oddziału</t>
  </si>
  <si>
    <t xml:space="preserve">premia</t>
  </si>
  <si>
    <t xml:space="preserve">Dowódca: zgodnie ze swoją kartą dochodzi do 1 z jednostek, i dowodzi formacją do której został przydzielony. W cenie.</t>
  </si>
  <si>
    <t xml:space="preserve">premia1</t>
  </si>
  <si>
    <t xml:space="preserve">premia2</t>
  </si>
  <si>
    <t xml:space="preserve">premia3</t>
  </si>
  <si>
    <t xml:space="preserve">4 sekcje pancernych</t>
  </si>
  <si>
    <r>
      <rPr>
        <b val="true"/>
        <sz val="9"/>
        <color rgb="FF000000"/>
        <rFont val="Google Sans"/>
        <family val="0"/>
        <charset val="1"/>
      </rPr>
      <t xml:space="preserve">Zgrana drużyna strzelecka: </t>
    </r>
    <r>
      <rPr>
        <sz val="9"/>
        <color rgb="FF000000"/>
        <rFont val="Google Sans"/>
        <family val="0"/>
        <charset val="1"/>
      </rPr>
      <t xml:space="preserve">Jeśli 1 z sekcji ostrzelała dany cel, to inne jednostki z oddziału strzelając z broni podstawowej piechoty mają dodatkowy strzał przeciwko temu celowi.</t>
    </r>
  </si>
  <si>
    <r>
      <rPr>
        <b val="true"/>
        <sz val="9"/>
        <color rgb="FF1F1F1F"/>
        <rFont val="Google Sans"/>
        <family val="0"/>
        <charset val="1"/>
      </rPr>
      <t xml:space="preserve">Uniwersalne uzbrojenie</t>
    </r>
    <r>
      <rPr>
        <sz val="9"/>
        <color rgb="FF1F1F1F"/>
        <rFont val="Google Sans"/>
        <family val="0"/>
        <charset val="1"/>
      </rPr>
      <t xml:space="preserve">: 1 z sekcja staje się sekcją broni specjalnej, 2 sekcja staje się sekcją broni ciężkiej.</t>
    </r>
  </si>
  <si>
    <r>
      <rPr>
        <b val="true"/>
        <sz val="9"/>
        <color rgb="FF000000"/>
        <rFont val="Google Sans"/>
        <family val="0"/>
        <charset val="1"/>
      </rPr>
      <t xml:space="preserve">Bogate uzbrojenie </t>
    </r>
    <r>
      <rPr>
        <sz val="9"/>
        <color rgb="FF000000"/>
        <rFont val="Google Sans"/>
        <family val="0"/>
        <charset val="1"/>
      </rPr>
      <t xml:space="preserve">każda z jednostek może wymienić bagnet na miecz.</t>
    </r>
  </si>
  <si>
    <t xml:space="preserve">3 sekcje pancernych + IFV lub APC</t>
  </si>
  <si>
    <r>
      <rPr>
        <b val="true"/>
        <sz val="9"/>
        <color rgb="FF000000"/>
        <rFont val="Google Sans"/>
        <family val="0"/>
        <charset val="1"/>
      </rPr>
      <t xml:space="preserve">Szybka wysiadka:</t>
    </r>
    <r>
      <rPr>
        <sz val="9"/>
        <color rgb="FF000000"/>
        <rFont val="Google Sans"/>
        <family val="0"/>
        <charset val="1"/>
      </rPr>
      <t xml:space="preserve"> akcja Desant sprawia że jednostki wysiadające z pojazdu liczą się jak po ruchu, a nie jak po biegu.</t>
    </r>
  </si>
  <si>
    <t xml:space="preserve">3 sekcje pancernych</t>
  </si>
  <si>
    <r>
      <rPr>
        <b val="true"/>
        <sz val="9"/>
        <color rgb="FF000000"/>
        <rFont val="Google Sans"/>
        <family val="0"/>
        <charset val="1"/>
      </rPr>
      <t xml:space="preserve">Zgrana drużyna strzelecka:</t>
    </r>
    <r>
      <rPr>
        <sz val="9"/>
        <color rgb="FF000000"/>
        <rFont val="Google Sans"/>
        <family val="0"/>
        <charset val="1"/>
      </rPr>
      <t xml:space="preserve"> Jeśli 1 z sekcji ostrzelała dany cel, to inne jednostki z oddziału strzelając z broni podstawowej piechoty mają dodatkowy strzał przeciwko temu celowi.</t>
    </r>
  </si>
  <si>
    <r>
      <rPr>
        <b val="true"/>
        <sz val="9"/>
        <color rgb="FF1F1F1F"/>
        <rFont val="Google Sans"/>
        <family val="0"/>
        <charset val="1"/>
      </rPr>
      <t xml:space="preserve">Karabinierzy: </t>
    </r>
    <r>
      <rPr>
        <sz val="9"/>
        <color rgb="FF1F1F1F"/>
        <rFont val="Google Sans"/>
        <family val="0"/>
        <charset val="1"/>
      </rPr>
      <t xml:space="preserve">mogą wymienić karabinek "Thunder na dowolną podstawową broń piechoty</t>
    </r>
  </si>
  <si>
    <t xml:space="preserve">Uzbrojenie piechoty skokowej: Wymień karabinek "Thunder" i bagnet na Podstawowa broń do walki wręcz Pancernych i plecak skokowy na każdej sekcji. Dodatkowo każda jednostka może i wymienić pistolet "thunder" na pistolet Ciężki.
</t>
  </si>
  <si>
    <r>
      <rPr>
        <b val="true"/>
        <sz val="9"/>
        <color rgb="FF1F1F1F"/>
        <rFont val="&quot;Google Sans&quot;, Roboto, sans-serif"/>
        <family val="0"/>
        <charset val="1"/>
      </rPr>
      <t xml:space="preserve">Szybcy: </t>
    </r>
    <r>
      <rPr>
        <sz val="9"/>
        <color rgb="FF1F1F1F"/>
        <rFont val="&quot;Google Sans&quot;, Roboto, sans-serif"/>
        <family val="0"/>
        <charset val="1"/>
      </rPr>
      <t xml:space="preserve">jeśli jednostka biegła i poruszyła się powyżej 12", to dostaje +1 do Uniku.</t>
    </r>
  </si>
  <si>
    <t xml:space="preserve">3 jednostki Ciężkich pancernych</t>
  </si>
  <si>
    <r>
      <rPr>
        <b val="true"/>
        <sz val="9"/>
        <color rgb="FF000000"/>
        <rFont val="Google Sans"/>
        <family val="0"/>
        <charset val="1"/>
      </rPr>
      <t xml:space="preserve">Latające ciężkie uzbrojenie:</t>
    </r>
    <r>
      <rPr>
        <sz val="9"/>
        <color rgb="FF000000"/>
        <rFont val="Google Sans"/>
        <family val="0"/>
        <charset val="1"/>
      </rPr>
      <t xml:space="preserve"> wymień młot i karabinek typu czyściciel na broń strzelecką (albo działo automatyczne, albo para skróconych WKM thunder), wszyscy dostają plecaki latające.</t>
    </r>
  </si>
  <si>
    <r>
      <rPr>
        <b val="true"/>
        <sz val="9"/>
        <color rgb="FF000000"/>
        <rFont val="Google Sans"/>
        <family val="0"/>
        <charset val="1"/>
      </rPr>
      <t xml:space="preserve"> Ześrodkowanie ognia:</t>
    </r>
    <r>
      <rPr>
        <sz val="9"/>
        <color rgb="FF000000"/>
        <rFont val="Google Sans"/>
        <family val="0"/>
        <charset val="1"/>
      </rPr>
      <t xml:space="preserve"> mominuj model w oddziale, którego widzisz. Jeśli model spadnie to zostaw tam znacznik. Jeśli inna sekcja z drużyny otworzy ogień do celu w 3" od znacznika, to dostaje premię +1 do testu trafienia. Nie może uzyskać premii większej niz +2 do testu trafienia.</t>
    </r>
  </si>
  <si>
    <r>
      <rPr>
        <b val="true"/>
        <sz val="9"/>
        <color rgb="FF1F1F1F"/>
        <rFont val="Google Sans"/>
        <family val="0"/>
        <charset val="1"/>
      </rPr>
      <t xml:space="preserve">Ciężkie uzbrojenie:</t>
    </r>
    <r>
      <rPr>
        <sz val="9"/>
        <color rgb="FF1F1F1F"/>
        <rFont val="Google Sans"/>
        <family val="0"/>
        <charset val="1"/>
      </rPr>
      <t xml:space="preserve"> każda z z sekcji staje się sekcją broni ciężkiej.</t>
    </r>
  </si>
  <si>
    <t xml:space="preserve">3 jednostki półpancernych</t>
  </si>
  <si>
    <r>
      <rPr>
        <b val="true"/>
        <sz val="9"/>
        <color rgb="FF000000"/>
        <rFont val="Google Sans"/>
        <family val="0"/>
        <charset val="1"/>
      </rPr>
      <t xml:space="preserve">Snajperzy:</t>
    </r>
    <r>
      <rPr>
        <sz val="9"/>
        <color rgb="FF000000"/>
        <rFont val="Google Sans"/>
        <family val="0"/>
        <charset val="1"/>
      </rPr>
      <t xml:space="preserve"> Wymianiają karabinki "thunder" na karabin wyborowy półpancernych, i otrzymuje do niego specjalną amunicję. Dodatkowo, jeśli są pod wpływem rozkazu zasadzka, to działa o 1 zasięgu dalej.</t>
    </r>
  </si>
  <si>
    <r>
      <rPr>
        <b val="true"/>
        <sz val="9"/>
        <color rgb="FF1F1F1F"/>
        <rFont val="Google Sans"/>
        <family val="0"/>
        <charset val="1"/>
      </rPr>
      <t xml:space="preserve">Czujni:</t>
    </r>
    <r>
      <rPr>
        <sz val="9"/>
        <color rgb="FF1F1F1F"/>
        <rFont val="Google Sans"/>
        <family val="0"/>
        <charset val="1"/>
      </rPr>
      <t xml:space="preserve"> Jako oddział generują dodatkowe 2 punkty walki wywiadowczej.</t>
    </r>
  </si>
  <si>
    <t xml:space="preserve">3 sekcje półpancernych.</t>
  </si>
  <si>
    <r>
      <rPr>
        <b val="true"/>
        <sz val="9"/>
        <color rgb="FF000000"/>
        <rFont val="Google Sans"/>
        <family val="0"/>
        <charset val="1"/>
      </rPr>
      <t xml:space="preserve"> Limitowany Ciężki sprzęt</t>
    </r>
    <r>
      <rPr>
        <sz val="9"/>
        <color rgb="FF000000"/>
        <rFont val="Google Sans"/>
        <family val="0"/>
        <charset val="1"/>
      </rPr>
      <t xml:space="preserve"> 1 z sekcji dostaje WKM "thunder", oraz może go wymienić na wyrzutnie rakiet.</t>
    </r>
  </si>
  <si>
    <t xml:space="preserve">3 jednostki ciężkich pancernych</t>
  </si>
  <si>
    <r>
      <rPr>
        <b val="true"/>
        <sz val="9"/>
        <color rgb="FF000000"/>
        <rFont val="Google Sans"/>
        <family val="0"/>
        <charset val="1"/>
      </rPr>
      <t xml:space="preserve">Tarcza ciężkiej piechoty: </t>
    </r>
    <r>
      <rPr>
        <sz val="9"/>
        <color rgb="FF000000"/>
        <rFont val="Google Sans"/>
        <family val="0"/>
        <charset val="1"/>
      </rPr>
      <t xml:space="preserve">Jeśli 2 modele są w koherencji ("2) to środkowy działa jak</t>
    </r>
    <r>
      <rPr>
        <b val="true"/>
        <sz val="9"/>
        <color rgb="FF000000"/>
        <rFont val="Google Sans"/>
        <family val="0"/>
        <charset val="1"/>
      </rPr>
      <t xml:space="preserve"> Frontowy generator osłony. </t>
    </r>
    <r>
      <rPr>
        <sz val="9"/>
        <color rgb="FF000000"/>
        <rFont val="Google Sans"/>
        <family val="0"/>
        <charset val="1"/>
      </rPr>
      <t xml:space="preserve">1 drużyna może jednocześnie wygenerować tylko 1 taką osłonę</t>
    </r>
  </si>
  <si>
    <r>
      <rPr>
        <b val="true"/>
        <sz val="9"/>
        <color rgb="FF1F1F1F"/>
        <rFont val="Google Sans"/>
        <family val="0"/>
        <charset val="1"/>
      </rPr>
      <t xml:space="preserve">Uzbrojenie ciężkiej piechoty: </t>
    </r>
    <r>
      <rPr>
        <sz val="9"/>
        <color rgb="FF1F1F1F"/>
        <rFont val="Google Sans"/>
        <family val="0"/>
        <charset val="1"/>
      </rPr>
      <t xml:space="preserve">1 z jednostek otrzymuje wzmocnienie montażu broni strzeleckiej. 1 z jednostek otrzymuje Młot ppanz</t>
    </r>
  </si>
  <si>
    <t xml:space="preserve">2 jednostki ciężkich pancernych i 1 Kroczący</t>
  </si>
  <si>
    <r>
      <rPr>
        <b val="true"/>
        <sz val="9"/>
        <color rgb="FF000000"/>
        <rFont val="Google Sans"/>
        <family val="0"/>
        <charset val="1"/>
      </rPr>
      <t xml:space="preserve">Wzmocniona tarcza ciężkiej piechoty: </t>
    </r>
    <r>
      <rPr>
        <sz val="9"/>
        <color rgb="FF000000"/>
        <rFont val="Google Sans"/>
        <family val="0"/>
        <charset val="1"/>
      </rPr>
      <t xml:space="preserve">Jeśli 3 modele są w koherencji ("2) to środkowy działa jak</t>
    </r>
    <r>
      <rPr>
        <b val="true"/>
        <sz val="9"/>
        <color rgb="FF000000"/>
        <rFont val="Google Sans"/>
        <family val="0"/>
        <charset val="1"/>
      </rPr>
      <t xml:space="preserve"> Frontowy generator osłony. </t>
    </r>
    <r>
      <rPr>
        <sz val="9"/>
        <color rgb="FF000000"/>
        <rFont val="Google Sans"/>
        <family val="0"/>
        <charset val="1"/>
      </rPr>
      <t xml:space="preserve">1 drużyna może wygenerować tylko 1 taką osłonę.Jeśli Kroczący jest modelem w centrum, to osłona działa jakby generowała 2 osłony, zamiast 1.</t>
    </r>
  </si>
  <si>
    <t xml:space="preserve">3 jednostki ciężkich pancernych + Transporter Ciężki Mark CIV</t>
  </si>
  <si>
    <r>
      <rPr>
        <b val="true"/>
        <sz val="9"/>
        <color rgb="FF000000"/>
        <rFont val="Google Sans"/>
        <family val="0"/>
        <charset val="1"/>
      </rPr>
      <t xml:space="preserve">Dywersanci: </t>
    </r>
    <r>
      <rPr>
        <sz val="9"/>
        <color rgb="FF000000"/>
        <rFont val="Google Sans"/>
        <family val="0"/>
        <charset val="1"/>
      </rPr>
      <t xml:space="preserve">każda jednostka otrzymuje granaty dymne i specjalną amunicję. Dodatkowo taki oddział generuje 3 punkty walki wywiadowczej. Jedna z sekcji może stać się </t>
    </r>
    <r>
      <rPr>
        <b val="true"/>
        <sz val="9"/>
        <color rgb="FF000000"/>
        <rFont val="Google Sans"/>
        <family val="0"/>
        <charset val="1"/>
      </rPr>
      <t xml:space="preserve">Snajperami</t>
    </r>
    <r>
      <rPr>
        <sz val="9"/>
        <color rgb="FF000000"/>
        <rFont val="Google Sans"/>
        <family val="0"/>
        <charset val="1"/>
      </rPr>
      <t xml:space="preserve">.</t>
    </r>
  </si>
  <si>
    <r>
      <rPr>
        <b val="true"/>
        <sz val="9"/>
        <color rgb="FF000000"/>
        <rFont val="Google Sans"/>
        <family val="0"/>
        <charset val="1"/>
      </rPr>
      <t xml:space="preserve">Jednostki dowodzenia:</t>
    </r>
    <r>
      <rPr>
        <sz val="9"/>
        <color rgb="FF000000"/>
        <rFont val="Google Sans"/>
        <family val="0"/>
        <charset val="1"/>
      </rPr>
      <t xml:space="preserve"> zasięg dowodzenia poruczników i kapitanów, przydzielonych do tych oddziałów, zostaje wydłużony do 12". Jednostki z tej drużyny mogą dołączyć do dowolnego plutonu. Jeśli dołączyli do plutonu zmechanizowanego, lub czołgów, to muszą mieć transport. Jeśli dołączyły do plutonu uderzeniowego, należy dokupić plecaki skokowe. Porucznicy zawsze są w zasięgu dowodzenia kapitana, niezależnie od dzielącego ich dystansu. </t>
    </r>
  </si>
  <si>
    <r>
      <rPr>
        <b val="true"/>
        <sz val="9"/>
        <color rgb="FF000000"/>
        <rFont val="Google Sans"/>
        <family val="0"/>
        <charset val="1"/>
      </rPr>
      <t xml:space="preserve">Zawsze potrzebna</t>
    </r>
    <r>
      <rPr>
        <sz val="9"/>
        <color rgb="FF000000"/>
        <rFont val="Google Sans"/>
        <family val="0"/>
        <charset val="1"/>
      </rPr>
      <t xml:space="preserve"> może wejść w skład dowolnego plutonu, ale nie liczy się jako jednostka wymagana do jego utworzenia.</t>
    </r>
  </si>
  <si>
    <r>
      <rPr>
        <b val="true"/>
        <sz val="9"/>
        <color rgb="FF000000"/>
        <rFont val="Google Sans"/>
        <family val="0"/>
        <charset val="1"/>
      </rPr>
      <t xml:space="preserve">Przydzielona z góry:</t>
    </r>
    <r>
      <rPr>
        <sz val="9"/>
        <color rgb="FF000000"/>
        <rFont val="Google Sans"/>
        <family val="0"/>
        <charset val="1"/>
      </rPr>
      <t xml:space="preserve"> ani nie przyjmuje zasad specjalnych plutonu.</t>
    </r>
  </si>
  <si>
    <t xml:space="preserve">koszta ( bez wymagań)</t>
  </si>
  <si>
    <t xml:space="preserve">3 do 5 drużyny zmechanizowane</t>
  </si>
  <si>
    <t xml:space="preserve">drużyna zmechanizowanej ciężkiej piechoty, Czołg podstawowy pięść, Czołg Ciężki Mark DCLXVI </t>
  </si>
  <si>
    <r>
      <rPr>
        <b val="true"/>
        <sz val="9"/>
        <color rgb="FF000000"/>
        <rFont val="Google Sans"/>
        <family val="0"/>
        <charset val="1"/>
      </rPr>
      <t xml:space="preserve">Struktura Plutonu: </t>
    </r>
    <r>
      <rPr>
        <sz val="9"/>
        <color rgb="FF000000"/>
        <rFont val="Google Sans"/>
        <family val="0"/>
        <charset val="1"/>
      </rPr>
      <t xml:space="preserve">Każdy sierżant dostaje komputer bitewny. Ponadto 4 różne jednostki(sekcje) dostają po 1 z następujących zasad: </t>
    </r>
    <r>
      <rPr>
        <b val="true"/>
        <sz val="9"/>
        <color rgb="FF000000"/>
        <rFont val="Google Sans"/>
        <family val="0"/>
        <charset val="1"/>
      </rPr>
      <t xml:space="preserve">Strzelec wyborowy</t>
    </r>
    <r>
      <rPr>
        <sz val="9"/>
        <color rgb="FF000000"/>
        <rFont val="Google Sans"/>
        <family val="0"/>
        <charset val="1"/>
      </rPr>
      <t xml:space="preserve">: +1 do testów trafienia </t>
    </r>
    <r>
      <rPr>
        <b val="true"/>
        <sz val="9"/>
        <color rgb="FF000000"/>
        <rFont val="Google Sans"/>
        <family val="0"/>
        <charset val="1"/>
      </rPr>
      <t xml:space="preserve">Medyk Pancernych, Mechanik Pancernych</t>
    </r>
    <r>
      <rPr>
        <sz val="9"/>
        <color rgb="FF000000"/>
        <rFont val="Google Sans"/>
        <family val="0"/>
        <charset val="1"/>
      </rPr>
      <t xml:space="preserve">, </t>
    </r>
    <r>
      <rPr>
        <b val="true"/>
        <sz val="9"/>
        <color rgb="FF000000"/>
        <rFont val="Google Sans"/>
        <family val="0"/>
        <charset val="1"/>
      </rPr>
      <t xml:space="preserve">Organiczna broń ppanc:</t>
    </r>
    <r>
      <rPr>
        <sz val="9"/>
        <color rgb="FF000000"/>
        <rFont val="Google Sans"/>
        <family val="0"/>
        <charset val="1"/>
      </rPr>
      <t xml:space="preserve"> podczas zadawania obrażeń pojazdom lub monstrom może przerzucić zadawane obrażenia (2 rzut jest wiążący).</t>
    </r>
  </si>
  <si>
    <r>
      <rPr>
        <b val="true"/>
        <sz val="9"/>
        <color rgb="FF000000"/>
        <rFont val="Google Sans"/>
        <family val="0"/>
        <charset val="1"/>
      </rPr>
      <t xml:space="preserve">Taktyczne przegrupowanie</t>
    </r>
    <r>
      <rPr>
        <sz val="9"/>
        <color rgb="FF000000"/>
        <rFont val="Google Sans"/>
        <family val="0"/>
        <charset val="1"/>
      </rPr>
      <t xml:space="preserve">:  Przed grą możesz rozbić swoje drużyny piechoty zmechanizowanej i z ich jednostek złożyć je na nowo. Jedyne wymagania, to każda drużyna, musi się składać z 3 jednostek i zawierać sierżanta.</t>
    </r>
  </si>
  <si>
    <r>
      <rPr>
        <b val="true"/>
        <sz val="9"/>
        <color rgb="FF1F1F1F"/>
        <rFont val="Google Sans"/>
        <family val="0"/>
        <charset val="1"/>
      </rPr>
      <t xml:space="preserve">Synchronizowane uderzenie</t>
    </r>
    <r>
      <rPr>
        <sz val="9"/>
        <color rgb="FF1F1F1F"/>
        <rFont val="Google Sans"/>
        <family val="0"/>
        <charset val="1"/>
      </rPr>
      <t xml:space="preserve">: Jeżeli pojazd wewntątrz plutonu jedzie w formacji (do 6"cali od siebie) to przyjazne pojazdy z plutonu, które ruszyły się ponad 6" dostają premię do uniku 1.</t>
    </r>
  </si>
  <si>
    <t xml:space="preserve">Porucznik pancernych lub Kapelan</t>
  </si>
  <si>
    <t xml:space="preserve">3 do 5 spośród drużyna skokowa do walki wręcz (husarów), </t>
  </si>
  <si>
    <r>
      <rPr>
        <b val="true"/>
        <sz val="9"/>
        <color rgb="FF000000"/>
        <rFont val="Google Sans"/>
        <family val="0"/>
        <charset val="1"/>
      </rPr>
      <t xml:space="preserve">Struktura Plutonu: </t>
    </r>
    <r>
      <rPr>
        <sz val="9"/>
        <color rgb="FF000000"/>
        <rFont val="Google Sans"/>
        <family val="0"/>
        <charset val="1"/>
      </rPr>
      <t xml:space="preserve">Każdy sierżant dostaje komputer bitewny. Ponadto 3 różne jednostki(sekcje) dostają po 1 z następujących zasad: </t>
    </r>
    <r>
      <rPr>
        <b val="true"/>
        <sz val="9"/>
        <color rgb="FF000000"/>
        <rFont val="Google Sans"/>
        <family val="0"/>
        <charset val="1"/>
      </rPr>
      <t xml:space="preserve">Strzelec wyborowy</t>
    </r>
    <r>
      <rPr>
        <sz val="9"/>
        <color rgb="FF000000"/>
        <rFont val="Google Sans"/>
        <family val="0"/>
        <charset val="1"/>
      </rPr>
      <t xml:space="preserve">: +1 do testów trafienia </t>
    </r>
    <r>
      <rPr>
        <b val="true"/>
        <sz val="9"/>
        <color rgb="FF000000"/>
        <rFont val="Google Sans"/>
        <family val="0"/>
        <charset val="1"/>
      </rPr>
      <t xml:space="preserve">Medyk/mechanik:</t>
    </r>
    <r>
      <rPr>
        <sz val="9"/>
        <color rgb="FF000000"/>
        <rFont val="Google Sans"/>
        <family val="0"/>
        <charset val="1"/>
      </rPr>
      <t xml:space="preserve"> akcja: może zregenerować 1 punkt pancerza, lub 2 punkty HP, </t>
    </r>
    <r>
      <rPr>
        <b val="true"/>
        <sz val="9"/>
        <color rgb="FF000000"/>
        <rFont val="Google Sans"/>
        <family val="0"/>
        <charset val="1"/>
      </rPr>
      <t xml:space="preserve">Organiczna broń ppanc:</t>
    </r>
    <r>
      <rPr>
        <sz val="9"/>
        <color rgb="FF000000"/>
        <rFont val="Google Sans"/>
        <family val="0"/>
        <charset val="1"/>
      </rPr>
      <t xml:space="preserve"> podczas zadawania obrażeń pojazdom lub monstrom może przerzucić zadawane obrażenia (2 rzut jest wiążący).</t>
    </r>
  </si>
  <si>
    <r>
      <rPr>
        <sz val="9"/>
        <color rgb="FF000000"/>
        <rFont val="Google Sans"/>
        <family val="0"/>
        <charset val="1"/>
      </rPr>
      <t xml:space="preserve"> </t>
    </r>
    <r>
      <rPr>
        <b val="true"/>
        <sz val="9"/>
        <color rgb="FF000000"/>
        <rFont val="Google Sans"/>
        <family val="0"/>
        <charset val="1"/>
      </rPr>
      <t xml:space="preserve">Synchronizowane Koordynaty:</t>
    </r>
    <r>
      <rPr>
        <sz val="9"/>
        <color rgb="FF000000"/>
        <rFont val="Google Sans"/>
        <family val="0"/>
        <charset val="1"/>
      </rPr>
      <t xml:space="preserve"> Można pozostawić ten pluton w rezerwie, oraz w 2 turze zrzucić, w odległości 24" od wrogich jednostek z zasadą </t>
    </r>
    <r>
      <rPr>
        <b val="true"/>
        <sz val="9"/>
        <color rgb="FF000000"/>
        <rFont val="Google Sans"/>
        <family val="0"/>
        <charset val="1"/>
      </rPr>
      <t xml:space="preserve">radar, </t>
    </r>
    <r>
      <rPr>
        <sz val="9"/>
        <color rgb="FF000000"/>
        <rFont val="Google Sans"/>
        <family val="0"/>
        <charset val="1"/>
      </rPr>
      <t xml:space="preserve">I 12" od jednostek z zasadą </t>
    </r>
    <r>
      <rPr>
        <b val="true"/>
        <sz val="9"/>
        <color rgb="FF000000"/>
        <rFont val="Google Sans"/>
        <family val="0"/>
        <charset val="1"/>
      </rPr>
      <t xml:space="preserve">Rozpoznanie</t>
    </r>
    <r>
      <rPr>
        <sz val="9"/>
        <color rgb="FF000000"/>
        <rFont val="Google Sans"/>
        <family val="0"/>
        <charset val="1"/>
      </rPr>
      <t xml:space="preserve">. Przychodzą przed fazą dowodzenia. Następnie zachowują się normalnie.</t>
    </r>
  </si>
  <si>
    <r>
      <rPr>
        <b val="true"/>
        <sz val="9"/>
        <color rgb="FF1F1F1F"/>
        <rFont val="Google Sans"/>
        <family val="0"/>
        <charset val="1"/>
      </rPr>
      <t xml:space="preserve">Głodni krwi</t>
    </r>
    <r>
      <rPr>
        <sz val="9"/>
        <color rgb="FF1F1F1F"/>
        <rFont val="Google Sans"/>
        <family val="0"/>
        <charset val="1"/>
      </rPr>
      <t xml:space="preserve">: w fazie ruchu i akcji zachowują się, jakby mieli o 4 inicjatywy mniej, jeśli są pod wpływem rozkazu szarża.</t>
    </r>
  </si>
  <si>
    <t xml:space="preserve">3 do 5 spośród drużyna liniowa, Drużyna strzelecka, drużyna zmechanizowana. </t>
  </si>
  <si>
    <t xml:space="preserve">3 spośród: drużyna wsparcia, drużyna skokowa wsparcia, Husarzy, Kroczący, drużyna dywersyjna, Czołg podstawowy pięść,</t>
  </si>
  <si>
    <r>
      <rPr>
        <b val="true"/>
        <sz val="9"/>
        <color rgb="FF000000"/>
        <rFont val="Google Sans"/>
        <family val="0"/>
        <charset val="1"/>
      </rPr>
      <t xml:space="preserve">Taktyczne przegrupowanie</t>
    </r>
    <r>
      <rPr>
        <sz val="9"/>
        <color rgb="FF000000"/>
        <rFont val="Google Sans"/>
        <family val="0"/>
        <charset val="1"/>
      </rPr>
      <t xml:space="preserve">:  Przed grą możesz rozbić swoje drużyny piechoty liniowej lub strzeleckiej, i z ich jednostek złożyć je na nowo. Jedyne wymagania, to każda drużyna, musi się składać z conajmniej 2  jednostek i zawierać sierżanta. Zmechanizowani równierz mogą tego dokonać, ale muszą się składać z 3 jednostek każda.</t>
    </r>
  </si>
  <si>
    <r>
      <rPr>
        <b val="true"/>
        <sz val="9"/>
        <color rgb="FF1F1F1F"/>
        <rFont val="Google Sans"/>
        <family val="0"/>
        <charset val="1"/>
      </rPr>
      <t xml:space="preserve">Precyzyjne kierowanie polem bitwy</t>
    </r>
    <r>
      <rPr>
        <sz val="9"/>
        <color rgb="FF1F1F1F"/>
        <rFont val="Google Sans"/>
        <family val="0"/>
        <charset val="1"/>
      </rPr>
      <t xml:space="preserve">: każdy sierżant otrzymuje komputer bitewny.</t>
    </r>
  </si>
  <si>
    <t xml:space="preserve">3 do 5 spośród drużyna wywiadowcza, lub drużyna dywersyjna. </t>
  </si>
  <si>
    <t xml:space="preserve">2x drużyna wsparcia rekrutów, Ścigacz</t>
  </si>
  <si>
    <r>
      <rPr>
        <b val="true"/>
        <sz val="9"/>
        <color rgb="FF000000"/>
        <rFont val="Google Sans"/>
        <family val="0"/>
        <charset val="1"/>
      </rPr>
      <t xml:space="preserve">Osłona ogniem:</t>
    </r>
    <r>
      <rPr>
        <sz val="9"/>
        <color rgb="FF000000"/>
        <rFont val="Google Sans"/>
        <family val="0"/>
        <charset val="1"/>
      </rPr>
      <t xml:space="preserve"> 1 z jednostek ostrzelała cel, może zrezygnować z 1 trafienia na rzecz ognia wycofania. Ogień wycofania sprawia że każdy drużyna z plutonu otrzymuje premię +1 do uniku przed ogniem danej jednoski. </t>
    </r>
  </si>
  <si>
    <r>
      <rPr>
        <b val="true"/>
        <sz val="9"/>
        <color rgb="FF1F1F1F"/>
        <rFont val="Google Sans"/>
        <family val="0"/>
        <charset val="1"/>
      </rPr>
      <t xml:space="preserve">Synchronizacja danych wywiadowczych</t>
    </r>
    <r>
      <rPr>
        <sz val="9"/>
        <color rgb="FF1F1F1F"/>
        <rFont val="Google Sans"/>
        <family val="0"/>
        <charset val="1"/>
      </rPr>
      <t xml:space="preserve">: Generuje dodatkowych 5 punktów walki wywiadowczej.</t>
    </r>
  </si>
  <si>
    <t xml:space="preserve">Porucznik Pancernych, lub Kapelan</t>
  </si>
  <si>
    <t xml:space="preserve">3 do 5 spośród drużyna ciężkiej piechoty, drużyna zmechanizowanej ciężkiej piechoty, drużyna ciężkiej piechoty przełamania</t>
  </si>
  <si>
    <r>
      <rPr>
        <b val="true"/>
        <sz val="9"/>
        <color rgb="FF000000"/>
        <rFont val="Google Sans"/>
        <family val="0"/>
        <charset val="1"/>
      </rPr>
      <t xml:space="preserve">Tarcza plutonu: </t>
    </r>
    <r>
      <rPr>
        <sz val="9"/>
        <color rgb="FF000000"/>
        <rFont val="Google Sans"/>
        <family val="0"/>
        <charset val="1"/>
      </rPr>
      <t xml:space="preserve">Jeśli frontowe generatory osłon 2 oddziałów się ze sobą stykają, to zwiększ generowaną tarczę o 1. Wygenerowana tarcza nie może być większa niż 2. Porucznik dodatkowo dostaje tarczę energetyczną.</t>
    </r>
  </si>
  <si>
    <t xml:space="preserve">Sekcja czołgów</t>
  </si>
  <si>
    <t xml:space="preserve">3 do 5 Czołg podstawowy pięść, albo Czołg Ciężki Mark DCLXVI </t>
  </si>
  <si>
    <r>
      <rPr>
        <b val="true"/>
        <sz val="9"/>
        <color rgb="FF000000"/>
        <rFont val="Google Sans"/>
        <family val="0"/>
        <charset val="1"/>
      </rPr>
      <t xml:space="preserve">Synchronizowany system kontroli ognia</t>
    </r>
    <r>
      <rPr>
        <sz val="9"/>
        <color rgb="FF000000"/>
        <rFont val="Google Sans"/>
        <family val="0"/>
        <charset val="1"/>
      </rPr>
      <t xml:space="preserve">: każdy z czołgów otrzymuje </t>
    </r>
    <r>
      <rPr>
        <b val="true"/>
        <sz val="9"/>
        <color rgb="FF000000"/>
        <rFont val="Google Sans"/>
        <family val="0"/>
        <charset val="1"/>
      </rPr>
      <t xml:space="preserve">komputer bitewny.</t>
    </r>
    <r>
      <rPr>
        <sz val="9"/>
        <color rgb="FF000000"/>
        <rFont val="Google Sans"/>
        <family val="0"/>
        <charset val="1"/>
      </rPr>
      <t xml:space="preserve"> Jeden z czołgów staje się </t>
    </r>
    <r>
      <rPr>
        <b val="true"/>
        <sz val="9"/>
        <color rgb="FF000000"/>
        <rFont val="Google Sans"/>
        <family val="0"/>
        <charset val="1"/>
      </rPr>
      <t xml:space="preserve">czołgiem dowodzenia.</t>
    </r>
  </si>
  <si>
    <r>
      <rPr>
        <b val="true"/>
        <sz val="9"/>
        <color rgb="FF000000"/>
        <rFont val="Google Sans"/>
        <family val="0"/>
        <charset val="1"/>
      </rPr>
      <t xml:space="preserve">Pancerny argument:</t>
    </r>
    <r>
      <rPr>
        <sz val="9"/>
        <color rgb="FF000000"/>
        <rFont val="Google Sans"/>
        <family val="0"/>
        <charset val="1"/>
      </rPr>
      <t xml:space="preserve"> czołg podstawowy liczy się jak 5 modeli podczas liczenia ile modeli kontroluje punkt, a Czołg Ciężki jak 10 modeli.</t>
    </r>
  </si>
  <si>
    <r>
      <rPr>
        <b val="true"/>
        <sz val="11"/>
        <color rgb="FF000000"/>
        <rFont val="Arial"/>
        <family val="0"/>
        <charset val="1"/>
      </rPr>
      <t xml:space="preserve">Czołgi przodem!:</t>
    </r>
    <r>
      <rPr>
        <sz val="11"/>
        <color rgb="FF000000"/>
        <rFont val="Arial"/>
        <family val="0"/>
        <charset val="1"/>
      </rPr>
      <t xml:space="preserve"> czołgi wewnątrz tej formacji, mogą się ruszyć dodatkowe 6", a dalej się liczą jak stacjonarni.</t>
    </r>
  </si>
  <si>
    <t xml:space="preserve">2 lub więcej dowolnych  plutonów</t>
  </si>
  <si>
    <r>
      <rPr>
        <b val="true"/>
        <sz val="9"/>
        <color rgb="FF000000"/>
        <rFont val="Google Sans"/>
        <family val="0"/>
        <charset val="1"/>
      </rPr>
      <t xml:space="preserve">Pełna organizacja</t>
    </r>
    <r>
      <rPr>
        <sz val="9"/>
        <color rgb="FF000000"/>
        <rFont val="Google Sans"/>
        <family val="0"/>
        <charset val="1"/>
      </rPr>
      <t xml:space="preserve">: Na poziomie rozpiski możesz mieć dodatkowy pluton, który spełnia warunki zgrupowania kompani. Przedstawiasz ją przeciwnikowi, z tym dodatkowym plutonem który jest ponad limitem punktowym. Po przedstawieniu sił, wybierasz które plutony wystawisz do gry - ostateczna rozpiska która zostanie wystawiona do gry musi się mieścić w limicie punktowym i zawierać 2 plutony. Jeśli przeciwnik też ma pełną organizację, to nominujecie po jednym plutonie (tutaj rzut kością rostrzyga). Jeśli pierwszy z plutonów nominowanych generuje punkty walki wywiadowczej, to gracz z mniejszą ich ilością, pierwszy nominuje resztę plutonów do gry.</t>
    </r>
  </si>
  <si>
    <t xml:space="preserve">2 lub więcej sekcja czołgów, pluton zmechanizowany</t>
  </si>
  <si>
    <r>
      <rPr>
        <b val="true"/>
        <sz val="9"/>
        <color rgb="FF1F1F1F"/>
        <rFont val="Google Sans"/>
        <family val="0"/>
        <charset val="1"/>
      </rPr>
      <t xml:space="preserve">Taktycznie szybsi</t>
    </r>
    <r>
      <rPr>
        <sz val="9"/>
        <color rgb="FF1F1F1F"/>
        <rFont val="Google Sans"/>
        <family val="0"/>
        <charset val="1"/>
      </rPr>
      <t xml:space="preserve">: Jeśli w skład armii wchodzą tylko plutony spełniające warunki tej kompani to Zawsze wybierają strefę rostawienia (stronę) chyba że wróg też ma tę zasadę to wtedy rostawienie rozpatrywane jest na normalnych zasadach.</t>
    </r>
  </si>
  <si>
    <t xml:space="preserve">karty ulepszeń dowódców oddziału</t>
  </si>
  <si>
    <t xml:space="preserve">artefakt</t>
  </si>
  <si>
    <t xml:space="preserve">ulepsz broń oddziału o 1 DMG żywy, i 1 DMG ppanz.</t>
  </si>
  <si>
    <r>
      <rPr>
        <sz val="11"/>
        <color rgb="FF000000"/>
        <rFont val="Arial"/>
        <family val="0"/>
        <charset val="1"/>
      </rPr>
      <t xml:space="preserve">Któryś z dowódców plutonu lub kompani, może zamiast strzału, wezwać ostrzał artylerii. Rozpatrz jak strzelanie z </t>
    </r>
    <r>
      <rPr>
        <b val="true"/>
        <sz val="11"/>
        <color rgb="FF000000"/>
        <rFont val="Arial"/>
        <family val="0"/>
        <charset val="1"/>
      </rPr>
      <t xml:space="preserve">Rakiet krótkiego zasięgu</t>
    </r>
    <r>
      <rPr>
        <sz val="11"/>
        <color rgb="FF000000"/>
        <rFont val="Arial"/>
        <family val="0"/>
        <charset val="1"/>
      </rPr>
      <t xml:space="preserve">, ale bez kary za ruch</t>
    </r>
    <r>
      <rPr>
        <b val="true"/>
        <sz val="11"/>
        <color rgb="FF000000"/>
        <rFont val="Arial"/>
        <family val="0"/>
        <charset val="1"/>
      </rPr>
      <t xml:space="preserve">.</t>
    </r>
  </si>
  <si>
    <t xml:space="preserve">Czempion</t>
  </si>
  <si>
    <t xml:space="preserve">nazwa rozkazu</t>
  </si>
  <si>
    <t xml:space="preserve">broń Szarżującego oddziału dostaje zasadę nieustępliwy (2). W zamian oddział ma możliwość sparowania o 1 ciosu mniej w walce wręcz.</t>
  </si>
  <si>
    <t xml:space="preserve">Dowódca drużyny. możesz dodać broń do walki wręcz dowódcy, miecz jest w cenie. Wymień model w sekcji na sierżanta. Jeśli korzysta z komputera bitewnego, to podległe mu jednostki w 3" również podlegają premii, ale nie mogą same namierzać. Zwiększa inicjatywę jednostki do której dołącza o 1.</t>
  </si>
  <si>
    <t xml:space="preserve">Dowódca plutonu, dodatkowa kość ataku w walce wręcz, możesz dodać broń do walki wręcz dowódcy, miecz jest w cenie. Dodaj model do oddziału, Wraz z Dowódcą plutonu zwiększa inijatywę jednostki o 2.</t>
  </si>
  <si>
    <t xml:space="preserve">Dowódca drużyny. Akcją może namierzyć 2 cele</t>
  </si>
  <si>
    <t xml:space="preserve">Medyk Pancernych</t>
  </si>
  <si>
    <t xml:space="preserve">Akcja: ratunek - może podnieść model z sekcji. Powstanie on na wszystkich punktach żywotności.</t>
  </si>
  <si>
    <r>
      <rPr>
        <sz val="11"/>
        <color rgb="FF000000"/>
        <rFont val="Arial"/>
        <family val="0"/>
        <charset val="1"/>
      </rPr>
      <t xml:space="preserve">Dowódca plutonu, dodatkowa kość ataku w walce wręcz, możesz dodać broń do walki wręcz dowódcy, miecz jest w cenie. Dodaj model do oddziału.  Za 1 punkt dowodzenia może obniżyć inicjatywę oddziału podczas rozkazu szarża do 1. Wyzwala gniew: może wydać rozkazy specjalne </t>
    </r>
    <r>
      <rPr>
        <b val="true"/>
        <sz val="11"/>
        <color rgb="FF000000"/>
        <rFont val="Arial"/>
        <family val="0"/>
        <charset val="1"/>
      </rPr>
      <t xml:space="preserve">Szaleńcza szarża</t>
    </r>
    <r>
      <rPr>
        <sz val="11"/>
        <color rgb="FF000000"/>
        <rFont val="Arial"/>
        <family val="0"/>
        <charset val="1"/>
      </rPr>
      <t xml:space="preserve">,  </t>
    </r>
    <r>
      <rPr>
        <b val="true"/>
        <sz val="11"/>
        <color rgb="FF000000"/>
        <rFont val="Arial"/>
        <family val="0"/>
        <charset val="1"/>
      </rPr>
      <t xml:space="preserve">Tnij zabij</t>
    </r>
  </si>
  <si>
    <t xml:space="preserve">Może w fazie ruchu i akcji, albo podczas strzelania, powielić identyczne działanie. Zamień model na model dowódcy oddziału. Nie może wydawać rozkazów, ale może je powielać.</t>
  </si>
  <si>
    <t xml:space="preserve">Generuje 2 punkty dowodzenia. Zwiększa inicjatywę jednostki o 2. jako oddzielny model może dołączyć minimalnie do 3 modelowego oddziału, w innym przypadku wymień model na dowódcę kompani. Może wydawać rozkazy oraz je powielać</t>
  </si>
  <si>
    <t xml:space="preserve">aby skorzystać z tych ruchów, w fazie ruchu jednostki podległe muszę się przygotować.</t>
  </si>
  <si>
    <t xml:space="preserve">frakcje nowego obrządku</t>
  </si>
  <si>
    <t xml:space="preserve">koszt (per oddział)</t>
  </si>
  <si>
    <t xml:space="preserve">wady</t>
  </si>
  <si>
    <t xml:space="preserve">Republikanie</t>
  </si>
  <si>
    <t xml:space="preserve">mistrzowie walki na papierze</t>
  </si>
  <si>
    <t xml:space="preserve">w ramach pełnej organizacji możesz wziąć 2 dodatkowe plutony zamist jednego.</t>
  </si>
  <si>
    <t xml:space="preserve">wyznawcy regulaminu</t>
  </si>
  <si>
    <t xml:space="preserve">jednostki muszą być, w większej formacji (przynajmniej Pluton). minimum 3 oddziały liniowe. </t>
  </si>
  <si>
    <t xml:space="preserve">Szturmowcy</t>
  </si>
  <si>
    <t xml:space="preserve">mistrzowie Thundera i oblężeń</t>
  </si>
  <si>
    <t xml:space="preserve">mogą przerzucić kość trafienia 1 na drużynę za darmo</t>
  </si>
  <si>
    <t xml:space="preserve">uparci</t>
  </si>
  <si>
    <t xml:space="preserve">nie mogą się wycofać z walki wręcz</t>
  </si>
  <si>
    <t xml:space="preserve">Partyzanci</t>
  </si>
  <si>
    <t xml:space="preserve">łowcy</t>
  </si>
  <si>
    <t xml:space="preserve">na Całej armii maskowanie</t>
  </si>
  <si>
    <t xml:space="preserve">partyzanci</t>
  </si>
  <si>
    <t xml:space="preserve">nie mogą wziąć więcej niż 1 pojazd, ani Ciężkiej piechotu bez plecaka latającego lub bez teleportera</t>
  </si>
  <si>
    <t xml:space="preserve">technokraci</t>
  </si>
  <si>
    <t xml:space="preserve">Ciało jest słabe</t>
  </si>
  <si>
    <t xml:space="preserve">odejmij 1 od HP, dodaj 1 do Pancerza</t>
  </si>
  <si>
    <t xml:space="preserve">Zmechanizowani do cna</t>
  </si>
  <si>
    <t xml:space="preserve">każda jednostka musi być w transporcie, albo być pojazdem.</t>
  </si>
  <si>
    <t xml:space="preserve">Wyznawcy starożytnego ognia</t>
  </si>
  <si>
    <t xml:space="preserve">wielbiciele ognia</t>
  </si>
  <si>
    <t xml:space="preserve">przerzut wszelkich flamerów, każda artefaktyczna broń zapewnia przerzut 1 kości trafień</t>
  </si>
  <si>
    <t xml:space="preserve">Armia muzeum</t>
  </si>
  <si>
    <t xml:space="preserve">każdy sierżant, porucznik czy kapitan musi mieć broń artefaktyczną</t>
  </si>
  <si>
    <t xml:space="preserve">Wilcy</t>
  </si>
  <si>
    <t xml:space="preserve">Wściekli</t>
  </si>
  <si>
    <t xml:space="preserve">jeśli szarżujesz dodaj 1 atak do walki wręcz i 1 premii do ataku</t>
  </si>
  <si>
    <t xml:space="preserve">Rune priests</t>
  </si>
  <si>
    <t xml:space="preserve">musisz wziąć przynajmniej 2 oddziały liniowe.</t>
  </si>
  <si>
    <t xml:space="preserve">schizofrenicy</t>
  </si>
  <si>
    <t xml:space="preserve">głód krwi</t>
  </si>
  <si>
    <t xml:space="preserve">ulepsz kość ataku walki wręcz o 1 do maksymalnie 2+</t>
  </si>
  <si>
    <t xml:space="preserve">Ty, TY JESTEŚ ZDRAJCĄ!</t>
  </si>
  <si>
    <t xml:space="preserve">Jeśli wroga jednostka stoi w zasięgu 6", musisz ją zaszarżować i doprowadzić do walki wręcz</t>
  </si>
  <si>
    <t xml:space="preserve">Wściekli  Pancerni</t>
  </si>
  <si>
    <t xml:space="preserve">Zbyt wściekli by umrzeć.</t>
  </si>
  <si>
    <t xml:space="preserve">Model Kapelana nie może spaść. Zbyt wściekły by umrzeć.gdy zostaje sam, musi dotrzeć do niego jakiś inny oddział. w przeciwnym razie, kapelan gubi się w szale bitwy i w nim znika (zdejmij model z gry, ale w kontekście określenia warunków zwycięstwa, licz jakby przeżył).</t>
  </si>
  <si>
    <t xml:space="preserve">Zbyt wściekli, by utrzymać pozycję</t>
  </si>
  <si>
    <t xml:space="preserve">oddział z Kapelanem musi biec, lub szarżować w kierunku najbliższego wroga. to samo się tyczy wszystkich jednstek których w 12" jest wróg.</t>
  </si>
  <si>
    <t xml:space="preserve">Keizerowcy</t>
  </si>
  <si>
    <t xml:space="preserve">szybko regenerujące się mutanty</t>
  </si>
  <si>
    <t xml:space="preserve">do rzutu na szybką regenaracji dodaj 2.</t>
  </si>
  <si>
    <t xml:space="preserve">wybitnie odporni</t>
  </si>
  <si>
    <t xml:space="preserve">Musisz każdemu marine wykupić szybką regenerację.</t>
  </si>
  <si>
    <t xml:space="preserve">Czarna gwardia</t>
  </si>
  <si>
    <t xml:space="preserve">egzekutorzy starego Imperium</t>
  </si>
  <si>
    <t xml:space="preserve">przerzuć 1 atak w walce wręcz bądź w strzelaniu na turę</t>
  </si>
  <si>
    <t xml:space="preserve">Elitarni</t>
  </si>
  <si>
    <t xml:space="preserve">nie mogą korzystać ze wsparcia ogólnej armii ludzkości.</t>
  </si>
  <si>
    <t xml:space="preserve">Klonerzy</t>
  </si>
  <si>
    <t xml:space="preserve">łowcy, I Am alpharious</t>
  </si>
  <si>
    <t xml:space="preserve">na Całej armii maskowanie (jak jakiś model ma, to za niego nie płacisz), Dodatkowo Dowódca zawsze jest i dowodzi, niezależnie, czy model przedstawiający dowódcę (czy to kompanii czy oddziału) stoi na stole, czy został zabity (kiedy wróg go nominuje zdejmujesz inny model z oddziału, Albo zamieniasz model z innego oddziału).</t>
  </si>
  <si>
    <t xml:space="preserve">Wojownicy Tęczy</t>
  </si>
  <si>
    <t xml:space="preserve">doskonałość za wszelką cenę</t>
  </si>
  <si>
    <t xml:space="preserve">każdy oddział może przerzucić swoją kość trafienia w turze.</t>
  </si>
  <si>
    <t xml:space="preserve">Elitarni i mistrzowie kuźni.</t>
  </si>
  <si>
    <t xml:space="preserve"> każdy sierżant, libra , kapitan musi mieć broń artefaktyczną</t>
  </si>
  <si>
    <t xml:space="preserve">Barbarzyńcy</t>
  </si>
  <si>
    <t xml:space="preserve">szturmowcy</t>
  </si>
  <si>
    <t xml:space="preserve">Barbażyńcy</t>
  </si>
  <si>
    <t xml:space="preserve">Nie mogą wziąć żadnego pojazdu po za drednotem.</t>
  </si>
  <si>
    <t xml:space="preserve">Egipcjanie</t>
  </si>
  <si>
    <t xml:space="preserve">Wielbiciele rytuałów</t>
  </si>
  <si>
    <t xml:space="preserve">Libra zna o 1 czar więcej. Każdy sierżant zna 1 czar, i może rzucić 1 czar na grę.</t>
  </si>
  <si>
    <t xml:space="preserve">STARE::</t>
  </si>
  <si>
    <t xml:space="preserve">możesz wziąć 1 na cała armię, i za każdy model zapłacić</t>
  </si>
  <si>
    <t xml:space="preserve">Zakon/Legion</t>
  </si>
  <si>
    <t xml:space="preserve">Ultramarines</t>
  </si>
  <si>
    <t xml:space="preserve">Taktycznie doskonali</t>
  </si>
  <si>
    <t xml:space="preserve">po wycofaniu możesz wykonać Padnij!</t>
  </si>
  <si>
    <t xml:space="preserve">Codex astartes</t>
  </si>
  <si>
    <t xml:space="preserve">jednostki muszą być, albo w pojeździe, albo w oddziale, albo musi być kapitanem/ librą</t>
  </si>
  <si>
    <t xml:space="preserve">Imperial Fists</t>
  </si>
  <si>
    <t xml:space="preserve">mistrzowie Boltera i oblężeń</t>
  </si>
  <si>
    <t xml:space="preserve">przerzut pojedyńczej kości trafienia wszelkiej broni Bolterowej, oraz rzutu na obrażenia pancerza przy broni ciężkiej (np. lasscannon)</t>
  </si>
  <si>
    <t xml:space="preserve">Raven Guard</t>
  </si>
  <si>
    <t xml:space="preserve">na Całej armii maskowanie (jak jakiś model ma, to dla niego nie wykupujesz)</t>
  </si>
  <si>
    <t xml:space="preserve">nie mogą wziąć więcej niż 1 pojazd, ani terminatorów bez teleportera</t>
  </si>
  <si>
    <t xml:space="preserve">Iron Hands</t>
  </si>
  <si>
    <t xml:space="preserve">mocno zmechanizowani</t>
  </si>
  <si>
    <t xml:space="preserve">Salamandry</t>
  </si>
  <si>
    <t xml:space="preserve">przerzut wszelkich flamerów, każda artefaktyczna broń zapewnia przerzuty trafień</t>
  </si>
  <si>
    <t xml:space="preserve">świat kuźnia</t>
  </si>
  <si>
    <t xml:space="preserve">każdy sierżant, libra , kapitan musi mieć broń artefaktyczną</t>
  </si>
  <si>
    <t xml:space="preserve">Space wolfes</t>
  </si>
  <si>
    <t xml:space="preserve">nie możesz wziąć librariana, w zamian weź rnepriesta, który ma 1 moc mniej.</t>
  </si>
  <si>
    <t xml:space="preserve">blood angels</t>
  </si>
  <si>
    <t xml:space="preserve">blood thirst</t>
  </si>
  <si>
    <t xml:space="preserve">ulepsz kość ataku walki wręcz do maksymalnie 2+</t>
  </si>
  <si>
    <t xml:space="preserve">Ty, TY JESTEŚ HORUS!</t>
  </si>
  <si>
    <t xml:space="preserve">Dark Angels</t>
  </si>
  <si>
    <t xml:space="preserve">łowcy heretyków</t>
  </si>
  <si>
    <t xml:space="preserve">dodaj sensor na każdy oddział, jeśli grasz przeciwko Csmom</t>
  </si>
  <si>
    <t xml:space="preserve">Tam są heretycy!</t>
  </si>
  <si>
    <t xml:space="preserve">nie mogą nie zaatakować (na mapie kampani) jeśli sąsiadują z armią CSM. Muszą ją zaatakować</t>
  </si>
  <si>
    <t xml:space="preserve">profile podstawowe</t>
  </si>
  <si>
    <t xml:space="preserve">każdy medyk może uratować + sami mogą z pancerza</t>
  </si>
  <si>
    <t xml:space="preserve">Zawsze mogą mieć armię pomocnicza  ludzi</t>
  </si>
  <si>
    <t xml:space="preserve">Pancerni</t>
  </si>
  <si>
    <t xml:space="preserve">Za 3 mała premia, za 9 duża premia</t>
  </si>
  <si>
    <t xml:space="preserve">karty rozszerzeń:</t>
  </si>
  <si>
    <t xml:space="preserve">Półpancerny</t>
  </si>
  <si>
    <t xml:space="preserve">Thunder i jego ulepszenia</t>
  </si>
  <si>
    <t xml:space="preserve">kości strzelania</t>
  </si>
  <si>
    <t xml:space="preserve">zasięg</t>
  </si>
  <si>
    <t xml:space="preserve">dmg żyweg</t>
  </si>
  <si>
    <t xml:space="preserve">dmg pancerza</t>
  </si>
  <si>
    <t xml:space="preserve">specjalne</t>
  </si>
  <si>
    <t xml:space="preserve">celność</t>
  </si>
  <si>
    <t xml:space="preserve">4+</t>
  </si>
  <si>
    <t xml:space="preserve">Co turę możesz wybrać któryś z 3 ulepszeń: podkalibrowa- dodaj 1 do dmg pancerze, zatruta, dodaj 1 do dmg żywego. slug  odejmij 1 od dmg pancerza, dodaj 1 do testu trafienia.</t>
  </si>
  <si>
    <t xml:space="preserve">Jego ulepszenia</t>
  </si>
  <si>
    <t xml:space="preserve">karty ogólne</t>
  </si>
  <si>
    <t xml:space="preserve">WW</t>
  </si>
  <si>
    <t xml:space="preserve">Karabin</t>
  </si>
  <si>
    <t xml:space="preserve">"+1"</t>
  </si>
  <si>
    <t xml:space="preserve">"+20"</t>
  </si>
  <si>
    <t xml:space="preserve">premia +1 uniku kiedy  znajduje się za jakikolwiek elementem terenu</t>
  </si>
  <si>
    <t xml:space="preserve">HP</t>
  </si>
  <si>
    <t xml:space="preserve">Ciężki karabin</t>
  </si>
  <si>
    <t xml:space="preserve">"-1"</t>
  </si>
  <si>
    <t xml:space="preserve">"+2"</t>
  </si>
  <si>
    <t xml:space="preserve">ciężki</t>
  </si>
  <si>
    <t xml:space="preserve">punkty pancerza</t>
  </si>
  <si>
    <t xml:space="preserve">podrasowany Karabinek</t>
  </si>
  <si>
    <t xml:space="preserve">Ciężki, snajpa</t>
  </si>
  <si>
    <t xml:space="preserve">"+15"</t>
  </si>
  <si>
    <t xml:space="preserve">namierzanie</t>
  </si>
  <si>
    <t xml:space="preserve">daje premię + 1 do trafienia wszystkim jednostkom w oddziale przeciwko nominowanemu celowi (jeśli oddział). Jeśli jest nominowany pojedyńczy model, po za premią jak przeciwko oddziałowi, odejmij równierz kość uniku przeciwnika.</t>
  </si>
  <si>
    <t xml:space="preserve">karabinek\strzelba Thunder, pistolet Thunder + maskowanie, bagnet, Rozpoznanie</t>
  </si>
  <si>
    <t xml:space="preserve">"+3"</t>
  </si>
  <si>
    <t xml:space="preserve">"+30"</t>
  </si>
  <si>
    <t xml:space="preserve">sensory</t>
  </si>
  <si>
    <t xml:space="preserve">neguje premię z osłony</t>
  </si>
  <si>
    <t xml:space="preserve">Pancerny</t>
  </si>
  <si>
    <t xml:space="preserve">karty broni strzeleckiej</t>
  </si>
  <si>
    <t xml:space="preserve">Wsparcie Artyleri rakietowej Whirlwind.</t>
  </si>
  <si>
    <t xml:space="preserve">nominujesz miejsce do ostrzału (wykonujesz akcję namierzanie i rezygnujesz ze strzelania). Na koniec każdy oddział w 6" od punktu, za każde 10 modeli w oddziale dostaje D6 trafień 2DMG żywy, 1 pancerzowi, z zasadą ppanz. RAKIETY.  Użwane jak broń strzelecka z nieograniczonym zasięgiem. Dostępne 6 strzałów na rozgrywkę.</t>
  </si>
  <si>
    <t xml:space="preserve">artefact terminator armout</t>
  </si>
  <si>
    <t xml:space="preserve">pancerz terminatorski z poprzedniej epoki. Odejmij 1" od swojego zasięgu ruchu i 2" od zasięgu biegu i szarż. w zamian dodaj 1 do pancerza i 1 do osłony</t>
  </si>
  <si>
    <t xml:space="preserve">rozszerzenie funkcji:</t>
  </si>
  <si>
    <t xml:space="preserve">kosmiczny marine w pancerzu zwiadowczym</t>
  </si>
  <si>
    <t xml:space="preserve">teleporter</t>
  </si>
  <si>
    <t xml:space="preserve">model/oddział w pancerzu terminatora(w rospisce)</t>
  </si>
  <si>
    <t xml:space="preserve">ulepszony celownik</t>
  </si>
  <si>
    <t xml:space="preserve">broń boltowa, bez nazwy pistolet.</t>
  </si>
  <si>
    <t xml:space="preserve">podczas celowania dodaj 3 do testu trafienia. pamiętaj że naturalne 1, zawsze chybia</t>
  </si>
  <si>
    <t xml:space="preserve">Drednot strzelecki</t>
  </si>
  <si>
    <t xml:space="preserve">Drednot</t>
  </si>
  <si>
    <t xml:space="preserve">karabinek i pistolet "thunder", bagnet</t>
  </si>
  <si>
    <t xml:space="preserve">specjalna broń dodatkowa strzelecka</t>
  </si>
  <si>
    <t xml:space="preserve">zasada specjalna</t>
  </si>
  <si>
    <t xml:space="preserve">Ciężka broń drednota</t>
  </si>
  <si>
    <t xml:space="preserve">Ciężki Pancerny</t>
  </si>
  <si>
    <t xml:space="preserve">karabin plazmowy</t>
  </si>
  <si>
    <t xml:space="preserve">plazma</t>
  </si>
  <si>
    <t xml:space="preserve">Czcigodny Drednot</t>
  </si>
  <si>
    <t xml:space="preserve">Broń podwójna</t>
  </si>
  <si>
    <t xml:space="preserve">podwój koszt broni.</t>
  </si>
  <si>
    <t xml:space="preserve">Pojazdy, i to tylko wyraźnie wyszczególnione</t>
  </si>
  <si>
    <t xml:space="preserve">karabin termiczny</t>
  </si>
  <si>
    <t xml:space="preserve">Pojemność transportowa(x)</t>
  </si>
  <si>
    <t xml:space="preserve">oznacza że może wsiąść do niego jednocześnie x modeliw pancerzu szturmowym lub zwiadowczym</t>
  </si>
  <si>
    <t xml:space="preserve">pistolet plazmowy</t>
  </si>
  <si>
    <t xml:space="preserve">pistolet, plazma</t>
  </si>
  <si>
    <t xml:space="preserve">Pancerz Artefaktyczny</t>
  </si>
  <si>
    <t xml:space="preserve">ulepsz pancerz szturmowy o 1 pancerza.</t>
  </si>
  <si>
    <t xml:space="preserve">Wymaga pancerzu szturmowego</t>
  </si>
  <si>
    <t xml:space="preserve">wydłuż zasięg biegu/szarży x2, jeśli szarżujesz dodaj kość ataku.</t>
  </si>
  <si>
    <t xml:space="preserve">karty broni walki wręcz</t>
  </si>
  <si>
    <t xml:space="preserve">kości ataku</t>
  </si>
  <si>
    <t xml:space="preserve">szybkość</t>
  </si>
  <si>
    <t xml:space="preserve">Wymaga MKX gravis</t>
  </si>
  <si>
    <t xml:space="preserve">wydłuż zasięg ruchu x2, lata</t>
  </si>
  <si>
    <t xml:space="preserve">punkty osłony</t>
  </si>
  <si>
    <t xml:space="preserve">oddział </t>
  </si>
  <si>
    <t xml:space="preserve">Snajper V2</t>
  </si>
  <si>
    <t xml:space="preserve">w Pancerzu MKX phobos</t>
  </si>
  <si>
    <t xml:space="preserve">wymień ulepszony celownik + karabinek boltowy na Snajperkę Boltową.</t>
  </si>
  <si>
    <t xml:space="preserve">Karabinek "czyściciel", Młot</t>
  </si>
  <si>
    <t xml:space="preserve">lekki ppanz, nieustępliwy 2, punktowy</t>
  </si>
  <si>
    <t xml:space="preserve">Szturmowy Marine</t>
  </si>
  <si>
    <t xml:space="preserve">w pancerzu szturmowym (MKX, lub podstawowym)</t>
  </si>
  <si>
    <t xml:space="preserve">możliwość wymiany Boltera na chainsword, możliwość dobrania plecaka odrzutowego.</t>
  </si>
  <si>
    <t xml:space="preserve">Zakaz biegu</t>
  </si>
  <si>
    <t xml:space="preserve">ppanz, nieustępliwy 2, punktowy</t>
  </si>
  <si>
    <t xml:space="preserve">pistolero</t>
  </si>
  <si>
    <t xml:space="preserve">Deathwatch</t>
  </si>
  <si>
    <t xml:space="preserve">możesz Wykupić 2 pistolet i strzelać z obu jednocześnie z karą -2</t>
  </si>
  <si>
    <t xml:space="preserve">Lekki Pancerny</t>
  </si>
  <si>
    <t xml:space="preserve">Szpony</t>
  </si>
  <si>
    <t xml:space="preserve">szybki</t>
  </si>
  <si>
    <t xml:space="preserve">rozdzierający, do pary</t>
  </si>
  <si>
    <t xml:space="preserve">ppanz, nieustępliwy 3, do pary</t>
  </si>
  <si>
    <t xml:space="preserve">młot z podwieszanym karabnkiem typu "thunder"</t>
  </si>
  <si>
    <t xml:space="preserve">lekki ppanz, nieustępliwy 2, do pary</t>
  </si>
  <si>
    <t xml:space="preserve">Zasady specjalne</t>
  </si>
  <si>
    <t xml:space="preserve">dwuręczny miecz ciężki</t>
  </si>
  <si>
    <t xml:space="preserve">ppanz, nieustępliwy</t>
  </si>
  <si>
    <t xml:space="preserve"> może być użyty jako broń w walce wręcz</t>
  </si>
  <si>
    <t xml:space="preserve">karty broni Ciężkich pancernych</t>
  </si>
  <si>
    <t xml:space="preserve">za każde 5 modeli w jednosce przeciwnika, dodaj 1 do testu trafienia.</t>
  </si>
  <si>
    <t xml:space="preserve">podwieszany Thunder pod rękawice</t>
  </si>
  <si>
    <t xml:space="preserve">do pary, </t>
  </si>
  <si>
    <t xml:space="preserve">podrasowany karabinek "Thunder", pistolet Thunder, bagnet, maskowanie</t>
  </si>
  <si>
    <t xml:space="preserve">Działo automatyczne</t>
  </si>
  <si>
    <t xml:space="preserve">Ciężki,  ppanz</t>
  </si>
  <si>
    <t xml:space="preserve">podczas ognia osłonowego nie ma kary. Dodatkowo, jeśli strzelasz który liczy więcej niż 5 modeli, dodaj kość ataku.</t>
  </si>
  <si>
    <t xml:space="preserve">ciężki, lekki ppanz</t>
  </si>
  <si>
    <t xml:space="preserve">jeśli wróg nie przydzielił kości przewyższającej o x (podane zawsze w formie liczby za nazwą), to i tak zadaje trafienie! (mimo iż użytkownik  otrzymuje trafienie)</t>
  </si>
  <si>
    <t xml:space="preserve">podczas ognia osłonowego, oraz po ruchu trafia tylko na krytach, </t>
  </si>
  <si>
    <t xml:space="preserve">karty broni ciężkiej</t>
  </si>
  <si>
    <t xml:space="preserve"> zawsze zadaje obrażenia pancerzom pojazdów lekkich i słabszych</t>
  </si>
  <si>
    <t xml:space="preserve"> zawsze jak trafi zadaje obrażenia pancerzowi. Na krytyku zwiększa obrażenia przeciw pancerzowi o 1.</t>
  </si>
  <si>
    <t xml:space="preserve">ciężki, dodatkowa siła ognia</t>
  </si>
  <si>
    <t xml:space="preserve"> po ruchu trafia tylko na krytach.</t>
  </si>
  <si>
    <t xml:space="preserve">Ciężkie działo laserowe(pełna moc)</t>
  </si>
  <si>
    <t xml:space="preserve">6+D3</t>
  </si>
  <si>
    <t xml:space="preserve">ciężki, ppanz</t>
  </si>
  <si>
    <t xml:space="preserve">snajpa</t>
  </si>
  <si>
    <t xml:space="preserve">Ignoruje 5  uniku przeciwnika.</t>
  </si>
  <si>
    <t xml:space="preserve">Ciężkie działo laserowe(pełna szybkostrzelność)</t>
  </si>
  <si>
    <t xml:space="preserve">Jeśli 1" od celu ataku, oraz wciąż w lini strzelania znajduje się inny model, to równierz może stać się celem ataku. Ponadto, jeśli z pojazdu strzelasz pospiesznie z tej broni, strzelasz tylko z karą -1, zamiast aplikowania strzelania pospiesznego.</t>
  </si>
  <si>
    <t xml:space="preserve">wyrzutnia rakiet (Odłamkowy)</t>
  </si>
  <si>
    <t xml:space="preserve">ciężki, obszarowy</t>
  </si>
  <si>
    <t xml:space="preserve">lekkie przebcie</t>
  </si>
  <si>
    <t xml:space="preserve">gdy zadajesz obrażenie krytyczne, zadajesz obrażenie pancerzowi.</t>
  </si>
  <si>
    <t xml:space="preserve">Miotacz plazmy koncentrycznej</t>
  </si>
  <si>
    <t xml:space="preserve">ciężki, Ppanz</t>
  </si>
  <si>
    <t xml:space="preserve">trafienie krytyczne zwiększa obrażenia przecow pancerzowi o 3, z zasadą lekki ppanz</t>
  </si>
  <si>
    <t xml:space="preserve">Działo grawitacyjne</t>
  </si>
  <si>
    <t xml:space="preserve">jeśli broń ma zasadę do pary, to zwiększ kości za podwójną broń do walki wręcz o 2, zamiast o 1, a jeśli tyczy broni strzelackiej, to możesz użyć obu jednocześnie zwiększając liczbę kości ataków</t>
  </si>
  <si>
    <t xml:space="preserve">działo plazmowe</t>
  </si>
  <si>
    <t xml:space="preserve">D3</t>
  </si>
  <si>
    <t xml:space="preserve">Cieżki, Obszarowy, plazma, lekki ppanz</t>
  </si>
  <si>
    <t xml:space="preserve">na krytyku zadajesz o 1 DMG żywego więcej i 1 dmg Pancerza więcej</t>
  </si>
  <si>
    <t xml:space="preserve">ciężki, miotacz płomieni</t>
  </si>
  <si>
    <t xml:space="preserve">trafienie krytyczne zwiększa obrażenia przeciw pancerzowi danego trafienia o 3, z zasadą lekki ppanz</t>
  </si>
  <si>
    <t xml:space="preserve">można zwiększyć obrażenia przeciw pancerzowi i przeciw żywemu o1. w zamian, jeśli na koście trafienia będzie 1, jednostka otrzymuje trafienie z tej broni.</t>
  </si>
  <si>
    <t xml:space="preserve">Punktowy</t>
  </si>
  <si>
    <t xml:space="preserve">Zwiększ obrażenia jeśli atakujesz pojedyńczy model podwójnie (i pancerza i HP)</t>
  </si>
  <si>
    <t xml:space="preserve">ile cali dalej cel "biegnie (jedzie pełną prędkością). Podczas takiego ruchu nie można strzelać z broni ciężkiej (ale z innej może - w końcu to pojazd). Ale ma karę do trafienia -1, oraz dodatkową kość uniku.</t>
  </si>
  <si>
    <t xml:space="preserve">liczba miejsc skąd modele. Będące transportowane mogą otworzyć ogień. Pod względem ruchu, traktuj ich dokładnie tak, jak pojazd.</t>
  </si>
  <si>
    <t xml:space="preserve">APC</t>
  </si>
  <si>
    <t xml:space="preserve">ulepszenia</t>
  </si>
  <si>
    <t xml:space="preserve">Upgrady dla wszystkich żywych:</t>
  </si>
  <si>
    <t xml:space="preserve">brak</t>
  </si>
  <si>
    <t xml:space="preserve">Bolter szturmowy</t>
  </si>
  <si>
    <t xml:space="preserve">Nie jest Ciężki</t>
  </si>
  <si>
    <t xml:space="preserve">premia +1 do uniku kiedy  znajduje się za jakikolwiek elementem terenu, Dodatkowo możliwość rostawienia dalej niż 18" od przeciwnika w dowolnym miejscu na mapie.</t>
  </si>
  <si>
    <t xml:space="preserve">sensory, pojemność transportowa 10, punkty ogniowe 2, pęd 6"</t>
  </si>
  <si>
    <t xml:space="preserve">W momencie doboru misji/ wyboru stefy rostawienia zapewnia punkt walki wywiadowczej. Podczas akcji bieg, biegną 3" dalej.</t>
  </si>
  <si>
    <t xml:space="preserve">IVF</t>
  </si>
  <si>
    <t xml:space="preserve">Ulepszenia i cechy pojazdów</t>
  </si>
  <si>
    <t xml:space="preserve">wydłuża działanie komputera bojowego do 5. W momencie doboru misji/ wyboru stefę zapewnia 3 punkty walki wywiadowczej.</t>
  </si>
  <si>
    <t xml:space="preserve">Bolter szturmowy + podwójny HeavyBolter(możliwy do wymienienia na Podójne: działko szturmowe/Lasscannona)</t>
  </si>
  <si>
    <r>
      <rPr>
        <sz val="11"/>
        <color rgb="FF000000"/>
        <rFont val="Arial"/>
        <family val="0"/>
        <charset val="1"/>
      </rPr>
      <t xml:space="preserve">Zawsze możesz po ruchu strzelać z 1 broni z zasadą </t>
    </r>
    <r>
      <rPr>
        <b val="true"/>
        <sz val="11"/>
        <color rgb="FF000000"/>
        <rFont val="Arial"/>
        <family val="0"/>
        <charset val="1"/>
      </rPr>
      <t xml:space="preserve">Ciężka</t>
    </r>
    <r>
      <rPr>
        <sz val="11"/>
        <color rgb="FF000000"/>
        <rFont val="Arial"/>
        <family val="0"/>
        <charset val="1"/>
      </rPr>
      <t xml:space="preserve"> bez kar.  Jeśli pozostałeś stacjonarny to możesz przerzuć dowolne chybienie.</t>
    </r>
  </si>
  <si>
    <t xml:space="preserve">sensory, pojemność transportowa 10, pęd 6"</t>
  </si>
  <si>
    <t xml:space="preserve">Skoncentrowany ogień</t>
  </si>
  <si>
    <t xml:space="preserve">podwójna broń</t>
  </si>
  <si>
    <r>
      <rPr>
        <sz val="11"/>
        <color rgb="FF000000"/>
        <rFont val="Arial"/>
        <family val="0"/>
        <charset val="1"/>
      </rPr>
      <t xml:space="preserve">Jeśli zdecydujesz się na wystrzelenia jednej pojedyńczej wiązki, to nie rzucasz na obrażenia (zawsze zadajesz maksymalne) oraz ignorujesz zasadę </t>
    </r>
    <r>
      <rPr>
        <b val="true"/>
        <sz val="11"/>
        <color rgb="FF000000"/>
        <rFont val="Arial"/>
        <family val="0"/>
        <charset val="1"/>
      </rPr>
      <t xml:space="preserve">Potężny pancerz</t>
    </r>
    <r>
      <rPr>
        <sz val="11"/>
        <color rgb="FF000000"/>
        <rFont val="Arial"/>
        <family val="0"/>
        <charset val="1"/>
      </rPr>
      <t xml:space="preserve"> u celu.</t>
    </r>
  </si>
  <si>
    <t xml:space="preserve">Potężny Pancerz</t>
  </si>
  <si>
    <t xml:space="preserve">zmniejsz wszystkie obrażenia zadawane temu pojazdowi o połowę.</t>
  </si>
  <si>
    <t xml:space="preserve">Walker</t>
  </si>
  <si>
    <t xml:space="preserve">oznacza że może wsiąść do niego jednocześnie x modeli lekkich pancernych, pancernych lub półpancernych. Dodatkowa akcja - po ruchu, desant może wejść. Dodatkowa akcja - desant może po ruchu wysiąść. po wyjściu desant liczy się jak po biegu.</t>
  </si>
  <si>
    <t xml:space="preserve">kości uniku</t>
  </si>
  <si>
    <t xml:space="preserve">Kroczący, wariant "All guns blazing"</t>
  </si>
  <si>
    <t xml:space="preserve">możliwość wymiany broni młot kroczącego, na wyrzutnie rakiet</t>
  </si>
  <si>
    <t xml:space="preserve">kości WW</t>
  </si>
  <si>
    <t xml:space="preserve">Ciężka broń Kroczącego</t>
  </si>
  <si>
    <t xml:space="preserve">możliwość wymiany działka szturmowego, na dowolną inną broń ciężką (w szczególności: możliwość wzięcia podwójnego Ciężkiego działa laserowego, lub podwójnego WKMu)</t>
  </si>
  <si>
    <t xml:space="preserve">broń "Thunder"</t>
  </si>
  <si>
    <t xml:space="preserve">ulepsz akcje celowania, albo dodajesz 1 do rzutu albo bierzesz dodatkowy przerzut kości (wybierasz przed oddaniem strzału)</t>
  </si>
  <si>
    <t xml:space="preserve">broń do walki wręcz drednota z podwieszanym bolterem szturmowym, działko szturmowe</t>
  </si>
  <si>
    <t xml:space="preserve">Co turę, dla Thundera, możesz wybrać któryś z 3 ulepszeń: podkalibrowa- dodaj 1 do dmg pancerze, zatruta, dodaj 1 do dmg żywego. frag  odejmij 1 od dmg pancerza, dodaj 1 do testu trafienia.</t>
  </si>
  <si>
    <t xml:space="preserve">Ulepszenie karabinu "Thunder"</t>
  </si>
  <si>
    <t xml:space="preserve">Możesz zastosować jedno z ulepszeń Thundera: Karabin, Ciężki karabin, lub podrasowany Karabinek.</t>
  </si>
  <si>
    <t xml:space="preserve">Ulepszenia piechoty</t>
  </si>
  <si>
    <t xml:space="preserve">Pancerni lub półpancerni</t>
  </si>
  <si>
    <t xml:space="preserve">Pozwala dobrać jednostce broń ciężką (w cenie WKM Thunder)</t>
  </si>
  <si>
    <t xml:space="preserve">pozwala dobrać specjalną dodatkową broń strzelecką (bez pistoletu plazmowego). w cenie jest miotacz płomieni</t>
  </si>
  <si>
    <t xml:space="preserve">ruch x2. podczas szarży dodaj dodatkową kość ataku. </t>
  </si>
  <si>
    <t xml:space="preserve">Walczący wręcz</t>
  </si>
  <si>
    <t xml:space="preserve">Pancerni bez broni ciężkiej</t>
  </si>
  <si>
    <t xml:space="preserve">wymień karabinek "Thunder" i bagnet na miecz</t>
  </si>
  <si>
    <t xml:space="preserve">Półpancerni</t>
  </si>
  <si>
    <t xml:space="preserve">możliwość wymiany thundera na karabin wyborowy półpancernych, i zastosowanie do niej specjalnej amunicji</t>
  </si>
  <si>
    <t xml:space="preserve">możliwość wymiany thundera na karabin wyborowy pancernych, i zastosowanie do niej specjalnej amunicji</t>
  </si>
  <si>
    <t xml:space="preserve">Możesz wymienić  karabinek Czyściciel na Obrotowe działko gatlinga albo działo automatyczne, Albo dokupić  wyrzutnie rakiet (możesz na raz strzelić albo z czyściciela, alboz wyrzutni rakiet)</t>
  </si>
  <si>
    <t xml:space="preserve">Sekcja broni specjalnej</t>
  </si>
  <si>
    <t xml:space="preserve">3 pancernych</t>
  </si>
  <si>
    <t xml:space="preserve">1 z modeli może wziąć broń specjalną</t>
  </si>
  <si>
    <t xml:space="preserve">Sekcja broni ciężkiej</t>
  </si>
  <si>
    <t xml:space="preserve">1 z modeli może wziąć broń ciężką</t>
  </si>
  <si>
    <t xml:space="preserve">Sekcja karabinierów</t>
  </si>
  <si>
    <t xml:space="preserve">wszystkie modele mogą ulepszyć swoje karabiny Thunder (ale wszyscy muszą wziąć ten sam wariant)</t>
  </si>
  <si>
    <t xml:space="preserve">Sekcja Husarzy</t>
  </si>
  <si>
    <t xml:space="preserve">wszystkie modele muszą wymienić swoje karabiny na miecze, oraz wziąć plecak skokowy</t>
  </si>
  <si>
    <t xml:space="preserve">Sekcja broni ciężkiej półpancerncyh</t>
  </si>
  <si>
    <t xml:space="preserve">3 rekrutów</t>
  </si>
  <si>
    <t xml:space="preserve">1 z modeli musi wziąć broń ciężką</t>
  </si>
  <si>
    <t xml:space="preserve">sekcja półpancernych wsparcia</t>
  </si>
  <si>
    <t xml:space="preserve">mogą wymienić strzelbę, lub karabinek thunder na Snajperzy w szkoleniu.</t>
  </si>
  <si>
    <t xml:space="preserve">Sekcja lekkich pancernych</t>
  </si>
  <si>
    <t xml:space="preserve">3 lekkich pancernych</t>
  </si>
  <si>
    <t xml:space="preserve">mogą wymienić podrasowane karabinki, na karabin snajperski</t>
  </si>
  <si>
    <t xml:space="preserve">Jednostka Ciężkich pancernych</t>
  </si>
  <si>
    <t xml:space="preserve">1 na 4 może ...(ciężka broń pancernych)</t>
  </si>
  <si>
    <t xml:space="preserve">Jednostka Ciężkich pancernych wsparcia</t>
  </si>
  <si>
    <t xml:space="preserve">wymienia młot i Karabinek "czyściciel" na plecak latający i działo automatyczne</t>
  </si>
  <si>
    <t xml:space="preserve">coś o wymanewrowaniu</t>
  </si>
  <si>
    <t xml:space="preserve">Dowódca sekcji</t>
  </si>
  <si>
    <t xml:space="preserve">Sierżant</t>
  </si>
  <si>
    <t xml:space="preserve">dla deahwatchu</t>
  </si>
  <si>
    <t xml:space="preserve">killteam</t>
  </si>
  <si>
    <t xml:space="preserve">5 modeli v1, każdy z specjalną amunicją</t>
  </si>
  <si>
    <t xml:space="preserve">za darmo sierżant, możliwość dowolnej wymiany broni</t>
  </si>
  <si>
    <t xml:space="preserve">cena</t>
  </si>
  <si>
    <t xml:space="preserve">sierżant:</t>
  </si>
  <si>
    <t xml:space="preserve">Dowódca oddziału,. dostęp do broni walki wręcz (dodatkowy slot), możliwość wymiany boltera na broń strzelecką, lub na broń do walki wręcz. (liczy się jak gość bez wymiany czegokolwiek w konktekście kart broń ciężka i broń specjalna)</t>
  </si>
  <si>
    <t xml:space="preserve">kapitan</t>
  </si>
  <si>
    <t xml:space="preserve">Dowódca kompani,  dostęp do broni walki wręcz (dodatkowy slot), możliwość wymiany boltera na broń strzelecką, lub broń do walki wręcz, możliwość zmiany inicjatywy od 2 do 9,żelazna aureola</t>
  </si>
  <si>
    <t xml:space="preserve">Librarian</t>
  </si>
  <si>
    <t xml:space="preserve">możliwość dobrania 2 mocy psionicznych. Konieczność wymiany boltera na Force weapon (np. sword)</t>
  </si>
  <si>
    <t xml:space="preserve">Mistrz zakonu</t>
  </si>
  <si>
    <t xml:space="preserve">50....!?!?!?!?</t>
  </si>
  <si>
    <t xml:space="preserve">Dowódca kompani, dostęp do broni walki wręcz (dodatkowy slot), możliwość wymiany boltera na broń strzelecką, lub broń do walki wręcz, możliwość zmiany inicjatywy od 2 do 9,żelazna aureola, możliwość wzięcia podwójnego wsparcia artylerii rakietowej whirlwind....</t>
  </si>
  <si>
    <t xml:space="preserve">Champion (1 na kompanię)</t>
  </si>
  <si>
    <t xml:space="preserve">dodatkowa kość ataku w walce wręcz,</t>
  </si>
  <si>
    <t xml:space="preserve">tylko dla modeli z upgradami powyżej</t>
  </si>
  <si>
    <t xml:space="preserve">ulepsz dowolną broń do walki wręcz o 1 DMG żywy, i 1 DMG ppanz.</t>
  </si>
  <si>
    <t xml:space="preserve">żelazna aureola</t>
  </si>
  <si>
    <t xml:space="preserve">uniknij 1 trafienia w turze (dokładnie tak jakbyś miał wynik "Unik" kiedy tego potrzebujesz)</t>
  </si>
  <si>
    <t xml:space="preserve">Auspex</t>
  </si>
  <si>
    <t xml:space="preserve">pozwala namierzyć przeciwnika w odległości do 5. namierzony przeciwnik traci wszelkie premie z osłony. Cel który namierza traci możliwość strzelania</t>
  </si>
  <si>
    <t xml:space="preserve">Tarcza energetyczna</t>
  </si>
  <si>
    <t xml:space="preserve">olej 1 trafienie na turę, które zadaje mniej niż 6 dmg ppanz. ( (dokładnie tak jakbyś miał wynik "Unik" kiedy tego potrzebujesz)</t>
  </si>
  <si>
    <t xml:space="preserve">dowódca oddziału</t>
  </si>
  <si>
    <t xml:space="preserve">dodaj 1 do inicjatywy. Cały oddział ma jego inicjatywę tak długo jak są w 6". dodatkowo może skoordynować ruch i akcję całego oddziału w swojej inicjatywie.</t>
  </si>
  <si>
    <t xml:space="preserve">dowódca kompani </t>
  </si>
  <si>
    <t xml:space="preserve">Generuje punkt dowodzenia. </t>
  </si>
  <si>
    <t xml:space="preserve">dodaj lub odejmij 1 do inicjatywy oddziału (do wyboru przez gracza w moemencie ruchu).</t>
  </si>
  <si>
    <t xml:space="preserve"> możliwość zmiany inicjatywy 2 oddziałów w zasięgu 6" od 2 do 9,</t>
  </si>
</sst>
</file>

<file path=xl/styles.xml><?xml version="1.0" encoding="utf-8"?>
<styleSheet xmlns="http://schemas.openxmlformats.org/spreadsheetml/2006/main">
  <numFmts count="2">
    <numFmt numFmtId="164" formatCode="General"/>
    <numFmt numFmtId="165" formatCode="General"/>
  </numFmts>
  <fonts count="37">
    <font>
      <sz val="10"/>
      <color rgb="FF000000"/>
      <name val="Arial"/>
      <family val="0"/>
      <charset val="1"/>
    </font>
    <font>
      <sz val="10"/>
      <name val="Arial"/>
      <family val="0"/>
      <charset val="238"/>
    </font>
    <font>
      <sz val="10"/>
      <name val="Arial"/>
      <family val="0"/>
      <charset val="238"/>
    </font>
    <font>
      <sz val="10"/>
      <name val="Arial"/>
      <family val="0"/>
      <charset val="238"/>
    </font>
    <font>
      <sz val="11"/>
      <color rgb="FF000000"/>
      <name val="Arial"/>
      <family val="0"/>
      <charset val="1"/>
    </font>
    <font>
      <sz val="11"/>
      <color rgb="FF000000"/>
      <name val="Calibri"/>
      <family val="0"/>
      <charset val="1"/>
    </font>
    <font>
      <sz val="11"/>
      <color rgb="FFFFFFFF"/>
      <name val="Arial"/>
      <family val="0"/>
      <charset val="1"/>
    </font>
    <font>
      <sz val="9"/>
      <color rgb="FF1F1F1F"/>
      <name val="&quot;Google Sans&quot;"/>
      <family val="0"/>
      <charset val="1"/>
    </font>
    <font>
      <sz val="11"/>
      <color rgb="FF1F1F1F"/>
      <name val="&quot;Google Sans&quot;"/>
      <family val="0"/>
      <charset val="1"/>
    </font>
    <font>
      <sz val="9"/>
      <color rgb="FF000000"/>
      <name val="&quot;Google Sans Mono&quot;"/>
      <family val="0"/>
      <charset val="1"/>
    </font>
    <font>
      <strike val="true"/>
      <sz val="11"/>
      <color rgb="FF000000"/>
      <name val="Arial"/>
      <family val="0"/>
      <charset val="1"/>
    </font>
    <font>
      <strike val="true"/>
      <sz val="11"/>
      <color rgb="FF000000"/>
      <name val="Calibri"/>
      <family val="0"/>
      <charset val="1"/>
    </font>
    <font>
      <strike val="true"/>
      <sz val="11"/>
      <color rgb="FFFFFFFF"/>
      <name val="Arial"/>
      <family val="0"/>
      <charset val="1"/>
    </font>
    <font>
      <strike val="true"/>
      <sz val="9"/>
      <color rgb="FF1F1F1F"/>
      <name val="&quot;Google Sans&quot;"/>
      <family val="0"/>
      <charset val="1"/>
    </font>
    <font>
      <sz val="11"/>
      <color rgb="FFFFFFFF"/>
      <name val="Calibri"/>
      <family val="0"/>
      <charset val="1"/>
    </font>
    <font>
      <strike val="true"/>
      <sz val="11"/>
      <color rgb="FFFFFFFF"/>
      <name val="Calibri"/>
      <family val="0"/>
      <charset val="1"/>
    </font>
    <font>
      <sz val="10"/>
      <color rgb="FF000000"/>
      <name val="Calibri"/>
      <family val="0"/>
      <charset val="1"/>
    </font>
    <font>
      <sz val="10"/>
      <color rgb="FF000000"/>
      <name val="Roboto"/>
      <family val="0"/>
      <charset val="1"/>
    </font>
    <font>
      <b val="true"/>
      <sz val="10"/>
      <color rgb="FF000000"/>
      <name val="Arial"/>
      <family val="0"/>
      <charset val="1"/>
    </font>
    <font>
      <sz val="11"/>
      <color rgb="FF1F1F1F"/>
      <name val="Arial"/>
      <family val="0"/>
      <charset val="1"/>
    </font>
    <font>
      <sz val="9"/>
      <color rgb="FF000000"/>
      <name val="Google Sans"/>
      <family val="0"/>
      <charset val="1"/>
    </font>
    <font>
      <sz val="9"/>
      <color rgb="FF000000"/>
      <name val="Arial"/>
      <family val="0"/>
      <charset val="1"/>
    </font>
    <font>
      <b val="true"/>
      <sz val="9"/>
      <color rgb="FF000000"/>
      <name val="Google Sans"/>
      <family val="0"/>
      <charset val="1"/>
    </font>
    <font>
      <sz val="9"/>
      <color rgb="FF1F1F1F"/>
      <name val="Google Sans"/>
      <family val="0"/>
      <charset val="1"/>
    </font>
    <font>
      <b val="true"/>
      <sz val="9"/>
      <color rgb="FF1F1F1F"/>
      <name val="&quot;Google Sans&quot;"/>
      <family val="0"/>
      <charset val="1"/>
    </font>
    <font>
      <sz val="11"/>
      <color rgb="FF000000"/>
      <name val="Inconsolata"/>
      <family val="0"/>
      <charset val="1"/>
    </font>
    <font>
      <b val="true"/>
      <sz val="9"/>
      <color rgb="FF1F1F1F"/>
      <name val="Google Sans"/>
      <family val="0"/>
      <charset val="1"/>
    </font>
    <font>
      <strike val="true"/>
      <sz val="9"/>
      <color rgb="FF000000"/>
      <name val="Google Sans"/>
      <family val="0"/>
      <charset val="1"/>
    </font>
    <font>
      <b val="true"/>
      <strike val="true"/>
      <sz val="9"/>
      <color rgb="FF000000"/>
      <name val="Google Sans"/>
      <family val="0"/>
      <charset val="1"/>
    </font>
    <font>
      <b val="true"/>
      <sz val="11"/>
      <color rgb="FF000000"/>
      <name val="Arial"/>
      <family val="0"/>
      <charset val="1"/>
    </font>
    <font>
      <b val="true"/>
      <sz val="9"/>
      <color rgb="FF000000"/>
      <name val="Arial"/>
      <family val="0"/>
      <charset val="1"/>
    </font>
    <font>
      <b val="true"/>
      <sz val="9"/>
      <color rgb="FF1F1F1F"/>
      <name val="&quot;Google Sans&quot;, Roboto, sans-serif"/>
      <family val="0"/>
      <charset val="1"/>
    </font>
    <font>
      <sz val="9"/>
      <color rgb="FF1F1F1F"/>
      <name val="&quot;Google Sans&quot;, Roboto, sans-serif"/>
      <family val="0"/>
      <charset val="1"/>
    </font>
    <font>
      <i val="true"/>
      <strike val="true"/>
      <sz val="11"/>
      <color rgb="FF000000"/>
      <name val="Arial"/>
      <family val="0"/>
      <charset val="1"/>
    </font>
    <font>
      <i val="true"/>
      <strike val="true"/>
      <sz val="11"/>
      <color rgb="FF000000"/>
      <name val="Calibri"/>
      <family val="0"/>
      <charset val="1"/>
    </font>
    <font>
      <i val="true"/>
      <strike val="true"/>
      <sz val="11"/>
      <color rgb="FF000000"/>
      <name val="Roboto"/>
      <family val="0"/>
      <charset val="1"/>
    </font>
    <font>
      <sz val="11"/>
      <color rgb="FF000000"/>
      <name val="Roboto"/>
      <family val="0"/>
      <charset val="1"/>
    </font>
  </fonts>
  <fills count="32">
    <fill>
      <patternFill patternType="none"/>
    </fill>
    <fill>
      <patternFill patternType="gray125"/>
    </fill>
    <fill>
      <patternFill patternType="solid">
        <fgColor rgb="FF9CC2E5"/>
        <bgColor rgb="FFB4C6E7"/>
      </patternFill>
    </fill>
    <fill>
      <patternFill patternType="solid">
        <fgColor rgb="FFE06666"/>
        <bgColor rgb="FFED7D31"/>
      </patternFill>
    </fill>
    <fill>
      <patternFill patternType="solid">
        <fgColor rgb="FFA8D08D"/>
        <bgColor rgb="FFB6D7A8"/>
      </patternFill>
    </fill>
    <fill>
      <patternFill patternType="solid">
        <fgColor rgb="FFFFD965"/>
        <bgColor rgb="FFFFE598"/>
      </patternFill>
    </fill>
    <fill>
      <patternFill patternType="solid">
        <fgColor rgb="FFF4B083"/>
        <bgColor rgb="FFF7CAAC"/>
      </patternFill>
    </fill>
    <fill>
      <patternFill patternType="solid">
        <fgColor rgb="FFC8C8C8"/>
        <bgColor rgb="FFB4C6E7"/>
      </patternFill>
    </fill>
    <fill>
      <patternFill patternType="solid">
        <fgColor rgb="FFBDD6EE"/>
        <bgColor rgb="FFC9DAF8"/>
      </patternFill>
    </fill>
    <fill>
      <patternFill patternType="solid">
        <fgColor rgb="FFFFE598"/>
        <bgColor rgb="FFFFD965"/>
      </patternFill>
    </fill>
    <fill>
      <patternFill patternType="solid">
        <fgColor rgb="FF93C47D"/>
        <bgColor rgb="FFA8D08D"/>
      </patternFill>
    </fill>
    <fill>
      <patternFill patternType="solid">
        <fgColor rgb="FF741B47"/>
        <bgColor rgb="FF800080"/>
      </patternFill>
    </fill>
    <fill>
      <patternFill patternType="solid">
        <fgColor rgb="FF6D9EEB"/>
        <bgColor rgb="FF9CC2E5"/>
      </patternFill>
    </fill>
    <fill>
      <patternFill patternType="solid">
        <fgColor rgb="FFF4CCCC"/>
        <bgColor rgb="FFF7CAAC"/>
      </patternFill>
    </fill>
    <fill>
      <patternFill patternType="solid">
        <fgColor rgb="FFB4C6E7"/>
        <bgColor rgb="FFBDD6EE"/>
      </patternFill>
    </fill>
    <fill>
      <patternFill patternType="solid">
        <fgColor rgb="FFC5E0B3"/>
        <bgColor rgb="FFB6D7A8"/>
      </patternFill>
    </fill>
    <fill>
      <patternFill patternType="solid">
        <fgColor rgb="FFF7CAAC"/>
        <bgColor rgb="FFF4CCCC"/>
      </patternFill>
    </fill>
    <fill>
      <patternFill patternType="solid">
        <fgColor rgb="FFDADADA"/>
        <bgColor rgb="FFD9D9D9"/>
      </patternFill>
    </fill>
    <fill>
      <patternFill patternType="solid">
        <fgColor rgb="FFDEEAF6"/>
        <bgColor rgb="FFDADADA"/>
      </patternFill>
    </fill>
    <fill>
      <patternFill patternType="solid">
        <fgColor rgb="FFFEF2CB"/>
        <bgColor rgb="FFFFE598"/>
      </patternFill>
    </fill>
    <fill>
      <patternFill patternType="solid">
        <fgColor rgb="FFB6D7A8"/>
        <bgColor rgb="FFC5E0B3"/>
      </patternFill>
    </fill>
    <fill>
      <patternFill patternType="solid">
        <fgColor rgb="FFD5A6BD"/>
        <bgColor rgb="FFB7B7B7"/>
      </patternFill>
    </fill>
    <fill>
      <patternFill patternType="solid">
        <fgColor rgb="FFC9DAF8"/>
        <bgColor rgb="FFBDD6EE"/>
      </patternFill>
    </fill>
    <fill>
      <patternFill patternType="solid">
        <fgColor rgb="FFFFFFFF"/>
        <bgColor rgb="FFFEF2CB"/>
      </patternFill>
    </fill>
    <fill>
      <patternFill patternType="solid">
        <fgColor rgb="FF4472C4"/>
        <bgColor rgb="FF0066CC"/>
      </patternFill>
    </fill>
    <fill>
      <patternFill patternType="solid">
        <fgColor rgb="FF70AD47"/>
        <bgColor rgb="FF93C47D"/>
      </patternFill>
    </fill>
    <fill>
      <patternFill patternType="solid">
        <fgColor rgb="FFED7D31"/>
        <bgColor rgb="FFE06666"/>
      </patternFill>
    </fill>
    <fill>
      <patternFill patternType="solid">
        <fgColor rgb="FFA5A5A5"/>
        <bgColor rgb="FFB7B7B7"/>
      </patternFill>
    </fill>
    <fill>
      <patternFill patternType="solid">
        <fgColor rgb="FFFFC000"/>
        <bgColor rgb="FFF1C232"/>
      </patternFill>
    </fill>
    <fill>
      <patternFill patternType="solid">
        <fgColor rgb="FFB7B7B7"/>
        <bgColor rgb="FFC8C8C8"/>
      </patternFill>
    </fill>
    <fill>
      <patternFill patternType="solid">
        <fgColor rgb="FFD9D9D9"/>
        <bgColor rgb="FFDADADA"/>
      </patternFill>
    </fill>
    <fill>
      <patternFill patternType="solid">
        <fgColor rgb="FFF1C232"/>
        <bgColor rgb="FFFFC000"/>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right style="thin"/>
      <top/>
      <bottom/>
      <diagonal/>
    </border>
    <border diagonalUp="false" diagonalDown="false">
      <left/>
      <right style="thin"/>
      <top style="thin"/>
      <bottom style="thin"/>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false" indent="0" shrinkToFit="false"/>
      <protection locked="true" hidden="false"/>
    </xf>
    <xf numFmtId="164" fontId="5" fillId="9" borderId="1" xfId="0" applyFont="true" applyBorder="true" applyAlignment="true" applyProtection="false">
      <alignment horizontal="general" vertical="bottom" textRotation="0" wrapText="false" indent="0" shrinkToFit="false"/>
      <protection locked="true" hidden="false"/>
    </xf>
    <xf numFmtId="164" fontId="4" fillId="10" borderId="1" xfId="0" applyFont="true" applyBorder="tru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4" fillId="12"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right" vertical="bottom" textRotation="0" wrapText="false" indent="0" shrinkToFit="false"/>
      <protection locked="true" hidden="false"/>
    </xf>
    <xf numFmtId="164" fontId="4" fillId="13" borderId="3" xfId="0" applyFont="true" applyBorder="true" applyAlignment="true" applyProtection="false">
      <alignment horizontal="right" vertical="bottom" textRotation="0" wrapText="false" indent="0" shrinkToFit="false"/>
      <protection locked="true" hidden="false"/>
    </xf>
    <xf numFmtId="164" fontId="4" fillId="14" borderId="3" xfId="0" applyFont="true" applyBorder="true" applyAlignment="true" applyProtection="false">
      <alignment horizontal="general" vertical="bottom" textRotation="0" wrapText="false" indent="0" shrinkToFit="false"/>
      <protection locked="true" hidden="false"/>
    </xf>
    <xf numFmtId="164" fontId="5" fillId="15" borderId="3" xfId="0" applyFont="true" applyBorder="true" applyAlignment="true" applyProtection="false">
      <alignment horizontal="right" vertical="bottom" textRotation="0" wrapText="false" indent="0" shrinkToFit="false"/>
      <protection locked="true" hidden="false"/>
    </xf>
    <xf numFmtId="164" fontId="4" fillId="9" borderId="3" xfId="0" applyFont="true" applyBorder="true" applyAlignment="true" applyProtection="false">
      <alignment horizontal="general" vertical="bottom" textRotation="0" wrapText="false" indent="0" shrinkToFit="false"/>
      <protection locked="true" hidden="false"/>
    </xf>
    <xf numFmtId="164" fontId="4" fillId="16" borderId="3" xfId="0" applyFont="true" applyBorder="true" applyAlignment="true" applyProtection="false">
      <alignment horizontal="right" vertical="bottom" textRotation="0" wrapText="false" indent="0" shrinkToFit="false"/>
      <protection locked="true" hidden="false"/>
    </xf>
    <xf numFmtId="164" fontId="4" fillId="17" borderId="3" xfId="0" applyFont="true" applyBorder="true" applyAlignment="true" applyProtection="false">
      <alignment horizontal="right" vertical="bottom" textRotation="0" wrapText="false" indent="0" shrinkToFit="false"/>
      <protection locked="true" hidden="false"/>
    </xf>
    <xf numFmtId="164" fontId="4" fillId="18" borderId="3" xfId="0" applyFont="true" applyBorder="true" applyAlignment="true" applyProtection="false">
      <alignment horizontal="right" vertical="bottom" textRotation="0" wrapText="false" indent="0" shrinkToFit="false"/>
      <protection locked="true" hidden="false"/>
    </xf>
    <xf numFmtId="164" fontId="4" fillId="19" borderId="3" xfId="0" applyFont="true" applyBorder="true" applyAlignment="true" applyProtection="false">
      <alignment horizontal="right" vertical="bottom" textRotation="0" wrapText="false" indent="0" shrinkToFit="false"/>
      <protection locked="true" hidden="false"/>
    </xf>
    <xf numFmtId="164" fontId="4" fillId="20" borderId="1" xfId="0" applyFont="true" applyBorder="true" applyAlignment="true" applyProtection="false">
      <alignment horizontal="general" vertical="bottom" textRotation="0" wrapText="false" indent="0" shrinkToFit="false"/>
      <protection locked="true" hidden="false"/>
    </xf>
    <xf numFmtId="164" fontId="4" fillId="21" borderId="0" xfId="0" applyFont="true" applyBorder="false" applyAlignment="true" applyProtection="false">
      <alignment horizontal="general" vertical="bottom" textRotation="0" wrapText="false" indent="0" shrinkToFit="false"/>
      <protection locked="true" hidden="false"/>
    </xf>
    <xf numFmtId="164" fontId="4" fillId="22" borderId="0" xfId="0" applyFont="true" applyBorder="false" applyAlignment="true" applyProtection="false">
      <alignment horizontal="general" vertical="bottom" textRotation="0" wrapText="false" indent="0" shrinkToFit="false"/>
      <protection locked="true" hidden="false"/>
    </xf>
    <xf numFmtId="164" fontId="7" fillId="23"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9" borderId="3" xfId="0" applyFont="true" applyBorder="true" applyAlignment="true" applyProtection="false">
      <alignment horizontal="general" vertical="bottom" textRotation="0" wrapText="false" indent="0" shrinkToFit="false"/>
      <protection locked="true" hidden="false"/>
    </xf>
    <xf numFmtId="164" fontId="4" fillId="21" borderId="1" xfId="0" applyFont="true" applyBorder="true" applyAlignment="true" applyProtection="false">
      <alignment horizontal="left" vertical="bottom" textRotation="0" wrapText="false" indent="0" shrinkToFit="false"/>
      <protection locked="true" hidden="false"/>
    </xf>
    <xf numFmtId="164" fontId="5" fillId="14" borderId="3" xfId="0" applyFont="true" applyBorder="true" applyAlignment="true" applyProtection="false">
      <alignment horizontal="general" vertical="bottom" textRotation="0" wrapText="false" indent="0" shrinkToFit="false"/>
      <protection locked="true" hidden="false"/>
    </xf>
    <xf numFmtId="164" fontId="4" fillId="15" borderId="3" xfId="0" applyFont="true" applyBorder="true" applyAlignment="true" applyProtection="false">
      <alignment horizontal="right" vertical="bottom" textRotation="0" wrapText="false" indent="0" shrinkToFit="false"/>
      <protection locked="true" hidden="false"/>
    </xf>
    <xf numFmtId="164" fontId="7" fillId="21" borderId="0" xfId="0" applyFont="true" applyBorder="false" applyAlignment="true" applyProtection="false">
      <alignment horizontal="general" vertical="bottom" textRotation="0" wrapText="false" indent="0" shrinkToFit="false"/>
      <protection locked="true" hidden="false"/>
    </xf>
    <xf numFmtId="164" fontId="8" fillId="23" borderId="0" xfId="0" applyFont="true" applyBorder="false" applyAlignment="true" applyProtection="false">
      <alignment horizontal="general" vertical="bottom" textRotation="0" wrapText="false" indent="0" shrinkToFit="false"/>
      <protection locked="true" hidden="false"/>
    </xf>
    <xf numFmtId="164" fontId="4" fillId="4" borderId="4" xfId="0" applyFont="true" applyBorder="true" applyAlignment="true" applyProtection="false">
      <alignment horizontal="general" vertical="bottom" textRotation="0" wrapText="false" indent="0" shrinkToFit="false"/>
      <protection locked="true" hidden="false"/>
    </xf>
    <xf numFmtId="164" fontId="4" fillId="7" borderId="4" xfId="0" applyFont="true" applyBorder="true" applyAlignment="true" applyProtection="false">
      <alignment horizontal="general" vertical="bottom" textRotation="0" wrapText="false" indent="0" shrinkToFit="false"/>
      <protection locked="true" hidden="false"/>
    </xf>
    <xf numFmtId="164" fontId="5" fillId="9" borderId="4"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right" vertical="bottom" textRotation="0" wrapText="false" indent="0" shrinkToFit="false"/>
      <protection locked="true" hidden="false"/>
    </xf>
    <xf numFmtId="164" fontId="5" fillId="19" borderId="3" xfId="0" applyFont="true" applyBorder="true" applyAlignment="true" applyProtection="false">
      <alignment horizontal="right" vertical="bottom" textRotation="0" wrapText="false" indent="0" shrinkToFit="false"/>
      <protection locked="true" hidden="false"/>
    </xf>
    <xf numFmtId="164" fontId="4" fillId="5" borderId="4" xfId="0" applyFont="true" applyBorder="true" applyAlignment="true" applyProtection="false">
      <alignment horizontal="general" vertical="bottom" textRotation="0" wrapText="false" indent="0" shrinkToFit="false"/>
      <protection locked="true" hidden="false"/>
    </xf>
    <xf numFmtId="164" fontId="4" fillId="8" borderId="4" xfId="0" applyFont="true" applyBorder="true" applyAlignment="true" applyProtection="false">
      <alignment horizontal="general" vertical="bottom" textRotation="0" wrapText="false" indent="0" shrinkToFit="false"/>
      <protection locked="true" hidden="false"/>
    </xf>
    <xf numFmtId="165" fontId="9" fillId="23" borderId="0" xfId="0" applyFont="true" applyBorder="fals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0" fillId="4" borderId="4" xfId="0" applyFont="true" applyBorder="true" applyAlignment="tru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general" vertical="bottom" textRotation="0" wrapText="false" indent="0" shrinkToFit="false"/>
      <protection locked="true" hidden="false"/>
    </xf>
    <xf numFmtId="164" fontId="10" fillId="6" borderId="1" xfId="0" applyFont="true" applyBorder="true" applyAlignment="true" applyProtection="false">
      <alignment horizontal="general" vertical="bottom" textRotation="0" wrapText="false" indent="0" shrinkToFit="false"/>
      <protection locked="true" hidden="false"/>
    </xf>
    <xf numFmtId="164" fontId="10" fillId="7" borderId="4" xfId="0" applyFont="true" applyBorder="true" applyAlignment="true" applyProtection="false">
      <alignment horizontal="general" vertical="bottom" textRotation="0" wrapText="false" indent="0" shrinkToFit="false"/>
      <protection locked="true" hidden="false"/>
    </xf>
    <xf numFmtId="164" fontId="10" fillId="8" borderId="1" xfId="0" applyFont="true" applyBorder="true" applyAlignment="true" applyProtection="false">
      <alignment horizontal="general" vertical="bottom" textRotation="0" wrapText="false" indent="0" shrinkToFit="false"/>
      <protection locked="true" hidden="false"/>
    </xf>
    <xf numFmtId="164" fontId="11" fillId="9" borderId="4" xfId="0" applyFont="true" applyBorder="true" applyAlignment="true" applyProtection="false">
      <alignment horizontal="general" vertical="bottom" textRotation="0" wrapText="false" indent="0" shrinkToFit="false"/>
      <protection locked="true" hidden="false"/>
    </xf>
    <xf numFmtId="164" fontId="10" fillId="10" borderId="1" xfId="0" applyFont="true" applyBorder="true" applyAlignment="true" applyProtection="false">
      <alignment horizontal="general" vertical="bottom" textRotation="0" wrapText="false" indent="0" shrinkToFit="false"/>
      <protection locked="true" hidden="false"/>
    </xf>
    <xf numFmtId="164" fontId="12" fillId="11" borderId="0" xfId="0" applyFont="true" applyBorder="false" applyAlignment="true" applyProtection="false">
      <alignment horizontal="general" vertical="bottom" textRotation="0" wrapText="false" indent="0" shrinkToFit="false"/>
      <protection locked="true" hidden="false"/>
    </xf>
    <xf numFmtId="164" fontId="10" fillId="12"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13" borderId="3" xfId="0" applyFont="true" applyBorder="true" applyAlignment="true" applyProtection="false">
      <alignment horizontal="right" vertical="bottom" textRotation="0" wrapText="false" indent="0" shrinkToFit="false"/>
      <protection locked="true" hidden="false"/>
    </xf>
    <xf numFmtId="164" fontId="10" fillId="14" borderId="1" xfId="0" applyFont="true" applyBorder="true" applyAlignment="true" applyProtection="false">
      <alignment horizontal="general" vertical="bottom" textRotation="0" wrapText="false" indent="0" shrinkToFit="false"/>
      <protection locked="true" hidden="false"/>
    </xf>
    <xf numFmtId="164" fontId="10" fillId="15" borderId="3" xfId="0" applyFont="true" applyBorder="true" applyAlignment="true" applyProtection="false">
      <alignment horizontal="right" vertical="bottom" textRotation="0" wrapText="false" indent="0" shrinkToFit="false"/>
      <protection locked="true" hidden="false"/>
    </xf>
    <xf numFmtId="164" fontId="10" fillId="9" borderId="3" xfId="0" applyFont="true" applyBorder="true" applyAlignment="true" applyProtection="false">
      <alignment horizontal="general" vertical="bottom" textRotation="0" wrapText="false" indent="0" shrinkToFit="false"/>
      <protection locked="true" hidden="false"/>
    </xf>
    <xf numFmtId="164" fontId="10" fillId="16" borderId="3" xfId="0" applyFont="true" applyBorder="true" applyAlignment="true" applyProtection="false">
      <alignment horizontal="right" vertical="bottom" textRotation="0" wrapText="false" indent="0" shrinkToFit="false"/>
      <protection locked="true" hidden="false"/>
    </xf>
    <xf numFmtId="164" fontId="10" fillId="17" borderId="1" xfId="0" applyFont="true" applyBorder="true" applyAlignment="true" applyProtection="false">
      <alignment horizontal="right" vertical="bottom" textRotation="0" wrapText="false" indent="0" shrinkToFit="false"/>
      <protection locked="true" hidden="false"/>
    </xf>
    <xf numFmtId="164" fontId="10" fillId="18" borderId="3" xfId="0" applyFont="true" applyBorder="true" applyAlignment="true" applyProtection="false">
      <alignment horizontal="right" vertical="bottom" textRotation="0" wrapText="false" indent="0" shrinkToFit="false"/>
      <protection locked="true" hidden="false"/>
    </xf>
    <xf numFmtId="164" fontId="10" fillId="19" borderId="1" xfId="0" applyFont="true" applyBorder="true" applyAlignment="true" applyProtection="false">
      <alignment horizontal="right" vertical="bottom" textRotation="0" wrapText="false" indent="0" shrinkToFit="false"/>
      <protection locked="true" hidden="false"/>
    </xf>
    <xf numFmtId="164" fontId="10" fillId="20" borderId="1" xfId="0" applyFont="true" applyBorder="true" applyAlignment="true" applyProtection="false">
      <alignment horizontal="general" vertical="bottom" textRotation="0" wrapText="false" indent="0" shrinkToFit="false"/>
      <protection locked="true" hidden="false"/>
    </xf>
    <xf numFmtId="164" fontId="13" fillId="21" borderId="0" xfId="0" applyFont="true" applyBorder="false" applyAlignment="true" applyProtection="false">
      <alignment horizontal="general" vertical="bottom" textRotation="0" wrapText="false" indent="0" shrinkToFit="false"/>
      <protection locked="true" hidden="false"/>
    </xf>
    <xf numFmtId="164" fontId="10" fillId="22" borderId="0" xfId="0" applyFont="true" applyBorder="false" applyAlignment="true" applyProtection="false">
      <alignment horizontal="general" vertical="bottom" textRotation="0" wrapText="false" indent="0" shrinkToFit="false"/>
      <protection locked="true" hidden="false"/>
    </xf>
    <xf numFmtId="164" fontId="13" fillId="23" borderId="1" xfId="0" applyFont="true" applyBorder="true" applyAlignment="tru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general" vertical="bottom" textRotation="0" wrapText="false" indent="0" shrinkToFit="false"/>
      <protection locked="true" hidden="false"/>
    </xf>
    <xf numFmtId="164" fontId="10" fillId="0" borderId="5" xfId="0" applyFont="true" applyBorder="true" applyAlignment="true" applyProtection="false">
      <alignment horizontal="general" vertical="bottom" textRotation="0" wrapText="false" indent="0" shrinkToFit="false"/>
      <protection locked="true" hidden="false"/>
    </xf>
    <xf numFmtId="164" fontId="10" fillId="14" borderId="3" xfId="0" applyFont="true" applyBorder="true" applyAlignment="true" applyProtection="false">
      <alignment horizontal="general" vertical="bottom" textRotation="0" wrapText="false" indent="0" shrinkToFit="false"/>
      <protection locked="true" hidden="false"/>
    </xf>
    <xf numFmtId="164" fontId="10" fillId="17" borderId="3" xfId="0" applyFont="true" applyBorder="true" applyAlignment="true" applyProtection="false">
      <alignment horizontal="right" vertical="bottom" textRotation="0" wrapText="false" indent="0" shrinkToFit="false"/>
      <protection locked="true" hidden="false"/>
    </xf>
    <xf numFmtId="164" fontId="10" fillId="19" borderId="3" xfId="0" applyFont="true" applyBorder="true" applyAlignment="true" applyProtection="false">
      <alignment horizontal="right"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10" fillId="23" borderId="5" xfId="0" applyFont="true" applyBorder="true" applyAlignment="true" applyProtection="false">
      <alignment horizontal="general" vertical="bottom" textRotation="0" wrapText="false" indent="0" shrinkToFit="false"/>
      <protection locked="true" hidden="false"/>
    </xf>
    <xf numFmtId="164" fontId="10" fillId="23"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6" fillId="24" borderId="1" xfId="0" applyFont="true" applyBorder="true" applyAlignment="true" applyProtection="false">
      <alignment horizontal="general" vertical="bottom" textRotation="0" wrapText="false" indent="0" shrinkToFit="false"/>
      <protection locked="true" hidden="false"/>
    </xf>
    <xf numFmtId="164" fontId="6" fillId="25" borderId="1" xfId="0" applyFont="true" applyBorder="true" applyAlignment="true" applyProtection="false">
      <alignment horizontal="general" vertical="bottom" textRotation="0" wrapText="false" indent="0" shrinkToFit="false"/>
      <protection locked="true" hidden="false"/>
    </xf>
    <xf numFmtId="164" fontId="6" fillId="26" borderId="1" xfId="0" applyFont="true" applyBorder="true" applyAlignment="true" applyProtection="false">
      <alignment horizontal="general" vertical="bottom" textRotation="0" wrapText="false" indent="0" shrinkToFit="false"/>
      <protection locked="true" hidden="false"/>
    </xf>
    <xf numFmtId="164" fontId="6" fillId="27" borderId="1" xfId="0" applyFont="true" applyBorder="true" applyAlignment="true" applyProtection="false">
      <alignment horizontal="general" vertical="bottom" textRotation="0" wrapText="false" indent="0" shrinkToFit="false"/>
      <protection locked="true" hidden="false"/>
    </xf>
    <xf numFmtId="164" fontId="6" fillId="28" borderId="1" xfId="0" applyFont="true" applyBorder="true" applyAlignment="true" applyProtection="false">
      <alignment horizontal="general" vertical="bottom" textRotation="0" wrapText="false" indent="0" shrinkToFit="false"/>
      <protection locked="true" hidden="false"/>
    </xf>
    <xf numFmtId="164" fontId="14" fillId="28" borderId="3" xfId="0" applyFont="true" applyBorder="true" applyAlignment="true" applyProtection="false">
      <alignment horizontal="general" vertical="bottom" textRotation="0" wrapText="false" indent="0" shrinkToFit="false"/>
      <protection locked="true" hidden="false"/>
    </xf>
    <xf numFmtId="164" fontId="4" fillId="19" borderId="7" xfId="0" applyFont="true" applyBorder="true" applyAlignment="tru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right" vertical="bottom" textRotation="0" wrapText="false" indent="0" shrinkToFit="false"/>
      <protection locked="true" hidden="false"/>
    </xf>
    <xf numFmtId="164" fontId="5" fillId="15" borderId="1" xfId="0" applyFont="true" applyBorder="true" applyAlignment="true" applyProtection="false">
      <alignment horizontal="general" vertical="bottom" textRotation="0" wrapText="false" indent="0" shrinkToFit="false"/>
      <protection locked="true" hidden="false"/>
    </xf>
    <xf numFmtId="164" fontId="4" fillId="16" borderId="1" xfId="0" applyFont="true" applyBorder="true" applyAlignment="true" applyProtection="false">
      <alignment horizontal="right"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false" indent="0" shrinkToFit="false"/>
      <protection locked="true" hidden="false"/>
    </xf>
    <xf numFmtId="164" fontId="4" fillId="19" borderId="1" xfId="0" applyFont="true" applyBorder="true" applyAlignment="true" applyProtection="false">
      <alignment horizontal="general" vertical="bottom" textRotation="0" wrapText="false" indent="0" shrinkToFit="false"/>
      <protection locked="true" hidden="false"/>
    </xf>
    <xf numFmtId="164" fontId="4" fillId="5" borderId="3" xfId="0" applyFont="true" applyBorder="true" applyAlignment="true" applyProtection="false">
      <alignment horizontal="right" vertical="bottom" textRotation="0" wrapText="false" indent="0" shrinkToFit="false"/>
      <protection locked="true" hidden="false"/>
    </xf>
    <xf numFmtId="164" fontId="4" fillId="15" borderId="1" xfId="0" applyFont="true" applyBorder="true" applyAlignment="true" applyProtection="false">
      <alignment horizontal="general" vertical="bottom" textRotation="0" wrapText="false" indent="0" shrinkToFit="false"/>
      <protection locked="true" hidden="false"/>
    </xf>
    <xf numFmtId="164" fontId="4" fillId="17" borderId="1" xfId="0" applyFont="true" applyBorder="true" applyAlignment="true" applyProtection="false">
      <alignment horizontal="general" vertical="bottom" textRotation="0" wrapText="false" indent="0" shrinkToFit="false"/>
      <protection locked="true" hidden="false"/>
    </xf>
    <xf numFmtId="164" fontId="5" fillId="8" borderId="1" xfId="0" applyFont="true" applyBorder="true" applyAlignment="true" applyProtection="false">
      <alignment horizontal="right" vertical="bottom" textRotation="0" wrapText="false" indent="0" shrinkToFit="false"/>
      <protection locked="true" hidden="false"/>
    </xf>
    <xf numFmtId="164" fontId="5" fillId="16" borderId="1" xfId="0" applyFont="true" applyBorder="true" applyAlignment="true" applyProtection="false">
      <alignment horizontal="right" vertical="bottom" textRotation="0" wrapText="false" indent="0" shrinkToFit="false"/>
      <protection locked="true" hidden="false"/>
    </xf>
    <xf numFmtId="164" fontId="5" fillId="19" borderId="1"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right" vertical="bottom" textRotation="0" wrapText="false" indent="0" shrinkToFit="false"/>
      <protection locked="true" hidden="false"/>
    </xf>
    <xf numFmtId="164" fontId="4" fillId="19" borderId="0" xfId="0" applyFont="true" applyBorder="false" applyAlignment="true" applyProtection="false">
      <alignment horizontal="general" vertical="bottom" textRotation="0" wrapText="false" indent="0" shrinkToFit="false"/>
      <protection locked="true" hidden="false"/>
    </xf>
    <xf numFmtId="164" fontId="14" fillId="28" borderId="1" xfId="0" applyFont="true" applyBorder="true" applyAlignment="true" applyProtection="false">
      <alignment horizontal="general" vertical="bottom" textRotation="0" wrapText="false" indent="0" shrinkToFit="false"/>
      <protection locked="true" hidden="false"/>
    </xf>
    <xf numFmtId="164" fontId="11" fillId="15" borderId="1" xfId="0" applyFont="true" applyBorder="true" applyAlignment="true" applyProtection="false">
      <alignment horizontal="general" vertical="bottom" textRotation="0" wrapText="false" indent="0" shrinkToFit="false"/>
      <protection locked="true" hidden="false"/>
    </xf>
    <xf numFmtId="164" fontId="5" fillId="19" borderId="7" xfId="0" applyFont="true" applyBorder="tru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right"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12" fillId="24" borderId="1" xfId="0" applyFont="true" applyBorder="true" applyAlignment="true" applyProtection="false">
      <alignment horizontal="general" vertical="bottom" textRotation="0" wrapText="false" indent="0" shrinkToFit="false"/>
      <protection locked="true" hidden="false"/>
    </xf>
    <xf numFmtId="164" fontId="12" fillId="25" borderId="1" xfId="0" applyFont="true" applyBorder="true" applyAlignment="true" applyProtection="false">
      <alignment horizontal="general" vertical="bottom" textRotation="0" wrapText="false" indent="0" shrinkToFit="false"/>
      <protection locked="true" hidden="false"/>
    </xf>
    <xf numFmtId="164" fontId="12" fillId="26" borderId="1" xfId="0" applyFont="true" applyBorder="true" applyAlignment="true" applyProtection="false">
      <alignment horizontal="general" vertical="bottom" textRotation="0" wrapText="false" indent="0" shrinkToFit="false"/>
      <protection locked="true" hidden="false"/>
    </xf>
    <xf numFmtId="164" fontId="12" fillId="27" borderId="1" xfId="0" applyFont="true" applyBorder="true" applyAlignment="true" applyProtection="false">
      <alignment horizontal="general" vertical="bottom" textRotation="0" wrapText="false" indent="0" shrinkToFit="false"/>
      <protection locked="true" hidden="false"/>
    </xf>
    <xf numFmtId="164" fontId="12" fillId="28" borderId="1" xfId="0" applyFont="true" applyBorder="true" applyAlignment="true" applyProtection="false">
      <alignment horizontal="general" vertical="bottom" textRotation="0" wrapText="false" indent="0" shrinkToFit="false"/>
      <protection locked="true" hidden="false"/>
    </xf>
    <xf numFmtId="164" fontId="15" fillId="28" borderId="1" xfId="0" applyFont="true" applyBorder="true" applyAlignment="true" applyProtection="false">
      <alignment horizontal="general" vertical="bottom" textRotation="0" wrapText="false" indent="0" shrinkToFit="false"/>
      <protection locked="true" hidden="false"/>
    </xf>
    <xf numFmtId="164" fontId="10" fillId="19" borderId="7" xfId="0" applyFont="true" applyBorder="true" applyAlignment="true" applyProtection="false">
      <alignment horizontal="general" vertical="bottom" textRotation="0" wrapText="false" indent="0" shrinkToFit="false"/>
      <protection locked="true" hidden="false"/>
    </xf>
    <xf numFmtId="164" fontId="10" fillId="8" borderId="1" xfId="0" applyFont="true" applyBorder="true" applyAlignment="true" applyProtection="false">
      <alignment horizontal="right" vertical="bottom" textRotation="0" wrapText="false" indent="0" shrinkToFit="false"/>
      <protection locked="true" hidden="false"/>
    </xf>
    <xf numFmtId="164" fontId="10" fillId="16" borderId="1" xfId="0" applyFont="true" applyBorder="true" applyAlignment="true" applyProtection="false">
      <alignment horizontal="right" vertical="bottom" textRotation="0" wrapText="false" indent="0" shrinkToFit="false"/>
      <protection locked="true" hidden="false"/>
    </xf>
    <xf numFmtId="164" fontId="10" fillId="17" borderId="1" xfId="0" applyFont="true" applyBorder="true" applyAlignment="true" applyProtection="false">
      <alignment horizontal="general" vertical="bottom" textRotation="0" wrapText="false" indent="0" shrinkToFit="false"/>
      <protection locked="true" hidden="false"/>
    </xf>
    <xf numFmtId="164" fontId="10" fillId="19" borderId="1" xfId="0" applyFont="true" applyBorder="true" applyAlignment="tru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right" vertical="bottom" textRotation="0" wrapText="false" indent="0" shrinkToFit="false"/>
      <protection locked="true" hidden="false"/>
    </xf>
    <xf numFmtId="164" fontId="11" fillId="16" borderId="1" xfId="0" applyFont="true" applyBorder="true" applyAlignment="true" applyProtection="false">
      <alignment horizontal="right" vertical="bottom" textRotation="0" wrapText="false" indent="0" shrinkToFit="false"/>
      <protection locked="true" hidden="false"/>
    </xf>
    <xf numFmtId="164" fontId="10" fillId="15" borderId="1" xfId="0" applyFont="true" applyBorder="true" applyAlignment="tru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false" indent="0" shrinkToFit="false"/>
      <protection locked="true" hidden="false"/>
    </xf>
    <xf numFmtId="164" fontId="16" fillId="29" borderId="1" xfId="0" applyFont="true" applyBorder="true" applyAlignment="true" applyProtection="false">
      <alignment horizontal="general" vertical="bottom" textRotation="0" wrapText="false" indent="0" shrinkToFit="false"/>
      <protection locked="true" hidden="false"/>
    </xf>
    <xf numFmtId="164" fontId="0" fillId="29" borderId="1" xfId="0" applyFont="true" applyBorder="true" applyAlignment="true" applyProtection="false">
      <alignment horizontal="general" vertical="bottom" textRotation="0" wrapText="false" indent="0" shrinkToFit="false"/>
      <protection locked="true" hidden="false"/>
    </xf>
    <xf numFmtId="164" fontId="0" fillId="30" borderId="7" xfId="0" applyFont="true" applyBorder="true" applyAlignment="true" applyProtection="false">
      <alignment horizontal="general" vertical="bottom" textRotation="0" wrapText="false" indent="0" shrinkToFit="false"/>
      <protection locked="true" hidden="false"/>
    </xf>
    <xf numFmtId="164" fontId="0" fillId="30" borderId="7" xfId="0" applyFont="true" applyBorder="true" applyAlignment="true" applyProtection="false">
      <alignment horizontal="right" vertical="bottom" textRotation="0" wrapText="false" indent="0" shrinkToFit="false"/>
      <protection locked="true" hidden="false"/>
    </xf>
    <xf numFmtId="164" fontId="0" fillId="30" borderId="8" xfId="0" applyFont="true" applyBorder="true" applyAlignment="true" applyProtection="false">
      <alignment horizontal="general" vertical="bottom" textRotation="0" wrapText="false" indent="0" shrinkToFit="false"/>
      <protection locked="true" hidden="false"/>
    </xf>
    <xf numFmtId="164" fontId="0" fillId="30" borderId="1" xfId="0" applyFont="true" applyBorder="true" applyAlignment="true" applyProtection="false">
      <alignment horizontal="right" vertical="bottom" textRotation="0" wrapText="false" indent="0" shrinkToFit="false"/>
      <protection locked="true" hidden="false"/>
    </xf>
    <xf numFmtId="164" fontId="0" fillId="30" borderId="1" xfId="0" applyFont="true" applyBorder="true" applyAlignment="true" applyProtection="false">
      <alignment horizontal="general" vertical="bottom" textRotation="0" wrapText="false" indent="0" shrinkToFit="false"/>
      <protection locked="true" hidden="false"/>
    </xf>
    <xf numFmtId="164" fontId="16" fillId="30" borderId="7" xfId="0" applyFont="true" applyBorder="true" applyAlignment="true" applyProtection="false">
      <alignment horizontal="general" vertical="bottom" textRotation="0" wrapText="false" indent="0" shrinkToFit="false"/>
      <protection locked="true" hidden="false"/>
    </xf>
    <xf numFmtId="164" fontId="17" fillId="30" borderId="8" xfId="0" applyFont="true" applyBorder="true" applyAlignment="true" applyProtection="false">
      <alignment horizontal="general" vertical="bottom" textRotation="0" wrapText="false" indent="0" shrinkToFit="false"/>
      <protection locked="true" hidden="false"/>
    </xf>
    <xf numFmtId="164" fontId="16" fillId="30" borderId="1" xfId="0" applyFont="true" applyBorder="true" applyAlignment="true" applyProtection="false">
      <alignment horizontal="right" vertical="bottom" textRotation="0" wrapText="false" indent="0" shrinkToFit="false"/>
      <protection locked="true" hidden="false"/>
    </xf>
    <xf numFmtId="164" fontId="0" fillId="29" borderId="7" xfId="0" applyFont="true" applyBorder="true" applyAlignment="true" applyProtection="false">
      <alignment horizontal="general" vertical="bottom" textRotation="0" wrapText="false" indent="0" shrinkToFit="false"/>
      <protection locked="true" hidden="false"/>
    </xf>
    <xf numFmtId="164" fontId="0" fillId="30" borderId="9" xfId="0" applyFont="true" applyBorder="true" applyAlignment="true" applyProtection="false">
      <alignment horizontal="general" vertical="bottom" textRotation="0" wrapText="false" indent="0" shrinkToFit="false"/>
      <protection locked="true" hidden="false"/>
    </xf>
    <xf numFmtId="164" fontId="0" fillId="30" borderId="9" xfId="0" applyFont="true" applyBorder="true" applyAlignment="true" applyProtection="false">
      <alignment horizontal="right" vertical="bottom" textRotation="0" wrapText="false" indent="0" shrinkToFit="false"/>
      <protection locked="true" hidden="false"/>
    </xf>
    <xf numFmtId="164" fontId="17" fillId="30" borderId="2" xfId="0" applyFont="true" applyBorder="true" applyAlignment="true" applyProtection="false">
      <alignment horizontal="general" vertical="bottom" textRotation="0" wrapText="false" indent="0" shrinkToFit="false"/>
      <protection locked="true" hidden="false"/>
    </xf>
    <xf numFmtId="164" fontId="5" fillId="30" borderId="1" xfId="0" applyFont="true" applyBorder="true" applyAlignment="true" applyProtection="false">
      <alignment horizontal="general" vertical="bottom" textRotation="0" wrapText="false" indent="0" shrinkToFit="false"/>
      <protection locked="true" hidden="false"/>
    </xf>
    <xf numFmtId="164" fontId="16" fillId="29" borderId="7" xfId="0" applyFont="true" applyBorder="true" applyAlignment="true" applyProtection="false">
      <alignment horizontal="general" vertical="bottom" textRotation="0" wrapText="false" indent="0" shrinkToFit="false"/>
      <protection locked="true" hidden="false"/>
    </xf>
    <xf numFmtId="164" fontId="4" fillId="30" borderId="7" xfId="0" applyFont="true" applyBorder="true" applyAlignment="true" applyProtection="false">
      <alignment horizontal="general" vertical="bottom" textRotation="0" wrapText="false" indent="0" shrinkToFit="false"/>
      <protection locked="true" hidden="false"/>
    </xf>
    <xf numFmtId="164" fontId="4" fillId="30" borderId="1" xfId="0" applyFont="true" applyBorder="true" applyAlignment="true" applyProtection="false">
      <alignment horizontal="general" vertical="bottom" textRotation="0" wrapText="false" indent="0" shrinkToFit="false"/>
      <protection locked="true" hidden="false"/>
    </xf>
    <xf numFmtId="164" fontId="4" fillId="29" borderId="7" xfId="0" applyFont="true" applyBorder="true" applyAlignment="true" applyProtection="false">
      <alignment horizontal="general" vertical="bottom" textRotation="0" wrapText="false" indent="0" shrinkToFit="false"/>
      <protection locked="true" hidden="false"/>
    </xf>
    <xf numFmtId="164" fontId="5" fillId="29" borderId="7" xfId="0" applyFont="true" applyBorder="true" applyAlignment="true" applyProtection="false">
      <alignment horizontal="general" vertical="bottom" textRotation="0" wrapText="false" indent="0" shrinkToFit="false"/>
      <protection locked="true" hidden="false"/>
    </xf>
    <xf numFmtId="164" fontId="5" fillId="30" borderId="7" xfId="0" applyFont="true" applyBorder="true" applyAlignment="true" applyProtection="false">
      <alignment horizontal="general" vertical="bottom" textRotation="0" wrapText="false" indent="0" shrinkToFit="false"/>
      <protection locked="true" hidden="false"/>
    </xf>
    <xf numFmtId="164" fontId="4" fillId="30" borderId="1" xfId="0" applyFont="true" applyBorder="true" applyAlignment="true" applyProtection="false">
      <alignment horizontal="left" vertical="bottom" textRotation="0" wrapText="false" indent="0" shrinkToFit="false"/>
      <protection locked="true" hidden="false"/>
    </xf>
    <xf numFmtId="164" fontId="4" fillId="30" borderId="5" xfId="0" applyFont="true" applyBorder="true" applyAlignment="true" applyProtection="false">
      <alignment horizontal="general" vertical="bottom" textRotation="0" wrapText="false" indent="0" shrinkToFit="false"/>
      <protection locked="true" hidden="false"/>
    </xf>
    <xf numFmtId="164" fontId="4" fillId="30" borderId="0" xfId="0" applyFont="true" applyBorder="false" applyAlignment="true" applyProtection="false">
      <alignment horizontal="left" vertical="bottom" textRotation="0" wrapText="false" indent="0" shrinkToFit="false"/>
      <protection locked="true" hidden="false"/>
    </xf>
    <xf numFmtId="164" fontId="4" fillId="30" borderId="0" xfId="0" applyFont="true" applyBorder="false" applyAlignment="true" applyProtection="false">
      <alignment horizontal="general" vertical="bottom" textRotation="0" wrapText="false" indent="0" shrinkToFit="false"/>
      <protection locked="true" hidden="false"/>
    </xf>
    <xf numFmtId="164" fontId="19" fillId="30" borderId="0" xfId="0" applyFont="true" applyBorder="false" applyAlignment="true" applyProtection="false">
      <alignment horizontal="general" vertical="bottom" textRotation="0" wrapText="false" indent="0" shrinkToFit="false"/>
      <protection locked="true" hidden="false"/>
    </xf>
    <xf numFmtId="164" fontId="14" fillId="24" borderId="8" xfId="0" applyFont="true" applyBorder="true" applyAlignment="true" applyProtection="false">
      <alignment horizontal="general" vertical="bottom" textRotation="0" wrapText="false" indent="0" shrinkToFit="false"/>
      <protection locked="true" hidden="false"/>
    </xf>
    <xf numFmtId="164" fontId="14" fillId="24" borderId="7" xfId="0" applyFont="true" applyBorder="true" applyAlignment="true" applyProtection="false">
      <alignment horizontal="general" vertical="bottom" textRotation="0" wrapText="false" indent="0" shrinkToFit="false"/>
      <protection locked="true" hidden="false"/>
    </xf>
    <xf numFmtId="164" fontId="4" fillId="22" borderId="3" xfId="0" applyFont="true" applyBorder="true" applyAlignment="true" applyProtection="false">
      <alignment horizontal="general" vertical="bottom" textRotation="0" wrapText="false" indent="0" shrinkToFit="false"/>
      <protection locked="true" hidden="false"/>
    </xf>
    <xf numFmtId="164" fontId="4" fillId="22" borderId="8" xfId="0" applyFont="true" applyBorder="true" applyAlignment="true" applyProtection="false">
      <alignment horizontal="general" vertical="bottom" textRotation="0" wrapText="false" indent="0" shrinkToFit="false"/>
      <protection locked="true" hidden="false"/>
    </xf>
    <xf numFmtId="164" fontId="4" fillId="22" borderId="7" xfId="0" applyFont="true" applyBorder="true" applyAlignment="true" applyProtection="false">
      <alignment horizontal="general" vertical="bottom" textRotation="0" wrapText="false" indent="0" shrinkToFit="false"/>
      <protection locked="true" hidden="false"/>
    </xf>
    <xf numFmtId="164" fontId="0" fillId="30" borderId="1" xfId="0" applyFont="true" applyBorder="true" applyAlignment="true" applyProtection="false">
      <alignment horizontal="left" vertical="bottom" textRotation="0" wrapText="false" indent="0" shrinkToFit="false"/>
      <protection locked="true" hidden="false"/>
    </xf>
    <xf numFmtId="164" fontId="4" fillId="23" borderId="0" xfId="0" applyFont="true" applyBorder="false" applyAlignment="true" applyProtection="false">
      <alignment horizontal="general" vertical="bottom" textRotation="0" wrapText="false" indent="0" shrinkToFit="false"/>
      <protection locked="true" hidden="false"/>
    </xf>
    <xf numFmtId="164" fontId="0" fillId="30" borderId="7" xfId="0" applyFont="true" applyBorder="true" applyAlignment="true" applyProtection="false">
      <alignment horizontal="left" vertical="bottom" textRotation="0" wrapText="false" indent="0" shrinkToFit="false"/>
      <protection locked="true" hidden="false"/>
    </xf>
    <xf numFmtId="164" fontId="0" fillId="30" borderId="9" xfId="0" applyFont="true" applyBorder="true" applyAlignment="true" applyProtection="false">
      <alignment horizontal="left" vertical="bottom" textRotation="0" wrapText="false" indent="0" shrinkToFit="false"/>
      <protection locked="true" hidden="false"/>
    </xf>
    <xf numFmtId="164" fontId="0" fillId="30" borderId="7" xfId="0" applyFont="true" applyBorder="true" applyAlignment="true" applyProtection="false">
      <alignment horizontal="general" vertical="bottom" textRotation="0" wrapText="true" indent="0" shrinkToFit="false"/>
      <protection locked="true" hidden="false"/>
    </xf>
    <xf numFmtId="164" fontId="18" fillId="30" borderId="7"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6" xfId="0" applyFont="true" applyBorder="tru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7" fillId="23" borderId="0" xfId="0" applyFont="true" applyBorder="false" applyAlignment="true" applyProtection="false">
      <alignment horizontal="general" vertical="bottom" textRotation="0" wrapText="true" indent="0" shrinkToFit="false"/>
      <protection locked="true" hidden="false"/>
    </xf>
    <xf numFmtId="164" fontId="8" fillId="23"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4" fillId="31" borderId="0" xfId="0" applyFont="true" applyBorder="false" applyAlignment="false" applyProtection="false">
      <alignment horizontal="general" vertical="bottom" textRotation="0" wrapText="false" indent="0" shrinkToFit="false"/>
      <protection locked="true" hidden="false"/>
    </xf>
    <xf numFmtId="164" fontId="20" fillId="31"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4" fillId="0" borderId="6" xfId="0" applyFont="true" applyBorder="true" applyAlignment="true" applyProtection="false">
      <alignment horizontal="right"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9" xfId="0" applyFont="true" applyBorder="true" applyAlignment="true" applyProtection="false">
      <alignment horizontal="left" vertical="bottom" textRotation="0" wrapText="false" indent="0" shrinkToFit="false"/>
      <protection locked="true" hidden="false"/>
    </xf>
    <xf numFmtId="164" fontId="4" fillId="0" borderId="6" xfId="0" applyFont="true" applyBorder="true" applyAlignment="true" applyProtection="false">
      <alignment horizontal="right" vertical="bottom" textRotation="0" wrapText="false" indent="0" shrinkToFit="false"/>
      <protection locked="true" hidden="false"/>
    </xf>
    <xf numFmtId="164" fontId="4" fillId="0" borderId="7"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3" fillId="0" borderId="1" xfId="0" applyFont="true" applyBorder="true" applyAlignment="true" applyProtection="false">
      <alignment horizontal="general" vertical="bottom" textRotation="0" wrapText="false" indent="0" shrinkToFit="false"/>
      <protection locked="true" hidden="false"/>
    </xf>
    <xf numFmtId="164" fontId="34" fillId="0" borderId="1" xfId="0" applyFont="true" applyBorder="true" applyAlignment="true" applyProtection="false">
      <alignment horizontal="general" vertical="bottom" textRotation="0" wrapText="false" indent="0" shrinkToFit="false"/>
      <protection locked="true" hidden="false"/>
    </xf>
    <xf numFmtId="164" fontId="33" fillId="0" borderId="1" xfId="0" applyFont="true" applyBorder="true" applyAlignment="true" applyProtection="false">
      <alignment horizontal="right"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35" fillId="23"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right"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14" fillId="25" borderId="1" xfId="0" applyFont="true" applyBorder="true" applyAlignment="true" applyProtection="false">
      <alignment horizontal="general" vertical="bottom" textRotation="0" wrapText="false" indent="0" shrinkToFit="false"/>
      <protection locked="true" hidden="false"/>
    </xf>
    <xf numFmtId="164" fontId="14" fillId="26" borderId="1" xfId="0" applyFont="true" applyBorder="true" applyAlignment="true" applyProtection="false">
      <alignment horizontal="general" vertical="bottom" textRotation="0" wrapText="false" indent="0" shrinkToFit="false"/>
      <protection locked="true" hidden="false"/>
    </xf>
    <xf numFmtId="164" fontId="14" fillId="27"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4" fillId="14" borderId="1" xfId="0" applyFont="true" applyBorder="true" applyAlignment="true" applyProtection="false">
      <alignment horizontal="general" vertical="bottom" textRotation="0" wrapText="false" indent="0" shrinkToFit="false"/>
      <protection locked="true" hidden="false"/>
    </xf>
    <xf numFmtId="164" fontId="5" fillId="15" borderId="1" xfId="0" applyFont="true" applyBorder="true" applyAlignment="true" applyProtection="false">
      <alignment horizontal="right" vertical="bottom" textRotation="0" wrapText="false" indent="0" shrinkToFit="false"/>
      <protection locked="true" hidden="false"/>
    </xf>
    <xf numFmtId="164" fontId="14" fillId="24" borderId="1" xfId="0" applyFont="true" applyBorder="true" applyAlignment="true" applyProtection="false">
      <alignment horizontal="general" vertical="bottom" textRotation="0" wrapText="false" indent="0" shrinkToFit="false"/>
      <protection locked="true" hidden="false"/>
    </xf>
    <xf numFmtId="164" fontId="4" fillId="9" borderId="1" xfId="0" applyFont="true" applyBorder="true" applyAlignment="tru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4" fillId="17" borderId="1" xfId="0" applyFont="true" applyBorder="true" applyAlignment="true" applyProtection="false">
      <alignment horizontal="right" vertical="bottom" textRotation="0" wrapText="false" indent="0" shrinkToFit="false"/>
      <protection locked="true" hidden="false"/>
    </xf>
    <xf numFmtId="164" fontId="5" fillId="19" borderId="1" xfId="0" applyFont="true" applyBorder="true" applyAlignment="true" applyProtection="false">
      <alignment horizontal="right"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false" indent="0" shrinkToFit="false"/>
      <protection locked="true" hidden="false"/>
    </xf>
    <xf numFmtId="164" fontId="5" fillId="17" borderId="1" xfId="0" applyFont="true" applyBorder="true" applyAlignment="true" applyProtection="false">
      <alignment horizontal="right" vertical="bottom" textRotation="0" wrapText="false" indent="0" shrinkToFit="false"/>
      <protection locked="true" hidden="false"/>
    </xf>
    <xf numFmtId="164" fontId="5" fillId="8" borderId="1" xfId="0" applyFont="true" applyBorder="true" applyAlignment="true" applyProtection="false">
      <alignment horizontal="general" vertical="bottom" textRotation="0" wrapText="false" indent="0" shrinkToFit="false"/>
      <protection locked="true" hidden="false"/>
    </xf>
    <xf numFmtId="164" fontId="5" fillId="18" borderId="1" xfId="0" applyFont="true" applyBorder="true" applyAlignment="true" applyProtection="false">
      <alignment horizontal="right" vertical="bottom" textRotation="0" wrapText="false" indent="0" shrinkToFit="false"/>
      <protection locked="true" hidden="false"/>
    </xf>
    <xf numFmtId="164" fontId="36" fillId="23" borderId="1" xfId="0" applyFont="true" applyBorder="true" applyAlignment="true" applyProtection="false">
      <alignment horizontal="general" vertical="bottom" textRotation="0" wrapText="false" indent="0" shrinkToFit="false"/>
      <protection locked="true" hidden="false"/>
    </xf>
    <xf numFmtId="164" fontId="4" fillId="29" borderId="1" xfId="0" applyFont="true" applyBorder="true" applyAlignment="true" applyProtection="false">
      <alignment horizontal="general" vertical="bottom" textRotation="0" wrapText="false" indent="0" shrinkToFit="false"/>
      <protection locked="true" hidden="false"/>
    </xf>
    <xf numFmtId="164" fontId="5" fillId="29" borderId="1" xfId="0" applyFont="true" applyBorder="true" applyAlignment="true" applyProtection="false">
      <alignment horizontal="general" vertical="bottom" textRotation="0" wrapText="false" indent="0" shrinkToFit="false"/>
      <protection locked="true" hidden="false"/>
    </xf>
    <xf numFmtId="164" fontId="4" fillId="30" borderId="1" xfId="0" applyFont="true" applyBorder="true" applyAlignment="true" applyProtection="false">
      <alignment horizontal="right" vertical="bottom" textRotation="0" wrapText="false" indent="0" shrinkToFit="false"/>
      <protection locked="true" hidden="false"/>
    </xf>
    <xf numFmtId="164" fontId="36" fillId="30" borderId="0" xfId="0" applyFont="true" applyBorder="false" applyAlignment="true" applyProtection="false">
      <alignment horizontal="general" vertical="bottom" textRotation="0" wrapText="false" indent="0" shrinkToFit="false"/>
      <protection locked="true" hidden="false"/>
    </xf>
    <xf numFmtId="164" fontId="5" fillId="30" borderId="1" xfId="0" applyFont="true" applyBorder="true" applyAlignment="true" applyProtection="false">
      <alignment horizontal="right" vertical="bottom" textRotation="0" wrapText="false" indent="0" shrinkToFit="false"/>
      <protection locked="true" hidden="false"/>
    </xf>
    <xf numFmtId="164" fontId="4" fillId="30" borderId="1" xfId="0" applyFont="true" applyBorder="true" applyAlignment="false" applyProtection="false">
      <alignment horizontal="general" vertical="bottom" textRotation="0" wrapText="false" indent="0" shrinkToFit="false"/>
      <protection locked="true" hidden="false"/>
    </xf>
    <xf numFmtId="164" fontId="36" fillId="30" borderId="1" xfId="0" applyFont="true" applyBorder="tru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36" fillId="23"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D965"/>
      <rgbColor rgb="FFFF00FF"/>
      <rgbColor rgb="FFD9D9D9"/>
      <rgbColor rgb="FF800000"/>
      <rgbColor rgb="FF008000"/>
      <rgbColor rgb="FF000080"/>
      <rgbColor rgb="FFF4CCCC"/>
      <rgbColor rgb="FF800080"/>
      <rgbColor rgb="FF008080"/>
      <rgbColor rgb="FFC8C8C8"/>
      <rgbColor rgb="FFB7B7B7"/>
      <rgbColor rgb="FF6D9EEB"/>
      <rgbColor rgb="FF993366"/>
      <rgbColor rgb="FFFEF2CB"/>
      <rgbColor rgb="FFDEEAF6"/>
      <rgbColor rgb="FF741B47"/>
      <rgbColor rgb="FFE06666"/>
      <rgbColor rgb="FF0066CC"/>
      <rgbColor rgb="FFC9DAF8"/>
      <rgbColor rgb="FF000080"/>
      <rgbColor rgb="FFFF00FF"/>
      <rgbColor rgb="FFB6D7A8"/>
      <rgbColor rgb="FF00FFFF"/>
      <rgbColor rgb="FF800080"/>
      <rgbColor rgb="FF800000"/>
      <rgbColor rgb="FF008080"/>
      <rgbColor rgb="FF0000FF"/>
      <rgbColor rgb="FFBDD6EE"/>
      <rgbColor rgb="FFDADADA"/>
      <rgbColor rgb="FFC5E0B3"/>
      <rgbColor rgb="FFFFE598"/>
      <rgbColor rgb="FF9CC2E5"/>
      <rgbColor rgb="FFF4B083"/>
      <rgbColor rgb="FFD5A6BD"/>
      <rgbColor rgb="FFF7CAAC"/>
      <rgbColor rgb="FF4472C4"/>
      <rgbColor rgb="FFA8D08D"/>
      <rgbColor rgb="FF93C47D"/>
      <rgbColor rgb="FFFFC000"/>
      <rgbColor rgb="FFF1C232"/>
      <rgbColor rgb="FFED7D31"/>
      <rgbColor rgb="FFB4C6E7"/>
      <rgbColor rgb="FFA5A5A5"/>
      <rgbColor rgb="FF003366"/>
      <rgbColor rgb="FF70AD47"/>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3.37"/>
    <col collapsed="false" customWidth="true" hidden="false" outlineLevel="0" max="2" min="2" style="0" width="11.76"/>
    <col collapsed="false" customWidth="true" hidden="false" outlineLevel="0" max="3" min="3" style="0" width="16.26"/>
    <col collapsed="false" customWidth="true" hidden="false" outlineLevel="0" max="4" min="4" style="0" width="9.38"/>
    <col collapsed="false" customWidth="true" hidden="false" outlineLevel="0" max="5" min="5" style="0" width="15.38"/>
    <col collapsed="false" customWidth="true" hidden="false" outlineLevel="0" max="6" min="6" style="0" width="5.13"/>
    <col collapsed="false" customWidth="true" hidden="false" outlineLevel="0" max="7" min="7" style="0" width="5.75"/>
    <col collapsed="false" customWidth="true" hidden="false" outlineLevel="0" max="8" min="8" style="0" width="7"/>
    <col collapsed="false" customWidth="true" hidden="false" outlineLevel="0" max="10" min="10" style="0" width="18.88"/>
    <col collapsed="false" customWidth="true" hidden="false" outlineLevel="0" max="12" min="11" style="0" width="21.88"/>
    <col collapsed="false" customWidth="true" hidden="false" outlineLevel="0" max="13" min="13" style="0" width="20.99"/>
    <col collapsed="false" customWidth="true" hidden="false" outlineLevel="0" max="17" min="14" style="0" width="5.13"/>
    <col collapsed="false" customWidth="true" hidden="false" outlineLevel="0" max="18" min="18" style="0" width="6.01"/>
    <col collapsed="false" customWidth="true" hidden="false" outlineLevel="0" max="19" min="19" style="0" width="4.25"/>
    <col collapsed="false" customWidth="true" hidden="false" outlineLevel="0" max="20" min="20" style="0" width="6.62"/>
  </cols>
  <sheetData>
    <row r="1" customFormat="false" ht="15.75" hidden="false" customHeight="false" outlineLevel="0" collapsed="false">
      <c r="A1" s="1"/>
      <c r="B1" s="1"/>
      <c r="C1" s="1"/>
      <c r="D1" s="1"/>
      <c r="E1" s="1"/>
      <c r="F1" s="1"/>
      <c r="G1" s="1"/>
      <c r="H1" s="1"/>
      <c r="I1" s="1"/>
      <c r="J1" s="1"/>
      <c r="K1" s="1"/>
      <c r="L1" s="1"/>
      <c r="M1" s="1"/>
      <c r="N1" s="1"/>
      <c r="Q1" s="1"/>
      <c r="T1" s="2"/>
    </row>
    <row r="2" customFormat="false" ht="15.75" hidden="false" customHeight="false" outlineLevel="0" collapsed="false">
      <c r="A2" s="3" t="s">
        <v>0</v>
      </c>
      <c r="B2" s="4" t="s">
        <v>1</v>
      </c>
      <c r="C2" s="5" t="s">
        <v>2</v>
      </c>
      <c r="D2" s="6" t="s">
        <v>3</v>
      </c>
      <c r="E2" s="7" t="s">
        <v>4</v>
      </c>
      <c r="F2" s="8" t="s">
        <v>5</v>
      </c>
      <c r="G2" s="9" t="s">
        <v>6</v>
      </c>
      <c r="H2" s="10" t="s">
        <v>7</v>
      </c>
      <c r="I2" s="11" t="s">
        <v>8</v>
      </c>
      <c r="J2" s="12" t="s">
        <v>9</v>
      </c>
      <c r="K2" s="13" t="s">
        <v>10</v>
      </c>
      <c r="L2" s="14" t="s">
        <v>11</v>
      </c>
      <c r="M2" s="15" t="s">
        <v>12</v>
      </c>
      <c r="N2" s="1" t="s">
        <v>13</v>
      </c>
      <c r="Q2" s="1" t="s">
        <v>14</v>
      </c>
      <c r="T2" s="5" t="s">
        <v>2</v>
      </c>
    </row>
    <row r="3" customFormat="false" ht="15.75" hidden="false" customHeight="false" outlineLevel="0" collapsed="false">
      <c r="A3" s="16" t="n">
        <v>75</v>
      </c>
      <c r="B3" s="17" t="n">
        <v>3</v>
      </c>
      <c r="C3" s="18" t="n">
        <v>3</v>
      </c>
      <c r="D3" s="19" t="n">
        <v>2</v>
      </c>
      <c r="E3" s="20" t="s">
        <v>15</v>
      </c>
      <c r="F3" s="21" t="n">
        <v>3</v>
      </c>
      <c r="G3" s="22" t="n">
        <v>1</v>
      </c>
      <c r="H3" s="23" t="n">
        <v>0</v>
      </c>
      <c r="I3" s="24" t="n">
        <v>7</v>
      </c>
      <c r="J3" s="25" t="s">
        <v>16</v>
      </c>
      <c r="K3" s="26" t="s">
        <v>17</v>
      </c>
      <c r="L3" s="27" t="s">
        <v>18</v>
      </c>
      <c r="M3" s="28" t="s">
        <v>19</v>
      </c>
      <c r="N3" s="1" t="n">
        <v>2</v>
      </c>
      <c r="P3" s="29" t="n">
        <f aca="false">(((G3*IF(G3&gt;6,IF(G3&gt;11,IF(G3&gt;19,10,8),7),4))+H3*6+F3+D3*4)*B3+I3)/A3</f>
        <v>0.6933333333</v>
      </c>
      <c r="Q3" s="1" t="n">
        <v>43</v>
      </c>
      <c r="R3" s="1" t="n">
        <v>15</v>
      </c>
      <c r="S3" s="29" t="n">
        <f aca="false">A3*P3+Q3*((12-C3)/12)+R3</f>
        <v>99.25</v>
      </c>
      <c r="T3" s="18" t="s">
        <v>20</v>
      </c>
      <c r="U3" s="29" t="n">
        <f aca="false">A3-S3</f>
        <v>-24.25</v>
      </c>
    </row>
    <row r="4" customFormat="false" ht="15.75" hidden="false" customHeight="false" outlineLevel="0" collapsed="false">
      <c r="A4" s="3" t="s">
        <v>21</v>
      </c>
      <c r="B4" s="4" t="s">
        <v>1</v>
      </c>
      <c r="C4" s="5" t="s">
        <v>2</v>
      </c>
      <c r="D4" s="6" t="s">
        <v>3</v>
      </c>
      <c r="E4" s="7" t="s">
        <v>4</v>
      </c>
      <c r="F4" s="8" t="s">
        <v>5</v>
      </c>
      <c r="G4" s="9" t="s">
        <v>6</v>
      </c>
      <c r="H4" s="10" t="s">
        <v>7</v>
      </c>
      <c r="I4" s="11" t="s">
        <v>8</v>
      </c>
      <c r="J4" s="12" t="s">
        <v>9</v>
      </c>
      <c r="K4" s="13" t="s">
        <v>10</v>
      </c>
      <c r="L4" s="14" t="s">
        <v>11</v>
      </c>
      <c r="M4" s="1" t="s">
        <v>12</v>
      </c>
      <c r="N4" s="1" t="s">
        <v>13</v>
      </c>
      <c r="T4" s="5" t="s">
        <v>2</v>
      </c>
    </row>
    <row r="5" customFormat="false" ht="15.75" hidden="false" customHeight="false" outlineLevel="0" collapsed="false">
      <c r="A5" s="16" t="n">
        <v>95</v>
      </c>
      <c r="B5" s="17" t="n">
        <v>3</v>
      </c>
      <c r="C5" s="18" t="n">
        <v>3</v>
      </c>
      <c r="D5" s="19" t="n">
        <v>2</v>
      </c>
      <c r="E5" s="30" t="s">
        <v>20</v>
      </c>
      <c r="F5" s="21" t="n">
        <v>3</v>
      </c>
      <c r="G5" s="22" t="n">
        <v>2</v>
      </c>
      <c r="H5" s="23" t="n">
        <v>0</v>
      </c>
      <c r="I5" s="24" t="n">
        <v>7</v>
      </c>
      <c r="J5" s="25" t="s">
        <v>22</v>
      </c>
      <c r="K5" s="31" t="s">
        <v>23</v>
      </c>
      <c r="L5" s="27"/>
      <c r="P5" s="29" t="n">
        <f aca="false">(((G5*IF(G5&gt;6,IF(G5&gt;11,IF(G5&gt;19,10,8),7),4))+H5*6+F5+D5*4)*B5+I5)/A5</f>
        <v>0.6736842105</v>
      </c>
      <c r="Q5" s="1" t="n">
        <v>43</v>
      </c>
      <c r="S5" s="29" t="n">
        <f aca="false">A5*P5+Q5*((12-C5)/12)+R5</f>
        <v>96.25</v>
      </c>
      <c r="T5" s="32" t="s">
        <v>20</v>
      </c>
      <c r="U5" s="29" t="n">
        <f aca="false">A5-S5</f>
        <v>-1.25</v>
      </c>
    </row>
    <row r="6" customFormat="false" ht="15.75" hidden="false" customHeight="false" outlineLevel="0" collapsed="false">
      <c r="A6" s="3" t="s">
        <v>24</v>
      </c>
      <c r="B6" s="4" t="s">
        <v>1</v>
      </c>
      <c r="C6" s="5" t="s">
        <v>2</v>
      </c>
      <c r="D6" s="6" t="s">
        <v>3</v>
      </c>
      <c r="E6" s="7" t="s">
        <v>4</v>
      </c>
      <c r="F6" s="8" t="s">
        <v>5</v>
      </c>
      <c r="G6" s="9" t="s">
        <v>6</v>
      </c>
      <c r="H6" s="10" t="s">
        <v>7</v>
      </c>
      <c r="I6" s="11" t="s">
        <v>8</v>
      </c>
      <c r="J6" s="12" t="s">
        <v>9</v>
      </c>
      <c r="K6" s="13" t="s">
        <v>10</v>
      </c>
      <c r="L6" s="14" t="s">
        <v>11</v>
      </c>
      <c r="M6" s="1" t="s">
        <v>12</v>
      </c>
      <c r="N6" s="1" t="s">
        <v>13</v>
      </c>
      <c r="T6" s="5" t="s">
        <v>2</v>
      </c>
    </row>
    <row r="7" customFormat="false" ht="15.75" hidden="false" customHeight="false" outlineLevel="0" collapsed="false">
      <c r="A7" s="16" t="n">
        <v>90</v>
      </c>
      <c r="B7" s="17" t="n">
        <v>1</v>
      </c>
      <c r="C7" s="18" t="n">
        <v>3</v>
      </c>
      <c r="D7" s="19" t="n">
        <v>1</v>
      </c>
      <c r="E7" s="20" t="s">
        <v>20</v>
      </c>
      <c r="F7" s="21" t="n">
        <v>3</v>
      </c>
      <c r="G7" s="22" t="n">
        <v>7</v>
      </c>
      <c r="H7" s="23" t="n">
        <v>1</v>
      </c>
      <c r="I7" s="24" t="n">
        <v>6</v>
      </c>
      <c r="J7" s="25" t="s">
        <v>25</v>
      </c>
      <c r="K7" s="26" t="s">
        <v>17</v>
      </c>
      <c r="L7" s="27" t="s">
        <v>26</v>
      </c>
      <c r="P7" s="29" t="n">
        <f aca="false">(((G7*IF(G7&gt;6,IF(G7&gt;11,IF(G7&gt;19,10,8),7),4))+H7*6+F7+D7*4)*B7+I7)/A7</f>
        <v>0.7555555556</v>
      </c>
      <c r="Q7" s="1" t="n">
        <v>33</v>
      </c>
      <c r="S7" s="29" t="n">
        <f aca="false">A7*P7+Q7*((12-C7)/12)+R7</f>
        <v>92.75</v>
      </c>
      <c r="T7" s="18" t="s">
        <v>20</v>
      </c>
      <c r="U7" s="29" t="n">
        <f aca="false">A7-S7</f>
        <v>-2.75</v>
      </c>
    </row>
    <row r="8" customFormat="false" ht="15.75" hidden="false" customHeight="false" outlineLevel="0" collapsed="false">
      <c r="A8" s="3" t="s">
        <v>27</v>
      </c>
      <c r="B8" s="4" t="s">
        <v>1</v>
      </c>
      <c r="C8" s="5" t="s">
        <v>2</v>
      </c>
      <c r="D8" s="6" t="s">
        <v>3</v>
      </c>
      <c r="E8" s="7" t="s">
        <v>4</v>
      </c>
      <c r="F8" s="8" t="s">
        <v>5</v>
      </c>
      <c r="G8" s="9" t="s">
        <v>6</v>
      </c>
      <c r="H8" s="10" t="s">
        <v>7</v>
      </c>
      <c r="I8" s="11" t="s">
        <v>8</v>
      </c>
      <c r="J8" s="12" t="s">
        <v>9</v>
      </c>
      <c r="K8" s="13" t="s">
        <v>10</v>
      </c>
      <c r="L8" s="14" t="s">
        <v>11</v>
      </c>
      <c r="M8" s="1" t="s">
        <v>12</v>
      </c>
      <c r="N8" s="1" t="s">
        <v>13</v>
      </c>
      <c r="T8" s="5" t="s">
        <v>2</v>
      </c>
    </row>
    <row r="9" customFormat="false" ht="15.75" hidden="false" customHeight="false" outlineLevel="0" collapsed="false">
      <c r="A9" s="16" t="n">
        <v>110</v>
      </c>
      <c r="B9" s="17" t="n">
        <v>3</v>
      </c>
      <c r="C9" s="18" t="n">
        <v>3</v>
      </c>
      <c r="D9" s="33" t="n">
        <v>3</v>
      </c>
      <c r="E9" s="30" t="s">
        <v>20</v>
      </c>
      <c r="F9" s="21" t="n">
        <v>3</v>
      </c>
      <c r="G9" s="22" t="n">
        <v>2</v>
      </c>
      <c r="H9" s="23" t="n">
        <v>0</v>
      </c>
      <c r="I9" s="24" t="n">
        <v>8</v>
      </c>
      <c r="J9" s="25" t="s">
        <v>28</v>
      </c>
      <c r="K9" s="34" t="s">
        <v>17</v>
      </c>
      <c r="L9" s="27" t="s">
        <v>29</v>
      </c>
      <c r="M9" s="35" t="s">
        <v>19</v>
      </c>
      <c r="N9" s="1" t="n">
        <v>2</v>
      </c>
      <c r="P9" s="29" t="n">
        <f aca="false">(((G9*IF(G9&gt;6,IF(G9&gt;11,IF(G9&gt;19,10,8),7),4))+H9*6+F9+D9*4)*B9+I9)/A9</f>
        <v>0.7</v>
      </c>
      <c r="Q9" s="1" t="n">
        <v>42</v>
      </c>
      <c r="R9" s="1" t="n">
        <v>25</v>
      </c>
      <c r="S9" s="29" t="n">
        <f aca="false">A9*P9+Q9*((12-C9)/12)+R9</f>
        <v>133.5</v>
      </c>
      <c r="T9" s="32" t="s">
        <v>20</v>
      </c>
      <c r="U9" s="29" t="n">
        <f aca="false">A9-S9</f>
        <v>-23.5</v>
      </c>
    </row>
    <row r="10" customFormat="false" ht="15.75" hidden="false" customHeight="false" outlineLevel="0" collapsed="false">
      <c r="A10" s="3" t="s">
        <v>30</v>
      </c>
      <c r="B10" s="4" t="s">
        <v>1</v>
      </c>
      <c r="C10" s="5" t="s">
        <v>2</v>
      </c>
      <c r="D10" s="36" t="s">
        <v>3</v>
      </c>
      <c r="E10" s="7" t="s">
        <v>4</v>
      </c>
      <c r="F10" s="8" t="s">
        <v>5</v>
      </c>
      <c r="G10" s="37" t="s">
        <v>6</v>
      </c>
      <c r="H10" s="10" t="s">
        <v>7</v>
      </c>
      <c r="I10" s="38" t="s">
        <v>8</v>
      </c>
      <c r="J10" s="12" t="s">
        <v>9</v>
      </c>
      <c r="K10" s="13" t="s">
        <v>10</v>
      </c>
      <c r="L10" s="14" t="s">
        <v>11</v>
      </c>
      <c r="M10" s="1" t="s">
        <v>12</v>
      </c>
      <c r="N10" s="1" t="s">
        <v>13</v>
      </c>
      <c r="T10" s="5" t="s">
        <v>2</v>
      </c>
    </row>
    <row r="11" customFormat="false" ht="15.75" hidden="false" customHeight="false" outlineLevel="0" collapsed="false">
      <c r="A11" s="39" t="n">
        <v>100</v>
      </c>
      <c r="B11" s="17" t="n">
        <v>1</v>
      </c>
      <c r="C11" s="18" t="n">
        <v>3</v>
      </c>
      <c r="D11" s="33" t="n">
        <v>0</v>
      </c>
      <c r="E11" s="20" t="s">
        <v>17</v>
      </c>
      <c r="F11" s="21" t="n">
        <v>0</v>
      </c>
      <c r="G11" s="22" t="n">
        <v>9</v>
      </c>
      <c r="H11" s="23" t="n">
        <v>1</v>
      </c>
      <c r="I11" s="40" t="n">
        <v>5</v>
      </c>
      <c r="J11" s="25" t="s">
        <v>31</v>
      </c>
      <c r="K11" s="26" t="s">
        <v>17</v>
      </c>
      <c r="L11" s="27" t="s">
        <v>32</v>
      </c>
      <c r="M11" s="3" t="s">
        <v>33</v>
      </c>
      <c r="N11" s="1" t="n">
        <v>1</v>
      </c>
      <c r="P11" s="29" t="n">
        <f aca="false">(((G11*IF(G11&gt;6,IF(G11&gt;11,IF(G11&gt;19,10,8),7),4))+H11*6+F11+D11*4)*B11+I11)/A11</f>
        <v>0.74</v>
      </c>
      <c r="Q11" s="1" t="n">
        <v>25</v>
      </c>
      <c r="R11" s="1" t="n">
        <v>30</v>
      </c>
      <c r="S11" s="29" t="n">
        <f aca="false">A11*P11+Q11*((12-C11)/12)+R11</f>
        <v>122.75</v>
      </c>
      <c r="T11" s="32" t="s">
        <v>20</v>
      </c>
      <c r="U11" s="29" t="n">
        <f aca="false">A11-S11</f>
        <v>-22.75</v>
      </c>
    </row>
    <row r="12" customFormat="false" ht="15.75" hidden="false" customHeight="false" outlineLevel="0" collapsed="false">
      <c r="A12" s="3" t="s">
        <v>34</v>
      </c>
      <c r="B12" s="4" t="s">
        <v>1</v>
      </c>
      <c r="C12" s="5" t="s">
        <v>2</v>
      </c>
      <c r="D12" s="36" t="s">
        <v>3</v>
      </c>
      <c r="E12" s="7" t="s">
        <v>4</v>
      </c>
      <c r="F12" s="8" t="s">
        <v>5</v>
      </c>
      <c r="G12" s="37" t="s">
        <v>6</v>
      </c>
      <c r="H12" s="10" t="s">
        <v>7</v>
      </c>
      <c r="I12" s="38" t="s">
        <v>8</v>
      </c>
      <c r="J12" s="12" t="s">
        <v>9</v>
      </c>
      <c r="K12" s="13" t="s">
        <v>10</v>
      </c>
      <c r="L12" s="14" t="s">
        <v>11</v>
      </c>
      <c r="M12" s="1" t="s">
        <v>12</v>
      </c>
      <c r="N12" s="1" t="s">
        <v>13</v>
      </c>
      <c r="T12" s="5" t="s">
        <v>2</v>
      </c>
    </row>
    <row r="13" customFormat="false" ht="15.75" hidden="false" customHeight="false" outlineLevel="0" collapsed="false">
      <c r="A13" s="39" t="n">
        <v>150</v>
      </c>
      <c r="B13" s="17" t="n">
        <v>1</v>
      </c>
      <c r="C13" s="18" t="n">
        <v>2</v>
      </c>
      <c r="D13" s="33" t="n">
        <v>0</v>
      </c>
      <c r="E13" s="20" t="s">
        <v>17</v>
      </c>
      <c r="F13" s="21" t="n">
        <v>0</v>
      </c>
      <c r="G13" s="22" t="n">
        <v>9</v>
      </c>
      <c r="H13" s="23" t="n">
        <v>1</v>
      </c>
      <c r="I13" s="24" t="n">
        <v>5</v>
      </c>
      <c r="J13" s="25" t="s">
        <v>35</v>
      </c>
      <c r="K13" s="26" t="s">
        <v>36</v>
      </c>
      <c r="L13" s="27" t="s">
        <v>37</v>
      </c>
      <c r="M13" s="3" t="s">
        <v>38</v>
      </c>
      <c r="N13" s="1" t="n">
        <v>1</v>
      </c>
      <c r="P13" s="29" t="n">
        <f aca="false">(((G13*IF(G13&gt;6,IF(G13&gt;11,IF(G13&gt;19,10,8),7),4))+H13*6+F13+D13*4)*B13+I13)/A13</f>
        <v>0.4933333333</v>
      </c>
      <c r="Q13" s="1" t="n">
        <v>40</v>
      </c>
      <c r="R13" s="1" t="n">
        <v>45</v>
      </c>
      <c r="S13" s="29" t="n">
        <f aca="false">A13*P13+Q13*((12-C13)/12)+R13</f>
        <v>152.3333333</v>
      </c>
      <c r="T13" s="32" t="s">
        <v>20</v>
      </c>
      <c r="U13" s="29" t="n">
        <f aca="false">A13-S13</f>
        <v>-2.333333333</v>
      </c>
    </row>
    <row r="14" customFormat="false" ht="15.75" hidden="false" customHeight="false" outlineLevel="0" collapsed="false">
      <c r="A14" s="3" t="s">
        <v>39</v>
      </c>
      <c r="B14" s="4" t="s">
        <v>1</v>
      </c>
      <c r="C14" s="5" t="s">
        <v>2</v>
      </c>
      <c r="D14" s="36" t="s">
        <v>3</v>
      </c>
      <c r="E14" s="41" t="s">
        <v>4</v>
      </c>
      <c r="F14" s="8" t="s">
        <v>5</v>
      </c>
      <c r="G14" s="37" t="s">
        <v>6</v>
      </c>
      <c r="H14" s="42" t="s">
        <v>7</v>
      </c>
      <c r="I14" s="38" t="s">
        <v>8</v>
      </c>
      <c r="J14" s="12" t="s">
        <v>9</v>
      </c>
      <c r="K14" s="13" t="s">
        <v>10</v>
      </c>
      <c r="L14" s="14" t="s">
        <v>11</v>
      </c>
      <c r="M14" s="1" t="s">
        <v>12</v>
      </c>
      <c r="N14" s="1" t="s">
        <v>13</v>
      </c>
      <c r="T14" s="5" t="s">
        <v>2</v>
      </c>
      <c r="V14" s="1" t="s">
        <v>40</v>
      </c>
    </row>
    <row r="15" customFormat="false" ht="15.75" hidden="false" customHeight="false" outlineLevel="0" collapsed="false">
      <c r="A15" s="39" t="n">
        <v>200</v>
      </c>
      <c r="B15" s="17" t="n">
        <v>1</v>
      </c>
      <c r="C15" s="18" t="n">
        <v>2</v>
      </c>
      <c r="D15" s="33" t="n">
        <v>1</v>
      </c>
      <c r="E15" s="30" t="s">
        <v>20</v>
      </c>
      <c r="F15" s="21" t="n">
        <v>0</v>
      </c>
      <c r="G15" s="22" t="n">
        <v>12</v>
      </c>
      <c r="H15" s="23" t="n">
        <v>3</v>
      </c>
      <c r="I15" s="40" t="n">
        <v>6</v>
      </c>
      <c r="J15" s="25" t="s">
        <v>41</v>
      </c>
      <c r="K15" s="26" t="s">
        <v>36</v>
      </c>
      <c r="L15" s="27" t="s">
        <v>42</v>
      </c>
      <c r="M15" s="1" t="s">
        <v>43</v>
      </c>
      <c r="P15" s="29" t="n">
        <f aca="false">(((G15*IF(G15&gt;6,IF(G15&gt;11,IF(G15&gt;19,10,8),7),4))+H15*6+F15+D15*4)*B15+I15)/A15</f>
        <v>0.62</v>
      </c>
      <c r="Q15" s="43" t="n">
        <f aca="false">25+24+40</f>
        <v>89</v>
      </c>
      <c r="R15" s="1" t="n">
        <v>20</v>
      </c>
      <c r="S15" s="29" t="n">
        <f aca="false">A15*P15+Q15*((12-C15)/12)+R15</f>
        <v>218.1666667</v>
      </c>
      <c r="T15" s="18" t="s">
        <v>20</v>
      </c>
      <c r="U15" s="29" t="n">
        <f aca="false">A15-S15</f>
        <v>-18.16666667</v>
      </c>
      <c r="V15" s="1" t="s">
        <v>44</v>
      </c>
    </row>
    <row r="16" customFormat="false" ht="15.75" hidden="false" customHeight="false" outlineLevel="0" collapsed="false">
      <c r="A16" s="3" t="s">
        <v>45</v>
      </c>
      <c r="B16" s="4" t="s">
        <v>1</v>
      </c>
      <c r="C16" s="5" t="s">
        <v>2</v>
      </c>
      <c r="D16" s="36" t="s">
        <v>3</v>
      </c>
      <c r="E16" s="7" t="s">
        <v>4</v>
      </c>
      <c r="F16" s="8" t="s">
        <v>5</v>
      </c>
      <c r="G16" s="37" t="s">
        <v>6</v>
      </c>
      <c r="H16" s="42" t="s">
        <v>7</v>
      </c>
      <c r="I16" s="38" t="s">
        <v>8</v>
      </c>
      <c r="J16" s="12" t="s">
        <v>9</v>
      </c>
      <c r="K16" s="13" t="s">
        <v>10</v>
      </c>
      <c r="L16" s="14" t="s">
        <v>11</v>
      </c>
      <c r="M16" s="1" t="s">
        <v>12</v>
      </c>
      <c r="N16" s="1" t="s">
        <v>13</v>
      </c>
      <c r="T16" s="5" t="s">
        <v>2</v>
      </c>
    </row>
    <row r="17" customFormat="false" ht="15.75" hidden="false" customHeight="false" outlineLevel="0" collapsed="false">
      <c r="A17" s="44" t="n">
        <v>320</v>
      </c>
      <c r="B17" s="17" t="n">
        <v>1</v>
      </c>
      <c r="C17" s="18" t="n">
        <v>2</v>
      </c>
      <c r="D17" s="33" t="n">
        <v>0</v>
      </c>
      <c r="E17" s="20" t="s">
        <v>17</v>
      </c>
      <c r="F17" s="21" t="n">
        <v>0</v>
      </c>
      <c r="G17" s="22" t="n">
        <v>16</v>
      </c>
      <c r="H17" s="23" t="n">
        <v>5</v>
      </c>
      <c r="I17" s="24" t="n">
        <v>5</v>
      </c>
      <c r="J17" s="25" t="s">
        <v>46</v>
      </c>
      <c r="K17" s="26" t="s">
        <v>47</v>
      </c>
      <c r="L17" s="27" t="s">
        <v>48</v>
      </c>
      <c r="M17" s="3" t="s">
        <v>49</v>
      </c>
      <c r="N17" s="1" t="n">
        <v>1</v>
      </c>
      <c r="P17" s="29" t="n">
        <f aca="false">(((G17*IF(G17&gt;6,IF(G17&gt;11,IF(G17&gt;19,10,8),7),4))+H17*6+F17+D17*4)*B17+I17)/A17</f>
        <v>0.509375</v>
      </c>
      <c r="Q17" s="1" t="n">
        <v>130</v>
      </c>
      <c r="R17" s="1" t="n">
        <v>50</v>
      </c>
      <c r="S17" s="29" t="n">
        <f aca="false">A17*P17+Q17*((12-C17)/12)+R17</f>
        <v>321.3333333</v>
      </c>
      <c r="T17" s="32" t="s">
        <v>50</v>
      </c>
      <c r="U17" s="29" t="n">
        <f aca="false">A17-S17</f>
        <v>-1.333333333</v>
      </c>
    </row>
    <row r="18" customFormat="false" ht="15.75" hidden="false" customHeight="false" outlineLevel="0" collapsed="false">
      <c r="A18" s="3" t="s">
        <v>51</v>
      </c>
      <c r="B18" s="4" t="s">
        <v>1</v>
      </c>
      <c r="C18" s="5" t="s">
        <v>2</v>
      </c>
      <c r="D18" s="36" t="s">
        <v>3</v>
      </c>
      <c r="E18" s="7" t="s">
        <v>4</v>
      </c>
      <c r="F18" s="8" t="s">
        <v>5</v>
      </c>
      <c r="G18" s="37" t="s">
        <v>6</v>
      </c>
      <c r="H18" s="42" t="s">
        <v>7</v>
      </c>
      <c r="I18" s="38" t="s">
        <v>8</v>
      </c>
      <c r="J18" s="12" t="s">
        <v>9</v>
      </c>
      <c r="K18" s="13" t="s">
        <v>10</v>
      </c>
      <c r="L18" s="14" t="s">
        <v>11</v>
      </c>
      <c r="M18" s="1" t="s">
        <v>12</v>
      </c>
      <c r="N18" s="1" t="s">
        <v>13</v>
      </c>
      <c r="T18" s="5" t="s">
        <v>2</v>
      </c>
    </row>
    <row r="19" customFormat="false" ht="15.75" hidden="false" customHeight="false" outlineLevel="0" collapsed="false">
      <c r="A19" s="44" t="n">
        <v>250</v>
      </c>
      <c r="B19" s="17" t="n">
        <v>1</v>
      </c>
      <c r="C19" s="18" t="n">
        <v>2</v>
      </c>
      <c r="D19" s="33" t="n">
        <v>0</v>
      </c>
      <c r="E19" s="20" t="s">
        <v>17</v>
      </c>
      <c r="F19" s="21" t="n">
        <v>0</v>
      </c>
      <c r="G19" s="22" t="n">
        <v>16</v>
      </c>
      <c r="H19" s="23" t="n">
        <v>3</v>
      </c>
      <c r="I19" s="24" t="n">
        <v>5</v>
      </c>
      <c r="J19" s="25" t="s">
        <v>52</v>
      </c>
      <c r="K19" s="34" t="s">
        <v>53</v>
      </c>
      <c r="L19" s="27" t="s">
        <v>54</v>
      </c>
      <c r="M19" s="3" t="s">
        <v>55</v>
      </c>
      <c r="N19" s="1" t="n">
        <v>1</v>
      </c>
      <c r="P19" s="29" t="n">
        <f aca="false">(((G19*IF(G19&gt;6,IF(G19&gt;11,IF(G19&gt;19,10,8),7),4))+H19*6+F19+D19*4)*B19+I19)/A19</f>
        <v>0.604</v>
      </c>
      <c r="Q19" s="29" t="n">
        <f aca="false">25+'Escalation - Broń'!G80</f>
        <v>65</v>
      </c>
      <c r="R19" s="1" t="n">
        <v>40</v>
      </c>
      <c r="S19" s="29" t="n">
        <f aca="false">A19*P19+Q19*((12-C19)/12)+R19</f>
        <v>245.1666667</v>
      </c>
      <c r="T19" s="32" t="s">
        <v>50</v>
      </c>
      <c r="U19" s="29" t="n">
        <f aca="false">A19-S19</f>
        <v>4.833333333</v>
      </c>
    </row>
    <row r="20" customFormat="false" ht="15.75" hidden="false" customHeight="false" outlineLevel="0" collapsed="false">
      <c r="A20" s="3" t="s">
        <v>56</v>
      </c>
      <c r="B20" s="4" t="s">
        <v>1</v>
      </c>
      <c r="C20" s="5" t="s">
        <v>2</v>
      </c>
      <c r="D20" s="36" t="s">
        <v>3</v>
      </c>
      <c r="E20" s="7" t="s">
        <v>4</v>
      </c>
      <c r="F20" s="8" t="s">
        <v>5</v>
      </c>
      <c r="G20" s="37" t="s">
        <v>6</v>
      </c>
      <c r="H20" s="10" t="s">
        <v>7</v>
      </c>
      <c r="I20" s="38" t="s">
        <v>8</v>
      </c>
      <c r="J20" s="12" t="s">
        <v>9</v>
      </c>
      <c r="K20" s="13" t="s">
        <v>10</v>
      </c>
      <c r="L20" s="14" t="s">
        <v>11</v>
      </c>
      <c r="M20" s="1" t="s">
        <v>12</v>
      </c>
      <c r="N20" s="1" t="s">
        <v>13</v>
      </c>
      <c r="T20" s="5" t="s">
        <v>2</v>
      </c>
    </row>
    <row r="21" customFormat="false" ht="15.75" hidden="false" customHeight="false" outlineLevel="0" collapsed="false">
      <c r="A21" s="44" t="n">
        <v>175</v>
      </c>
      <c r="B21" s="17" t="n">
        <v>1</v>
      </c>
      <c r="C21" s="18" t="n">
        <v>2</v>
      </c>
      <c r="D21" s="33" t="n">
        <v>4</v>
      </c>
      <c r="E21" s="20" t="s">
        <v>17</v>
      </c>
      <c r="F21" s="21" t="n">
        <v>0</v>
      </c>
      <c r="G21" s="22" t="n">
        <v>8</v>
      </c>
      <c r="H21" s="23" t="n">
        <v>1</v>
      </c>
      <c r="I21" s="24" t="n">
        <v>7</v>
      </c>
      <c r="J21" s="25" t="s">
        <v>57</v>
      </c>
      <c r="K21" s="34" t="s">
        <v>58</v>
      </c>
      <c r="L21" s="27" t="s">
        <v>59</v>
      </c>
      <c r="M21" s="1" t="s">
        <v>60</v>
      </c>
      <c r="N21" s="1" t="n">
        <v>1</v>
      </c>
      <c r="P21" s="29" t="n">
        <f aca="false">(((G21*IF(G21&gt;6,IF(G21&gt;11,IF(G21&gt;19,10,8),7),4))+H21*6+F21+D21*4)*B21+I21)/A21</f>
        <v>0.4857142857</v>
      </c>
      <c r="Q21" s="29" t="n">
        <f aca="false">'Escalation - Broń'!G54+'Escalation - Broń'!G57</f>
        <v>70</v>
      </c>
      <c r="R21" s="1" t="n">
        <v>40</v>
      </c>
      <c r="S21" s="29" t="n">
        <f aca="false">A21*P21+Q21*((12-C21)/12)+R21</f>
        <v>183.3333333</v>
      </c>
      <c r="T21" s="32" t="s">
        <v>50</v>
      </c>
      <c r="U21" s="29" t="n">
        <f aca="false">A21-S21</f>
        <v>-8.333333333</v>
      </c>
    </row>
    <row r="22" customFormat="false" ht="15.75" hidden="false" customHeight="false" outlineLevel="0" collapsed="false">
      <c r="A22" s="45" t="s">
        <v>61</v>
      </c>
      <c r="B22" s="46" t="s">
        <v>1</v>
      </c>
      <c r="C22" s="47" t="s">
        <v>2</v>
      </c>
      <c r="D22" s="48" t="s">
        <v>3</v>
      </c>
      <c r="E22" s="49" t="s">
        <v>4</v>
      </c>
      <c r="F22" s="50" t="s">
        <v>5</v>
      </c>
      <c r="G22" s="51" t="s">
        <v>6</v>
      </c>
      <c r="H22" s="52" t="s">
        <v>7</v>
      </c>
      <c r="I22" s="53" t="s">
        <v>8</v>
      </c>
      <c r="J22" s="54" t="s">
        <v>9</v>
      </c>
      <c r="K22" s="55" t="s">
        <v>10</v>
      </c>
      <c r="L22" s="56" t="s">
        <v>11</v>
      </c>
      <c r="M22" s="57" t="s">
        <v>12</v>
      </c>
      <c r="N22" s="57" t="s">
        <v>13</v>
      </c>
      <c r="O22" s="58"/>
      <c r="P22" s="58"/>
      <c r="Q22" s="58"/>
      <c r="R22" s="58"/>
      <c r="S22" s="58"/>
      <c r="T22" s="47" t="s">
        <v>2</v>
      </c>
    </row>
    <row r="23" customFormat="false" ht="15.75" hidden="false" customHeight="false" outlineLevel="0" collapsed="false">
      <c r="A23" s="45" t="n">
        <v>150</v>
      </c>
      <c r="B23" s="59" t="n">
        <v>1</v>
      </c>
      <c r="C23" s="60" t="n">
        <v>2</v>
      </c>
      <c r="D23" s="61" t="n">
        <v>0</v>
      </c>
      <c r="E23" s="62" t="s">
        <v>17</v>
      </c>
      <c r="F23" s="63" t="n">
        <v>0</v>
      </c>
      <c r="G23" s="64" t="n">
        <v>10</v>
      </c>
      <c r="H23" s="65" t="n">
        <v>0</v>
      </c>
      <c r="I23" s="66" t="n">
        <v>5</v>
      </c>
      <c r="J23" s="67" t="s">
        <v>62</v>
      </c>
      <c r="K23" s="68"/>
      <c r="L23" s="69"/>
      <c r="M23" s="70" t="s">
        <v>63</v>
      </c>
      <c r="N23" s="57" t="n">
        <v>1</v>
      </c>
      <c r="O23" s="58"/>
      <c r="P23" s="58" t="n">
        <f aca="false">(((G23*IF(G23&gt;6,IF(G23&gt;11,IF(G23&gt;19,10,8),7),4))+H23*6+F23+D23*4)*B23+I23)/A23</f>
        <v>0.5</v>
      </c>
      <c r="Q23" s="58" t="n">
        <f aca="false">30+'Escalation - Broń'!G12</f>
        <v>90</v>
      </c>
      <c r="R23" s="57" t="n">
        <v>15</v>
      </c>
      <c r="S23" s="58" t="n">
        <f aca="false">A23*P23+Q23*((12-C23)/12)+R23</f>
        <v>165</v>
      </c>
      <c r="T23" s="71" t="s">
        <v>50</v>
      </c>
      <c r="U23" s="29" t="n">
        <f aca="false">A23-S23</f>
        <v>-15</v>
      </c>
    </row>
    <row r="24" customFormat="false" ht="15.75" hidden="false" customHeight="false" outlineLevel="0" collapsed="false">
      <c r="A24" s="3" t="s">
        <v>64</v>
      </c>
      <c r="B24" s="4" t="s">
        <v>1</v>
      </c>
      <c r="C24" s="5" t="s">
        <v>2</v>
      </c>
      <c r="D24" s="36" t="s">
        <v>3</v>
      </c>
      <c r="E24" s="7" t="s">
        <v>4</v>
      </c>
      <c r="F24" s="8" t="s">
        <v>5</v>
      </c>
      <c r="G24" s="37" t="s">
        <v>6</v>
      </c>
      <c r="H24" s="42" t="s">
        <v>7</v>
      </c>
      <c r="I24" s="38" t="s">
        <v>8</v>
      </c>
      <c r="J24" s="12" t="s">
        <v>9</v>
      </c>
      <c r="K24" s="13" t="s">
        <v>10</v>
      </c>
      <c r="L24" s="14" t="s">
        <v>11</v>
      </c>
      <c r="M24" s="1" t="s">
        <v>12</v>
      </c>
      <c r="N24" s="1" t="s">
        <v>13</v>
      </c>
      <c r="T24" s="5" t="s">
        <v>2</v>
      </c>
    </row>
    <row r="25" customFormat="false" ht="15.75" hidden="false" customHeight="false" outlineLevel="0" collapsed="false">
      <c r="A25" s="44" t="n">
        <v>400</v>
      </c>
      <c r="B25" s="17" t="n">
        <v>1</v>
      </c>
      <c r="C25" s="18" t="n">
        <v>2</v>
      </c>
      <c r="D25" s="33" t="n">
        <v>0</v>
      </c>
      <c r="E25" s="20" t="s">
        <v>17</v>
      </c>
      <c r="F25" s="21" t="n">
        <v>0</v>
      </c>
      <c r="G25" s="22" t="n">
        <v>22</v>
      </c>
      <c r="H25" s="23" t="n">
        <v>5</v>
      </c>
      <c r="I25" s="24" t="n">
        <v>5</v>
      </c>
      <c r="J25" s="25" t="s">
        <v>65</v>
      </c>
      <c r="K25" s="34" t="s">
        <v>66</v>
      </c>
      <c r="L25" s="27" t="s">
        <v>67</v>
      </c>
      <c r="M25" s="3" t="s">
        <v>68</v>
      </c>
      <c r="N25" s="1" t="n">
        <v>1</v>
      </c>
      <c r="P25" s="29" t="n">
        <f aca="false">(((G25*IF(G25&gt;6,IF(G25&gt;11,IF(G25&gt;19,10,8),7),4))+H25*6+F25+D25*4)*B25+I25)/A25</f>
        <v>0.6375</v>
      </c>
      <c r="Q25" s="29" t="n">
        <f aca="false">'Escalation - Broń'!G90+'Escalation - Broń'!G60*2</f>
        <v>125</v>
      </c>
      <c r="R25" s="1" t="n">
        <v>40</v>
      </c>
      <c r="S25" s="29" t="n">
        <f aca="false">A25*P25+Q25*((12-C25)/12)+R25</f>
        <v>399.166666666667</v>
      </c>
      <c r="T25" s="32" t="s">
        <v>50</v>
      </c>
      <c r="U25" s="29" t="n">
        <f aca="false">A25-S25</f>
        <v>0.8333333333</v>
      </c>
      <c r="V25" s="1" t="s">
        <v>69</v>
      </c>
    </row>
    <row r="26" customFormat="false" ht="15.75" hidden="false" customHeight="false" outlineLevel="0" collapsed="false">
      <c r="A26" s="72" t="n">
        <v>1</v>
      </c>
      <c r="B26" s="59" t="n">
        <v>5</v>
      </c>
      <c r="C26" s="73" t="n">
        <v>6</v>
      </c>
      <c r="D26" s="61" t="n">
        <v>0</v>
      </c>
      <c r="E26" s="62" t="s">
        <v>17</v>
      </c>
      <c r="F26" s="63" t="n">
        <v>1</v>
      </c>
      <c r="G26" s="74" t="n">
        <v>0</v>
      </c>
      <c r="H26" s="65" t="n">
        <v>0</v>
      </c>
      <c r="I26" s="75" t="n">
        <v>4</v>
      </c>
      <c r="J26" s="45"/>
      <c r="K26" s="68"/>
      <c r="L26" s="35"/>
      <c r="M26" s="3"/>
      <c r="N26" s="1" t="n">
        <v>2</v>
      </c>
      <c r="P26" s="29" t="n">
        <f aca="false">(((G26*IF(G26&gt;6,IF(G26&gt;11,IF(G26&gt;19,10,8),7),4))+H26*6+F26+D26*4)*B26+I26)/A26</f>
        <v>9</v>
      </c>
      <c r="Q26" s="1" t="n">
        <v>15</v>
      </c>
      <c r="S26" s="29" t="n">
        <f aca="false">A26*P26+Q26*((12-C26)/12)+R26</f>
        <v>16.5</v>
      </c>
    </row>
    <row r="27" customFormat="false" ht="15.75" hidden="false" customHeight="false" outlineLevel="0" collapsed="false">
      <c r="A27" s="72"/>
      <c r="B27" s="57"/>
      <c r="C27" s="76"/>
      <c r="D27" s="76"/>
      <c r="E27" s="77"/>
      <c r="F27" s="78"/>
      <c r="G27" s="77"/>
      <c r="H27" s="78"/>
      <c r="I27" s="58"/>
      <c r="J27" s="58"/>
      <c r="K27" s="58"/>
    </row>
    <row r="28" customFormat="false" ht="15.75" hidden="false" customHeight="false" outlineLevel="0" collapsed="false">
      <c r="A28" s="1"/>
      <c r="B28" s="1"/>
      <c r="C28" s="1"/>
      <c r="D28" s="1"/>
      <c r="E28" s="1"/>
      <c r="F28" s="1"/>
      <c r="G28" s="1"/>
      <c r="H28" s="1"/>
      <c r="I28" s="1"/>
      <c r="J28" s="1"/>
      <c r="K28" s="1"/>
      <c r="L28" s="1"/>
      <c r="M28" s="1"/>
      <c r="N28" s="1"/>
      <c r="O28" s="1"/>
      <c r="P28" s="1"/>
    </row>
    <row r="29" customFormat="false" ht="15.75" hidden="false" customHeight="false" outlineLevel="0" collapsed="false">
      <c r="A29" s="1" t="s">
        <v>70</v>
      </c>
      <c r="B29" s="1"/>
      <c r="C29" s="1"/>
      <c r="D29" s="1"/>
      <c r="E29" s="1"/>
      <c r="F29" s="1"/>
      <c r="G29" s="1"/>
      <c r="H29" s="1"/>
      <c r="I29" s="1"/>
      <c r="J29" s="1"/>
      <c r="K29" s="1"/>
      <c r="L29" s="1"/>
      <c r="M29" s="1"/>
      <c r="N29" s="1"/>
      <c r="O29" s="1"/>
      <c r="P29" s="1"/>
    </row>
    <row r="30" customFormat="false" ht="15.75" hidden="false" customHeight="false" outlineLevel="0" collapsed="false">
      <c r="A30" s="1"/>
      <c r="B30" s="1"/>
      <c r="C30" s="1"/>
      <c r="D30" s="1"/>
      <c r="E30" s="1"/>
      <c r="F30" s="1"/>
      <c r="G30" s="1"/>
      <c r="H30" s="1"/>
      <c r="I30" s="1"/>
      <c r="J30" s="1"/>
      <c r="K30" s="1"/>
      <c r="L30" s="1"/>
      <c r="M30" s="1"/>
      <c r="N30" s="1"/>
      <c r="O30" s="1"/>
      <c r="P30" s="1"/>
    </row>
    <row r="31" customFormat="false" ht="15.75" hidden="false" customHeight="false" outlineLevel="0" collapsed="false">
      <c r="A31" s="3" t="s">
        <v>71</v>
      </c>
      <c r="B31" s="1"/>
      <c r="C31" s="1"/>
      <c r="D31" s="1"/>
      <c r="E31" s="1"/>
      <c r="F31" s="1"/>
      <c r="G31" s="1"/>
      <c r="H31" s="1"/>
      <c r="I31" s="1"/>
      <c r="J31" s="1"/>
      <c r="K31" s="1"/>
      <c r="L31" s="1"/>
      <c r="M31" s="1"/>
      <c r="N31" s="1"/>
      <c r="O31" s="1"/>
      <c r="P31" s="1"/>
    </row>
    <row r="32" customFormat="false" ht="15.75" hidden="false" customHeight="false" outlineLevel="0" collapsed="false">
      <c r="A32" s="1"/>
      <c r="B32" s="1"/>
      <c r="C32" s="1"/>
      <c r="D32" s="1"/>
      <c r="E32" s="1"/>
      <c r="F32" s="1"/>
      <c r="G32" s="1"/>
      <c r="H32" s="1"/>
      <c r="I32" s="1"/>
      <c r="J32" s="1"/>
      <c r="K32" s="1"/>
      <c r="L32" s="1"/>
      <c r="M32" s="1"/>
      <c r="N32" s="1"/>
      <c r="O32" s="1"/>
      <c r="P32" s="1"/>
    </row>
    <row r="33" customFormat="false" ht="15.75" hidden="false" customHeight="false" outlineLevel="0" collapsed="false">
      <c r="A33" s="1"/>
      <c r="B33" s="1"/>
      <c r="C33" s="1"/>
      <c r="D33" s="1"/>
      <c r="E33" s="1"/>
      <c r="F33" s="1"/>
      <c r="G33" s="1"/>
      <c r="H33" s="1"/>
      <c r="I33" s="1"/>
      <c r="J33" s="1"/>
      <c r="K33" s="1"/>
      <c r="L33" s="1"/>
      <c r="M33" s="1"/>
      <c r="N33" s="1"/>
      <c r="O33" s="1"/>
      <c r="P33" s="1"/>
    </row>
    <row r="34" customFormat="false" ht="15.75" hidden="false" customHeight="false" outlineLevel="0" collapsed="false">
      <c r="A34" s="1"/>
      <c r="B34" s="1"/>
      <c r="C34" s="1"/>
      <c r="D34" s="1"/>
      <c r="E34" s="1"/>
      <c r="F34" s="1"/>
      <c r="G34" s="1"/>
      <c r="H34" s="1"/>
      <c r="I34" s="1"/>
      <c r="N34" s="79"/>
      <c r="O34" s="79"/>
      <c r="P34" s="79"/>
    </row>
    <row r="35" customFormat="false" ht="15.75" hidden="false" customHeight="false" outlineLevel="0" collapsed="false">
      <c r="A35" s="1"/>
      <c r="B35" s="1"/>
      <c r="C35" s="1"/>
      <c r="D35" s="1"/>
      <c r="E35" s="1"/>
      <c r="F35" s="1"/>
      <c r="G35" s="1"/>
      <c r="H35" s="1"/>
      <c r="I35" s="1"/>
      <c r="N35" s="79"/>
      <c r="O35" s="79"/>
      <c r="P35" s="79"/>
    </row>
    <row r="36" customFormat="false" ht="15.75" hidden="false" customHeight="false" outlineLevel="0" collapsed="false">
      <c r="A36" s="1"/>
      <c r="B36" s="1"/>
      <c r="C36" s="1"/>
      <c r="D36" s="1"/>
      <c r="E36" s="1"/>
      <c r="F36" s="1"/>
      <c r="G36" s="1"/>
      <c r="H36" s="1"/>
      <c r="I36" s="1"/>
    </row>
    <row r="37" customFormat="false" ht="15.75" hidden="false" customHeight="false" outlineLevel="0" collapsed="false">
      <c r="A37" s="1"/>
      <c r="B37" s="1"/>
      <c r="C37" s="1"/>
      <c r="D37" s="1"/>
      <c r="E37" s="1"/>
      <c r="F37" s="1"/>
      <c r="G37" s="1"/>
      <c r="H37" s="1"/>
      <c r="I37" s="1"/>
    </row>
    <row r="38" customFormat="false" ht="15.75" hidden="false" customHeight="false" outlineLevel="0" collapsed="false">
      <c r="A38" s="1"/>
      <c r="B38" s="1"/>
      <c r="C38" s="1"/>
      <c r="D38" s="1"/>
      <c r="E38" s="1"/>
      <c r="F38" s="1"/>
      <c r="G38" s="1"/>
      <c r="H38" s="1"/>
      <c r="I38" s="1"/>
    </row>
    <row r="39" customFormat="false" ht="15.75" hidden="false" customHeight="false" outlineLevel="0" collapsed="false">
      <c r="A39" s="1"/>
      <c r="B39" s="1"/>
      <c r="C39" s="1"/>
      <c r="D39" s="1"/>
      <c r="E39" s="1"/>
      <c r="F39" s="1"/>
      <c r="G39" s="1"/>
      <c r="H39" s="1"/>
      <c r="I39" s="1"/>
      <c r="N39" s="79"/>
      <c r="O39" s="79"/>
      <c r="P39" s="79"/>
    </row>
    <row r="40" customFormat="false" ht="15.75" hidden="false" customHeight="false" outlineLevel="0" collapsed="false">
      <c r="A40" s="1"/>
      <c r="B40" s="1"/>
      <c r="C40" s="1"/>
      <c r="D40" s="1"/>
      <c r="E40" s="1"/>
      <c r="F40" s="1"/>
      <c r="G40" s="1"/>
      <c r="H40" s="1"/>
      <c r="I40" s="1"/>
      <c r="N40" s="79"/>
      <c r="O40" s="79"/>
      <c r="P40" s="79"/>
    </row>
    <row r="41" customFormat="false" ht="15.75" hidden="false" customHeight="false" outlineLevel="0" collapsed="false">
      <c r="A41" s="1"/>
      <c r="B41" s="1"/>
      <c r="C41" s="1"/>
      <c r="D41" s="1"/>
      <c r="E41" s="1"/>
      <c r="F41" s="1"/>
      <c r="G41" s="1"/>
      <c r="H41" s="1"/>
      <c r="I41" s="1"/>
      <c r="N41" s="79"/>
      <c r="O41" s="79"/>
      <c r="P41" s="79"/>
    </row>
    <row r="42" customFormat="false" ht="15.75" hidden="false" customHeight="false" outlineLevel="0" collapsed="false">
      <c r="A42" s="1"/>
      <c r="B42" s="1"/>
      <c r="C42" s="1"/>
      <c r="D42" s="1"/>
      <c r="E42" s="1"/>
      <c r="F42" s="1"/>
      <c r="G42" s="1"/>
      <c r="H42" s="1"/>
      <c r="I42" s="1"/>
    </row>
    <row r="44" customFormat="false" ht="21" hidden="false" customHeight="true" outlineLevel="0" collapsed="false"/>
    <row r="51" customFormat="false" ht="15.75" hidden="false" customHeight="false" outlineLevel="0" collapsed="false">
      <c r="N51" s="79"/>
      <c r="O51" s="79"/>
      <c r="P51" s="79"/>
    </row>
    <row r="52" customFormat="false" ht="15.75" hidden="false" customHeight="false" outlineLevel="0" collapsed="false">
      <c r="N52" s="79"/>
      <c r="O52" s="79"/>
      <c r="P52" s="79"/>
    </row>
    <row r="53" customFormat="false" ht="15.75" hidden="false" customHeight="false" outlineLevel="0" collapsed="false">
      <c r="N53" s="79"/>
      <c r="O53" s="79"/>
      <c r="P53" s="79"/>
    </row>
    <row r="54" customFormat="false" ht="15.75" hidden="false" customHeight="false" outlineLevel="0" collapsed="false">
      <c r="N54" s="79"/>
      <c r="O54" s="79"/>
      <c r="P54" s="79"/>
    </row>
    <row r="55" customFormat="false" ht="15.75" hidden="false" customHeight="false" outlineLevel="0" collapsed="false">
      <c r="N55" s="79"/>
      <c r="O55" s="79"/>
      <c r="P55" s="79"/>
    </row>
    <row r="56" customFormat="false" ht="15.75" hidden="false" customHeight="false" outlineLevel="0" collapsed="false">
      <c r="N56" s="79"/>
      <c r="O56" s="79"/>
      <c r="P56" s="79"/>
    </row>
    <row r="57" customFormat="false" ht="15.75" hidden="false" customHeight="false" outlineLevel="0" collapsed="false">
      <c r="N57" s="79"/>
      <c r="O57" s="79"/>
      <c r="P57" s="79"/>
    </row>
    <row r="58" customFormat="false" ht="15.75" hidden="false" customHeight="false" outlineLevel="0" collapsed="false">
      <c r="N58" s="79"/>
      <c r="O58" s="79"/>
      <c r="P58" s="79"/>
    </row>
    <row r="59" customFormat="false" ht="15.75" hidden="false" customHeight="false" outlineLevel="0" collapsed="false">
      <c r="N59" s="79"/>
      <c r="O59" s="79"/>
      <c r="P59" s="79"/>
    </row>
    <row r="60" customFormat="false" ht="15.75" hidden="false" customHeight="false" outlineLevel="0" collapsed="false">
      <c r="N60" s="79"/>
      <c r="O60" s="79"/>
      <c r="P60" s="79"/>
    </row>
    <row r="61" customFormat="false" ht="15.75" hidden="false" customHeight="false" outlineLevel="0" collapsed="false">
      <c r="N61" s="79"/>
      <c r="O61" s="79"/>
      <c r="P61" s="79"/>
    </row>
    <row r="62" customFormat="false" ht="15.75" hidden="false" customHeight="false" outlineLevel="0" collapsed="false">
      <c r="N62" s="79"/>
      <c r="O62" s="79"/>
      <c r="P62" s="79"/>
    </row>
    <row r="63" customFormat="false" ht="15.75" hidden="false" customHeight="false" outlineLevel="0" collapsed="false">
      <c r="N63" s="79"/>
      <c r="O63" s="79"/>
      <c r="P63" s="79"/>
    </row>
    <row r="64" customFormat="false" ht="15.75" hidden="false" customHeight="false" outlineLevel="0" collapsed="false">
      <c r="D64" s="1"/>
      <c r="E64" s="1"/>
      <c r="F64" s="1"/>
      <c r="G64" s="1"/>
      <c r="J64" s="79"/>
      <c r="M64" s="79"/>
      <c r="N64" s="79"/>
      <c r="O64" s="79"/>
      <c r="P64" s="79"/>
    </row>
    <row r="65" customFormat="false" ht="15.75" hidden="false" customHeight="false" outlineLevel="0" collapsed="false">
      <c r="D65" s="1"/>
      <c r="E65" s="1"/>
      <c r="F65" s="1"/>
      <c r="G65" s="1"/>
      <c r="H65" s="1"/>
      <c r="J65" s="79"/>
      <c r="K65" s="79"/>
      <c r="L65" s="79"/>
      <c r="M65" s="79"/>
      <c r="N65" s="79"/>
      <c r="O65" s="79"/>
      <c r="P65" s="79"/>
    </row>
    <row r="66" customFormat="false" ht="15.75" hidden="false" customHeight="false" outlineLevel="0" collapsed="false">
      <c r="D66" s="1"/>
      <c r="E66" s="79"/>
      <c r="F66" s="1"/>
      <c r="G66" s="79"/>
      <c r="H66" s="79"/>
      <c r="I66" s="1"/>
      <c r="J66" s="1"/>
      <c r="K66" s="79"/>
      <c r="L66" s="79"/>
      <c r="M66" s="79"/>
      <c r="N66" s="79"/>
      <c r="O66" s="79"/>
      <c r="P66" s="79"/>
    </row>
    <row r="67" customFormat="false" ht="15.75" hidden="false" customHeight="false" outlineLevel="0" collapsed="false">
      <c r="D67" s="1"/>
      <c r="E67" s="79"/>
      <c r="F67" s="1"/>
      <c r="G67" s="79"/>
      <c r="H67" s="79"/>
      <c r="I67" s="79"/>
      <c r="J67" s="79"/>
      <c r="K67" s="79"/>
      <c r="L67" s="79"/>
      <c r="M67" s="79"/>
      <c r="N67" s="79"/>
      <c r="O67" s="79"/>
      <c r="P67" s="79"/>
    </row>
    <row r="68" customFormat="false" ht="15.75" hidden="false" customHeight="false" outlineLevel="0" collapsed="false">
      <c r="D68" s="79"/>
      <c r="E68" s="79"/>
      <c r="F68" s="79"/>
      <c r="G68" s="79"/>
      <c r="H68" s="79"/>
      <c r="I68" s="79"/>
      <c r="J68" s="79"/>
      <c r="K68" s="79"/>
      <c r="L68" s="79"/>
      <c r="M68" s="79"/>
      <c r="N68" s="79"/>
      <c r="O68" s="79"/>
      <c r="P68" s="79"/>
    </row>
    <row r="69" customFormat="false" ht="15.75" hidden="false" customHeight="false" outlineLevel="0" collapsed="false">
      <c r="D69" s="79"/>
      <c r="E69" s="79"/>
      <c r="F69" s="1"/>
      <c r="G69" s="79"/>
      <c r="H69" s="79"/>
      <c r="I69" s="79"/>
      <c r="J69" s="79"/>
      <c r="K69" s="79"/>
      <c r="L69" s="79"/>
      <c r="M69" s="79"/>
      <c r="N69" s="79"/>
      <c r="O69" s="79"/>
      <c r="P69" s="79"/>
    </row>
    <row r="70" customFormat="false" ht="15.75" hidden="false" customHeight="false" outlineLevel="0" collapsed="false">
      <c r="A70" s="79"/>
      <c r="D70" s="79"/>
      <c r="E70" s="79"/>
      <c r="F70" s="1"/>
      <c r="G70" s="79"/>
      <c r="H70" s="79"/>
      <c r="I70" s="79"/>
      <c r="J70" s="79"/>
      <c r="K70" s="79"/>
      <c r="L70" s="79"/>
      <c r="M70" s="79"/>
      <c r="N70" s="79"/>
      <c r="O70" s="79"/>
      <c r="P70" s="79"/>
    </row>
    <row r="71" customFormat="false" ht="15.75" hidden="false" customHeight="false" outlineLevel="0" collapsed="false">
      <c r="A71" s="79"/>
      <c r="D71" s="79"/>
      <c r="E71" s="79"/>
      <c r="F71" s="1"/>
      <c r="G71" s="79"/>
      <c r="H71" s="79"/>
      <c r="I71" s="79"/>
      <c r="J71" s="79"/>
      <c r="K71" s="79"/>
      <c r="L71" s="79"/>
      <c r="M71" s="79"/>
      <c r="N71" s="79"/>
      <c r="O71" s="79"/>
      <c r="P71" s="79"/>
    </row>
    <row r="72" customFormat="false" ht="15.75" hidden="false" customHeight="false" outlineLevel="0" collapsed="false">
      <c r="A72" s="79"/>
      <c r="D72" s="79"/>
      <c r="E72" s="79"/>
      <c r="F72" s="1"/>
      <c r="G72" s="79"/>
      <c r="H72" s="79"/>
      <c r="I72" s="79"/>
      <c r="J72" s="79"/>
      <c r="K72" s="79"/>
      <c r="L72" s="79"/>
      <c r="M72" s="79"/>
      <c r="N72" s="79"/>
      <c r="O72" s="79"/>
      <c r="P72" s="79"/>
    </row>
    <row r="73" customFormat="false" ht="15.75" hidden="false" customHeight="false" outlineLevel="0" collapsed="false">
      <c r="A73" s="79"/>
      <c r="D73" s="79"/>
      <c r="E73" s="79"/>
      <c r="F73" s="1"/>
      <c r="G73" s="79"/>
      <c r="H73" s="79"/>
      <c r="I73" s="79"/>
      <c r="J73" s="79"/>
      <c r="K73" s="79"/>
      <c r="L73" s="79"/>
      <c r="M73" s="79"/>
      <c r="N73" s="79"/>
      <c r="O73" s="79"/>
      <c r="P73" s="79"/>
    </row>
    <row r="74" customFormat="false" ht="15.75" hidden="false" customHeight="false" outlineLevel="0" collapsed="false">
      <c r="A74" s="79"/>
      <c r="B74" s="79"/>
      <c r="C74" s="79"/>
      <c r="D74" s="79"/>
      <c r="E74" s="79"/>
      <c r="F74" s="80"/>
      <c r="G74" s="79"/>
      <c r="H74" s="79"/>
      <c r="I74" s="79"/>
      <c r="J74" s="79"/>
      <c r="K74" s="79"/>
      <c r="L74" s="79"/>
      <c r="M74" s="79"/>
      <c r="N74" s="79"/>
      <c r="O74" s="79"/>
      <c r="P74" s="79"/>
    </row>
    <row r="75" customFormat="false" ht="15.75" hidden="false" customHeight="false" outlineLevel="0" collapsed="false">
      <c r="A75" s="79"/>
      <c r="B75" s="79"/>
      <c r="C75" s="79"/>
      <c r="D75" s="79"/>
      <c r="E75" s="79"/>
      <c r="F75" s="79"/>
      <c r="G75" s="79"/>
      <c r="H75" s="79"/>
      <c r="I75" s="79"/>
      <c r="J75" s="79"/>
      <c r="K75" s="79"/>
      <c r="L75" s="79"/>
      <c r="M75" s="79"/>
      <c r="N75" s="79"/>
      <c r="O75" s="79"/>
      <c r="P75" s="79"/>
    </row>
    <row r="76" customFormat="false" ht="15.75" hidden="false" customHeight="false" outlineLevel="0" collapsed="false">
      <c r="A76" s="79"/>
      <c r="B76" s="79"/>
      <c r="C76" s="79"/>
      <c r="D76" s="79"/>
      <c r="E76" s="79"/>
      <c r="F76" s="79"/>
      <c r="G76" s="79"/>
      <c r="H76" s="79"/>
      <c r="I76" s="79"/>
      <c r="J76" s="79"/>
      <c r="K76" s="79"/>
      <c r="L76" s="79"/>
      <c r="M76" s="79"/>
      <c r="N76" s="79"/>
      <c r="O76" s="79"/>
      <c r="P76" s="79"/>
    </row>
    <row r="77" customFormat="false" ht="15.75" hidden="false" customHeight="false" outlineLevel="0" collapsed="false">
      <c r="A77" s="79"/>
      <c r="B77" s="81"/>
      <c r="C77" s="81"/>
      <c r="D77" s="79"/>
      <c r="E77" s="79"/>
      <c r="F77" s="79"/>
      <c r="G77" s="79"/>
      <c r="H77" s="79"/>
      <c r="I77" s="79"/>
      <c r="J77" s="79"/>
      <c r="K77" s="79"/>
      <c r="L77" s="79"/>
      <c r="M77" s="79"/>
      <c r="N77" s="79"/>
      <c r="O77" s="79"/>
      <c r="P77" s="79"/>
    </row>
    <row r="78" customFormat="false" ht="15.75" hidden="false" customHeight="false" outlineLevel="0" collapsed="false">
      <c r="A78" s="79"/>
      <c r="B78" s="81"/>
      <c r="C78" s="81"/>
      <c r="D78" s="81"/>
      <c r="E78" s="81"/>
      <c r="F78" s="81"/>
      <c r="G78" s="81"/>
      <c r="H78" s="81"/>
      <c r="I78" s="81"/>
      <c r="J78" s="81"/>
      <c r="K78" s="79"/>
      <c r="L78" s="79"/>
      <c r="M78" s="79"/>
      <c r="N78" s="79"/>
      <c r="O78" s="79"/>
      <c r="P78" s="79"/>
    </row>
    <row r="79" customFormat="false" ht="15.75" hidden="false" customHeight="false" outlineLevel="0" collapsed="false">
      <c r="A79" s="79"/>
      <c r="B79" s="81"/>
      <c r="C79" s="81"/>
      <c r="D79" s="81"/>
      <c r="E79" s="81"/>
      <c r="F79" s="81"/>
      <c r="G79" s="81"/>
      <c r="H79" s="81"/>
      <c r="I79" s="81"/>
      <c r="J79" s="81"/>
      <c r="K79" s="79"/>
      <c r="L79" s="79"/>
      <c r="M79" s="79"/>
      <c r="N79" s="79"/>
      <c r="O79" s="79"/>
      <c r="P79" s="79"/>
    </row>
    <row r="80" customFormat="false" ht="15.75" hidden="false" customHeight="false" outlineLevel="0" collapsed="false">
      <c r="A80" s="79"/>
      <c r="B80" s="81"/>
      <c r="C80" s="81"/>
      <c r="D80" s="81"/>
      <c r="E80" s="81"/>
      <c r="F80" s="81"/>
      <c r="G80" s="81"/>
      <c r="H80" s="81"/>
      <c r="I80" s="81"/>
      <c r="J80" s="81"/>
      <c r="K80" s="79"/>
      <c r="L80" s="79"/>
      <c r="M80" s="79"/>
      <c r="N80" s="79"/>
      <c r="O80" s="79"/>
      <c r="P80" s="79"/>
    </row>
    <row r="81" customFormat="false" ht="15.75" hidden="false" customHeight="false" outlineLevel="0" collapsed="false">
      <c r="A81" s="79"/>
      <c r="B81" s="81"/>
      <c r="C81" s="81"/>
      <c r="D81" s="81"/>
      <c r="E81" s="81"/>
      <c r="F81" s="81"/>
      <c r="G81" s="81"/>
      <c r="H81" s="81"/>
      <c r="I81" s="81"/>
      <c r="J81" s="81"/>
      <c r="K81" s="79"/>
      <c r="L81" s="79"/>
      <c r="M81" s="79"/>
      <c r="N81" s="79"/>
      <c r="O81" s="79"/>
      <c r="P81" s="79"/>
    </row>
    <row r="82" customFormat="false" ht="15.75" hidden="false" customHeight="false" outlineLevel="0" collapsed="false">
      <c r="A82" s="79"/>
      <c r="B82" s="81"/>
      <c r="C82" s="81"/>
      <c r="D82" s="81"/>
      <c r="E82" s="81"/>
      <c r="F82" s="81"/>
      <c r="G82" s="81"/>
      <c r="H82" s="81"/>
      <c r="I82" s="81"/>
      <c r="J82" s="81"/>
      <c r="K82" s="79"/>
      <c r="L82" s="79"/>
      <c r="M82" s="79"/>
      <c r="N82" s="79"/>
      <c r="O82" s="79"/>
      <c r="P82" s="79"/>
    </row>
    <row r="83" customFormat="false" ht="15.75" hidden="false" customHeight="false" outlineLevel="0" collapsed="false">
      <c r="A83" s="79"/>
      <c r="B83" s="79"/>
      <c r="C83" s="79"/>
      <c r="D83" s="81"/>
      <c r="E83" s="81"/>
      <c r="F83" s="81"/>
      <c r="G83" s="81"/>
      <c r="H83" s="81"/>
      <c r="I83" s="81"/>
      <c r="J83" s="81"/>
      <c r="K83" s="79"/>
      <c r="L83" s="79"/>
      <c r="M83" s="79"/>
      <c r="N83" s="79"/>
      <c r="O83" s="79"/>
      <c r="P83" s="79"/>
    </row>
    <row r="84" customFormat="false" ht="15.75" hidden="false" customHeight="false" outlineLevel="0" collapsed="false">
      <c r="A84" s="79"/>
      <c r="B84" s="79"/>
      <c r="C84" s="79"/>
      <c r="D84" s="79"/>
      <c r="E84" s="79"/>
      <c r="F84" s="79"/>
      <c r="G84" s="79"/>
      <c r="H84" s="79"/>
      <c r="I84" s="79"/>
      <c r="J84" s="79"/>
      <c r="K84" s="79"/>
      <c r="L84" s="79"/>
      <c r="M84" s="79"/>
      <c r="N84" s="79"/>
      <c r="O84" s="79"/>
      <c r="P84" s="79"/>
    </row>
    <row r="85" customFormat="false" ht="15.75" hidden="false" customHeight="false" outlineLevel="0" collapsed="false">
      <c r="A85" s="79"/>
      <c r="D85" s="79"/>
      <c r="E85" s="79"/>
      <c r="F85" s="79"/>
      <c r="G85" s="79"/>
      <c r="H85" s="79"/>
      <c r="I85" s="79"/>
      <c r="J85" s="79"/>
    </row>
    <row r="86" customFormat="false" ht="15.75" hidden="false" customHeight="false" outlineLevel="0" collapsed="false">
      <c r="A86" s="79"/>
    </row>
    <row r="87" customFormat="false" ht="15.75" hidden="false" customHeight="false" outlineLevel="0" collapsed="false">
      <c r="A87" s="79"/>
    </row>
    <row r="88" customFormat="false" ht="15.75" hidden="false" customHeight="false" outlineLevel="0" collapsed="false">
      <c r="A88" s="79"/>
    </row>
    <row r="89" customFormat="false" ht="15.75" hidden="false" customHeight="false" outlineLevel="0" collapsed="false">
      <c r="A89" s="1"/>
      <c r="B89" s="1"/>
      <c r="C89" s="1"/>
      <c r="D89" s="1"/>
      <c r="E89" s="1"/>
      <c r="F89" s="1"/>
      <c r="G89" s="1"/>
      <c r="H89" s="1"/>
      <c r="I89" s="1"/>
      <c r="J89" s="1"/>
      <c r="K89" s="1"/>
      <c r="L89" s="1"/>
      <c r="M89" s="1"/>
      <c r="N89" s="1"/>
      <c r="O89" s="1"/>
      <c r="P89" s="1"/>
      <c r="Q89" s="1"/>
    </row>
    <row r="90" customFormat="false" ht="15.75" hidden="false" customHeight="false" outlineLevel="0" collapsed="false">
      <c r="A90" s="1"/>
      <c r="B90" s="1"/>
      <c r="C90" s="1"/>
      <c r="D90" s="1"/>
      <c r="E90" s="1"/>
      <c r="F90" s="1"/>
      <c r="G90" s="1"/>
      <c r="H90" s="1"/>
      <c r="I90" s="1"/>
      <c r="J90" s="1"/>
      <c r="K90" s="1"/>
      <c r="L90" s="1"/>
      <c r="M90" s="1"/>
      <c r="N90" s="1"/>
      <c r="O90" s="1"/>
      <c r="P90" s="1"/>
      <c r="Q90" s="1"/>
    </row>
    <row r="91" customFormat="false" ht="15.75" hidden="false" customHeight="false" outlineLevel="0" collapsed="false">
      <c r="A91" s="1"/>
      <c r="B91" s="1"/>
      <c r="C91" s="1"/>
      <c r="D91" s="1"/>
      <c r="E91" s="1"/>
      <c r="F91" s="1"/>
      <c r="G91" s="1"/>
      <c r="H91" s="1"/>
      <c r="I91" s="1"/>
      <c r="J91" s="1"/>
      <c r="K91" s="1"/>
      <c r="L91" s="1"/>
      <c r="M91" s="1"/>
      <c r="N91" s="1"/>
      <c r="O91" s="1"/>
      <c r="P91" s="1"/>
      <c r="Q91" s="1"/>
    </row>
    <row r="92" customFormat="false" ht="15.75" hidden="false" customHeight="false" outlineLevel="0" collapsed="false">
      <c r="A92" s="1"/>
      <c r="B92" s="1"/>
      <c r="C92" s="1"/>
      <c r="D92" s="1"/>
      <c r="E92" s="1"/>
      <c r="F92" s="1"/>
      <c r="G92" s="1"/>
      <c r="H92" s="1"/>
      <c r="I92" s="1"/>
      <c r="J92" s="1"/>
      <c r="K92" s="1"/>
      <c r="L92" s="1"/>
      <c r="M92" s="1"/>
      <c r="N92" s="1"/>
      <c r="O92" s="1"/>
      <c r="P92" s="1"/>
      <c r="Q92" s="1"/>
    </row>
    <row r="93" customFormat="false" ht="15.75" hidden="false" customHeight="false" outlineLevel="0" collapsed="false">
      <c r="A93" s="1"/>
      <c r="B93" s="1"/>
      <c r="C93" s="1"/>
      <c r="D93" s="1"/>
      <c r="E93" s="1"/>
      <c r="F93" s="1"/>
      <c r="G93" s="1"/>
      <c r="H93" s="1"/>
      <c r="I93" s="1"/>
      <c r="J93" s="1"/>
      <c r="K93" s="1"/>
      <c r="L93" s="1"/>
      <c r="M93" s="1"/>
      <c r="N93" s="1"/>
      <c r="O93" s="1"/>
      <c r="P93" s="1"/>
      <c r="Q93" s="1"/>
    </row>
    <row r="94" customFormat="false" ht="15.75" hidden="false" customHeight="false" outlineLevel="0" collapsed="false">
      <c r="A94" s="1"/>
      <c r="B94" s="1"/>
      <c r="C94" s="1"/>
      <c r="D94" s="1"/>
      <c r="E94" s="1"/>
      <c r="F94" s="1"/>
      <c r="G94" s="1"/>
      <c r="H94" s="1"/>
      <c r="I94" s="1"/>
      <c r="J94" s="1"/>
      <c r="K94" s="1"/>
      <c r="L94" s="1"/>
      <c r="M94" s="1"/>
      <c r="N94" s="1"/>
      <c r="O94" s="1"/>
      <c r="P94" s="1"/>
      <c r="Q94" s="1"/>
    </row>
    <row r="95" customFormat="false" ht="15.75" hidden="false" customHeight="false" outlineLevel="0" collapsed="false">
      <c r="A95" s="1"/>
      <c r="B95" s="1"/>
      <c r="C95" s="1"/>
      <c r="D95" s="1"/>
      <c r="E95" s="1"/>
      <c r="F95" s="1"/>
      <c r="G95" s="1"/>
      <c r="H95" s="1"/>
      <c r="I95" s="1"/>
      <c r="J95" s="1"/>
      <c r="K95" s="1"/>
      <c r="L95" s="1"/>
      <c r="M95" s="1"/>
      <c r="N95" s="1"/>
      <c r="O95" s="1"/>
      <c r="P95" s="1"/>
      <c r="Q95" s="1"/>
    </row>
    <row r="96" customFormat="false" ht="15.75" hidden="false" customHeight="false" outlineLevel="0" collapsed="false">
      <c r="A96" s="1"/>
      <c r="B96" s="1"/>
      <c r="C96" s="1"/>
      <c r="D96" s="1"/>
      <c r="E96" s="1"/>
      <c r="F96" s="1"/>
      <c r="G96" s="1"/>
      <c r="H96" s="1"/>
      <c r="I96" s="1"/>
      <c r="J96" s="1"/>
      <c r="Q96" s="79"/>
    </row>
    <row r="97" customFormat="false" ht="15.75" hidden="false" customHeight="false" outlineLevel="0" collapsed="false">
      <c r="A97" s="1"/>
      <c r="B97" s="1"/>
      <c r="C97" s="1"/>
      <c r="D97" s="1"/>
      <c r="E97" s="1"/>
      <c r="F97" s="1"/>
      <c r="G97" s="1"/>
      <c r="H97" s="1"/>
      <c r="I97" s="1"/>
      <c r="J97" s="1"/>
      <c r="Q97" s="79"/>
    </row>
    <row r="98" customFormat="false" ht="15.75" hidden="false" customHeight="false" outlineLevel="0" collapsed="false">
      <c r="A98" s="1"/>
      <c r="B98" s="1"/>
      <c r="C98" s="1"/>
      <c r="D98" s="1"/>
      <c r="E98" s="1"/>
      <c r="F98" s="1"/>
      <c r="G98" s="1"/>
      <c r="H98" s="1"/>
      <c r="I98" s="1"/>
      <c r="J98" s="1"/>
    </row>
    <row r="99" customFormat="false" ht="15.75" hidden="false" customHeight="false" outlineLevel="0" collapsed="false">
      <c r="A99" s="1"/>
      <c r="B99" s="1"/>
      <c r="C99" s="1"/>
      <c r="D99" s="1"/>
      <c r="E99" s="1"/>
      <c r="F99" s="1"/>
      <c r="G99" s="1"/>
      <c r="H99" s="1"/>
      <c r="I99" s="1"/>
      <c r="J99" s="1"/>
    </row>
    <row r="100" customFormat="false" ht="15.75" hidden="false" customHeight="false" outlineLevel="0" collapsed="false">
      <c r="A100" s="1"/>
      <c r="B100" s="1"/>
      <c r="C100" s="1"/>
      <c r="D100" s="1"/>
      <c r="E100" s="1"/>
      <c r="F100" s="1"/>
      <c r="G100" s="1"/>
      <c r="H100" s="1"/>
      <c r="I100" s="1"/>
      <c r="J100" s="1"/>
    </row>
    <row r="101" customFormat="false" ht="15.75" hidden="false" customHeight="false" outlineLevel="0" collapsed="false">
      <c r="A101" s="1"/>
      <c r="B101" s="1"/>
      <c r="C101" s="1"/>
      <c r="D101" s="1"/>
      <c r="E101" s="1"/>
      <c r="F101" s="1"/>
      <c r="G101" s="1"/>
      <c r="H101" s="1"/>
      <c r="I101" s="1"/>
      <c r="J101" s="1"/>
      <c r="Q101" s="79"/>
      <c r="U101" s="79"/>
      <c r="V101" s="79"/>
      <c r="W101" s="79"/>
    </row>
    <row r="102" customFormat="false" ht="15.75" hidden="false" customHeight="false" outlineLevel="0" collapsed="false">
      <c r="A102" s="1"/>
      <c r="B102" s="1"/>
      <c r="C102" s="1"/>
      <c r="D102" s="1"/>
      <c r="E102" s="1"/>
      <c r="F102" s="1"/>
      <c r="G102" s="1"/>
      <c r="H102" s="1"/>
      <c r="I102" s="1"/>
      <c r="J102" s="1"/>
      <c r="Q102" s="79"/>
      <c r="U102" s="82"/>
      <c r="V102" s="82"/>
      <c r="W102" s="82"/>
    </row>
    <row r="103" customFormat="false" ht="15.75" hidden="false" customHeight="false" outlineLevel="0" collapsed="false">
      <c r="A103" s="1"/>
      <c r="B103" s="1"/>
      <c r="C103" s="1"/>
      <c r="D103" s="1"/>
      <c r="E103" s="1"/>
      <c r="F103" s="1"/>
      <c r="G103" s="1"/>
      <c r="H103" s="1"/>
      <c r="I103" s="1"/>
      <c r="J103" s="1"/>
      <c r="Q103" s="79"/>
      <c r="U103" s="82"/>
      <c r="V103" s="82"/>
      <c r="W103" s="82"/>
    </row>
    <row r="104" customFormat="false" ht="15.75" hidden="false" customHeight="false" outlineLevel="0" collapsed="false">
      <c r="A104" s="1"/>
      <c r="B104" s="1"/>
      <c r="C104" s="1"/>
      <c r="D104" s="1"/>
      <c r="E104" s="1"/>
      <c r="F104" s="1"/>
      <c r="G104" s="1"/>
      <c r="H104" s="1"/>
      <c r="I104" s="1"/>
      <c r="J104" s="1"/>
      <c r="U104" s="82"/>
      <c r="V104" s="82"/>
      <c r="W104" s="82"/>
    </row>
    <row r="105" customFormat="false" ht="15.75" hidden="false" customHeight="false" outlineLevel="0" collapsed="false">
      <c r="U105" s="82"/>
      <c r="V105" s="82"/>
      <c r="W105" s="82"/>
    </row>
    <row r="106" customFormat="false" ht="15.75" hidden="false" customHeight="false" outlineLevel="0" collapsed="false">
      <c r="U106" s="79"/>
      <c r="V106" s="79"/>
      <c r="W106" s="79"/>
    </row>
    <row r="107" customFormat="false" ht="15.75" hidden="false" customHeight="false" outlineLevel="0" collapsed="false">
      <c r="U107" s="79"/>
      <c r="V107" s="79"/>
      <c r="W107" s="79"/>
    </row>
    <row r="108" customFormat="false" ht="15.75" hidden="false" customHeight="false" outlineLevel="0" collapsed="false">
      <c r="U108" s="82"/>
      <c r="V108" s="82"/>
      <c r="W108" s="82"/>
    </row>
    <row r="109" customFormat="false" ht="15.75" hidden="false" customHeight="false" outlineLevel="0" collapsed="false">
      <c r="U109" s="82"/>
      <c r="V109" s="82"/>
      <c r="W109" s="82"/>
    </row>
    <row r="113" customFormat="false" ht="15.75" hidden="false" customHeight="false" outlineLevel="0" collapsed="false">
      <c r="Q113" s="79"/>
    </row>
    <row r="114" customFormat="false" ht="15.75" hidden="false" customHeight="false" outlineLevel="0" collapsed="false">
      <c r="Q114" s="79"/>
    </row>
    <row r="115" customFormat="false" ht="15.75" hidden="false" customHeight="false" outlineLevel="0" collapsed="false">
      <c r="Q115" s="79"/>
    </row>
    <row r="116" customFormat="false" ht="15.75" hidden="false" customHeight="false" outlineLevel="0" collapsed="false">
      <c r="Q116" s="79"/>
    </row>
    <row r="117" customFormat="false" ht="15.75" hidden="false" customHeight="false" outlineLevel="0" collapsed="false">
      <c r="Q117" s="79"/>
    </row>
    <row r="118" customFormat="false" ht="15.75" hidden="false" customHeight="false" outlineLevel="0" collapsed="false">
      <c r="Q118" s="79"/>
    </row>
    <row r="119" customFormat="false" ht="15.75" hidden="false" customHeight="false" outlineLevel="0" collapsed="false">
      <c r="Q119" s="79"/>
    </row>
    <row r="120" customFormat="false" ht="15.75" hidden="false" customHeight="false" outlineLevel="0" collapsed="false">
      <c r="Q120" s="79"/>
    </row>
    <row r="121" customFormat="false" ht="15.75" hidden="false" customHeight="false" outlineLevel="0" collapsed="false">
      <c r="Q121" s="79"/>
    </row>
    <row r="122" customFormat="false" ht="15.75" hidden="false" customHeight="false" outlineLevel="0" collapsed="false">
      <c r="Q122" s="79"/>
    </row>
    <row r="123" customFormat="false" ht="15.75" hidden="false" customHeight="false" outlineLevel="0" collapsed="false">
      <c r="Q123" s="79"/>
    </row>
    <row r="124" customFormat="false" ht="15.75" hidden="false" customHeight="false" outlineLevel="0" collapsed="false">
      <c r="Q124" s="79"/>
    </row>
    <row r="125" customFormat="false" ht="15.75" hidden="false" customHeight="false" outlineLevel="0" collapsed="false">
      <c r="Q125" s="79"/>
    </row>
    <row r="126" customFormat="false" ht="15.75" hidden="false" customHeight="false" outlineLevel="0" collapsed="false">
      <c r="E126" s="1"/>
      <c r="F126" s="1"/>
      <c r="G126" s="1"/>
      <c r="H126" s="1"/>
      <c r="K126" s="79"/>
      <c r="L126" s="79"/>
      <c r="N126" s="79"/>
      <c r="O126" s="79"/>
      <c r="P126" s="79"/>
      <c r="Q126" s="79"/>
    </row>
    <row r="127" customFormat="false" ht="15.75" hidden="false" customHeight="false" outlineLevel="0" collapsed="false">
      <c r="E127" s="1"/>
      <c r="F127" s="1"/>
      <c r="G127" s="1"/>
      <c r="H127" s="1"/>
      <c r="I127" s="1"/>
      <c r="K127" s="79"/>
      <c r="L127" s="79"/>
      <c r="M127" s="79"/>
      <c r="N127" s="79"/>
      <c r="O127" s="79"/>
      <c r="P127" s="79"/>
      <c r="Q127" s="79"/>
    </row>
    <row r="128" customFormat="false" ht="15.75" hidden="false" customHeight="false" outlineLevel="0" collapsed="false">
      <c r="E128" s="1"/>
      <c r="F128" s="79"/>
      <c r="G128" s="1"/>
      <c r="H128" s="79"/>
      <c r="I128" s="79"/>
      <c r="J128" s="1"/>
      <c r="K128" s="1"/>
      <c r="L128" s="1"/>
      <c r="M128" s="79"/>
      <c r="N128" s="79"/>
      <c r="O128" s="79"/>
      <c r="P128" s="79"/>
      <c r="Q128" s="79"/>
    </row>
    <row r="129" customFormat="false" ht="15.75" hidden="false" customHeight="false" outlineLevel="0" collapsed="false">
      <c r="E129" s="1"/>
      <c r="F129" s="79"/>
      <c r="G129" s="1"/>
      <c r="H129" s="79"/>
      <c r="I129" s="79"/>
      <c r="J129" s="79"/>
      <c r="K129" s="79"/>
      <c r="L129" s="79"/>
      <c r="M129" s="79"/>
      <c r="N129" s="79"/>
      <c r="O129" s="79"/>
      <c r="P129" s="79"/>
      <c r="Q129" s="79"/>
    </row>
    <row r="130" customFormat="false" ht="15.75" hidden="false" customHeight="false" outlineLevel="0" collapsed="false">
      <c r="E130" s="79"/>
      <c r="F130" s="79"/>
      <c r="G130" s="79"/>
      <c r="H130" s="79"/>
      <c r="I130" s="79"/>
      <c r="J130" s="79"/>
      <c r="K130" s="79"/>
      <c r="L130" s="79"/>
      <c r="M130" s="79"/>
      <c r="N130" s="79"/>
      <c r="O130" s="79"/>
      <c r="P130" s="79"/>
      <c r="Q130" s="79"/>
    </row>
    <row r="131" customFormat="false" ht="15.75" hidden="false" customHeight="false" outlineLevel="0" collapsed="false">
      <c r="E131" s="79"/>
      <c r="F131" s="79"/>
      <c r="G131" s="1"/>
      <c r="H131" s="79"/>
      <c r="I131" s="79"/>
      <c r="J131" s="79"/>
      <c r="K131" s="79"/>
      <c r="L131" s="79"/>
      <c r="M131" s="79"/>
      <c r="N131" s="79"/>
      <c r="O131" s="79"/>
      <c r="P131" s="79"/>
      <c r="Q131" s="79"/>
    </row>
    <row r="132" customFormat="false" ht="15.75" hidden="false" customHeight="false" outlineLevel="0" collapsed="false">
      <c r="A132" s="79"/>
      <c r="B132" s="79"/>
      <c r="E132" s="79"/>
      <c r="F132" s="79"/>
      <c r="G132" s="1"/>
      <c r="H132" s="79"/>
      <c r="I132" s="79"/>
      <c r="J132" s="79"/>
      <c r="K132" s="79"/>
      <c r="L132" s="79"/>
      <c r="M132" s="79"/>
      <c r="N132" s="79"/>
      <c r="O132" s="79"/>
      <c r="P132" s="79"/>
      <c r="Q132" s="79"/>
    </row>
    <row r="133" customFormat="false" ht="15.75" hidden="false" customHeight="false" outlineLevel="0" collapsed="false">
      <c r="A133" s="79"/>
      <c r="B133" s="79"/>
      <c r="E133" s="79"/>
      <c r="F133" s="79"/>
      <c r="G133" s="1"/>
      <c r="H133" s="79"/>
      <c r="I133" s="79"/>
      <c r="J133" s="79"/>
      <c r="K133" s="79"/>
      <c r="L133" s="79"/>
      <c r="M133" s="79"/>
      <c r="N133" s="79"/>
      <c r="O133" s="79"/>
      <c r="P133" s="79"/>
      <c r="Q133" s="79"/>
    </row>
    <row r="134" customFormat="false" ht="15.75" hidden="false" customHeight="false" outlineLevel="0" collapsed="false">
      <c r="A134" s="79"/>
      <c r="B134" s="79"/>
      <c r="E134" s="79"/>
      <c r="F134" s="79"/>
      <c r="G134" s="1"/>
      <c r="H134" s="79"/>
      <c r="I134" s="79"/>
      <c r="J134" s="79"/>
      <c r="K134" s="79"/>
      <c r="L134" s="79"/>
      <c r="M134" s="79"/>
      <c r="N134" s="79"/>
      <c r="O134" s="79"/>
      <c r="P134" s="79"/>
      <c r="Q134" s="79"/>
    </row>
    <row r="135" customFormat="false" ht="15.75" hidden="false" customHeight="false" outlineLevel="0" collapsed="false">
      <c r="A135" s="79"/>
      <c r="B135" s="79"/>
      <c r="E135" s="79"/>
      <c r="F135" s="79"/>
      <c r="G135" s="1"/>
      <c r="H135" s="79"/>
      <c r="I135" s="79"/>
      <c r="J135" s="79"/>
      <c r="K135" s="79"/>
      <c r="L135" s="79"/>
      <c r="M135" s="79"/>
      <c r="N135" s="79"/>
      <c r="O135" s="79"/>
      <c r="P135" s="79"/>
      <c r="Q135" s="79"/>
    </row>
    <row r="136" customFormat="false" ht="15.75" hidden="false" customHeight="false" outlineLevel="0" collapsed="false">
      <c r="A136" s="79"/>
      <c r="B136" s="79"/>
      <c r="C136" s="79"/>
      <c r="D136" s="79"/>
      <c r="E136" s="79"/>
      <c r="F136" s="79"/>
      <c r="G136" s="80"/>
      <c r="H136" s="79"/>
      <c r="I136" s="79"/>
      <c r="J136" s="79"/>
      <c r="K136" s="79"/>
      <c r="L136" s="79"/>
      <c r="M136" s="79"/>
      <c r="N136" s="79"/>
      <c r="O136" s="79"/>
      <c r="P136" s="79"/>
      <c r="Q136" s="79"/>
    </row>
    <row r="137" customFormat="false" ht="15.75" hidden="false" customHeight="false" outlineLevel="0" collapsed="false">
      <c r="A137" s="79"/>
      <c r="B137" s="79"/>
      <c r="C137" s="79"/>
      <c r="D137" s="79"/>
      <c r="E137" s="79"/>
      <c r="F137" s="79"/>
      <c r="G137" s="79"/>
      <c r="H137" s="79"/>
      <c r="I137" s="79"/>
      <c r="J137" s="79"/>
      <c r="K137" s="79"/>
      <c r="L137" s="79"/>
      <c r="M137" s="79"/>
      <c r="N137" s="79"/>
      <c r="O137" s="79"/>
      <c r="P137" s="79"/>
      <c r="Q137" s="79"/>
    </row>
    <row r="138" customFormat="false" ht="15.75" hidden="false" customHeight="false" outlineLevel="0" collapsed="false">
      <c r="A138" s="79"/>
      <c r="B138" s="79"/>
      <c r="C138" s="79"/>
      <c r="D138" s="79"/>
      <c r="E138" s="79"/>
      <c r="F138" s="79"/>
      <c r="G138" s="79"/>
      <c r="H138" s="79"/>
      <c r="I138" s="79"/>
      <c r="J138" s="79"/>
      <c r="K138" s="79"/>
      <c r="L138" s="79"/>
      <c r="M138" s="79"/>
      <c r="N138" s="79"/>
      <c r="O138" s="79"/>
      <c r="P138" s="79"/>
      <c r="Q138" s="79"/>
    </row>
    <row r="139" customFormat="false" ht="15.75" hidden="false" customHeight="false" outlineLevel="0" collapsed="false">
      <c r="A139" s="79"/>
      <c r="B139" s="79"/>
      <c r="C139" s="81"/>
      <c r="D139" s="81"/>
      <c r="E139" s="79"/>
      <c r="F139" s="79"/>
      <c r="G139" s="79"/>
      <c r="H139" s="79"/>
      <c r="I139" s="79"/>
      <c r="J139" s="79"/>
      <c r="K139" s="79"/>
      <c r="L139" s="79"/>
      <c r="M139" s="79"/>
      <c r="N139" s="79"/>
      <c r="O139" s="79"/>
      <c r="P139" s="79"/>
      <c r="Q139" s="79"/>
    </row>
    <row r="140" customFormat="false" ht="15.75" hidden="false" customHeight="false" outlineLevel="0" collapsed="false">
      <c r="A140" s="79"/>
      <c r="B140" s="79"/>
      <c r="C140" s="81"/>
      <c r="D140" s="81"/>
      <c r="E140" s="81"/>
      <c r="F140" s="81"/>
      <c r="G140" s="81"/>
      <c r="H140" s="81"/>
      <c r="I140" s="81"/>
      <c r="J140" s="81"/>
      <c r="K140" s="81"/>
      <c r="L140" s="81"/>
      <c r="M140" s="79"/>
      <c r="N140" s="79"/>
      <c r="O140" s="79"/>
      <c r="P140" s="79"/>
      <c r="Q140" s="79"/>
    </row>
    <row r="141" customFormat="false" ht="15.75" hidden="false" customHeight="false" outlineLevel="0" collapsed="false">
      <c r="A141" s="79"/>
      <c r="B141" s="79"/>
      <c r="C141" s="81"/>
      <c r="D141" s="81"/>
      <c r="E141" s="81"/>
      <c r="F141" s="81"/>
      <c r="G141" s="81"/>
      <c r="H141" s="81"/>
      <c r="I141" s="81"/>
      <c r="J141" s="81"/>
      <c r="K141" s="81"/>
      <c r="L141" s="81"/>
      <c r="M141" s="79"/>
      <c r="N141" s="79"/>
      <c r="O141" s="79"/>
      <c r="P141" s="79"/>
      <c r="Q141" s="79"/>
    </row>
    <row r="142" customFormat="false" ht="15.75" hidden="false" customHeight="false" outlineLevel="0" collapsed="false">
      <c r="A142" s="79"/>
      <c r="B142" s="79"/>
      <c r="C142" s="81"/>
      <c r="D142" s="81"/>
      <c r="E142" s="81"/>
      <c r="F142" s="81"/>
      <c r="G142" s="81"/>
      <c r="H142" s="81"/>
      <c r="I142" s="81"/>
      <c r="J142" s="81"/>
      <c r="K142" s="81"/>
      <c r="L142" s="81"/>
      <c r="M142" s="79"/>
      <c r="N142" s="79"/>
      <c r="O142" s="79"/>
      <c r="P142" s="79"/>
      <c r="Q142" s="79"/>
    </row>
    <row r="143" customFormat="false" ht="15.75" hidden="false" customHeight="false" outlineLevel="0" collapsed="false">
      <c r="A143" s="79"/>
      <c r="B143" s="79"/>
      <c r="C143" s="81"/>
      <c r="D143" s="81"/>
      <c r="E143" s="81"/>
      <c r="F143" s="81"/>
      <c r="G143" s="81"/>
      <c r="H143" s="81"/>
      <c r="I143" s="81"/>
      <c r="J143" s="81"/>
      <c r="K143" s="81"/>
      <c r="L143" s="81"/>
      <c r="M143" s="79"/>
      <c r="N143" s="79"/>
      <c r="O143" s="79"/>
      <c r="P143" s="79"/>
      <c r="Q143" s="79"/>
    </row>
    <row r="144" customFormat="false" ht="15.75" hidden="false" customHeight="false" outlineLevel="0" collapsed="false">
      <c r="A144" s="79"/>
      <c r="B144" s="79"/>
      <c r="C144" s="81"/>
      <c r="D144" s="81"/>
      <c r="E144" s="81"/>
      <c r="F144" s="81"/>
      <c r="G144" s="81"/>
      <c r="H144" s="81"/>
      <c r="I144" s="81"/>
      <c r="J144" s="81"/>
      <c r="K144" s="81"/>
      <c r="L144" s="81"/>
      <c r="M144" s="79"/>
      <c r="N144" s="79"/>
      <c r="O144" s="79"/>
      <c r="P144" s="79"/>
      <c r="Q144" s="79"/>
    </row>
    <row r="145" customFormat="false" ht="15.75" hidden="false" customHeight="false" outlineLevel="0" collapsed="false">
      <c r="A145" s="79"/>
      <c r="B145" s="79"/>
      <c r="C145" s="79"/>
      <c r="D145" s="79"/>
      <c r="E145" s="81"/>
      <c r="F145" s="81"/>
      <c r="G145" s="81"/>
      <c r="H145" s="81"/>
      <c r="I145" s="81"/>
      <c r="J145" s="81"/>
      <c r="K145" s="81"/>
      <c r="L145" s="81"/>
      <c r="M145" s="79"/>
      <c r="N145" s="79"/>
      <c r="O145" s="79"/>
      <c r="P145" s="79"/>
      <c r="Q145" s="79"/>
    </row>
    <row r="146" customFormat="false" ht="15.75" hidden="false" customHeight="false" outlineLevel="0" collapsed="false">
      <c r="A146" s="79"/>
      <c r="B146" s="79"/>
      <c r="C146" s="79"/>
      <c r="D146" s="79"/>
      <c r="E146" s="79"/>
      <c r="F146" s="79"/>
      <c r="G146" s="79"/>
      <c r="H146" s="79"/>
      <c r="I146" s="79"/>
      <c r="J146" s="79"/>
      <c r="K146" s="79"/>
      <c r="L146" s="79"/>
      <c r="M146" s="79"/>
      <c r="N146" s="79"/>
      <c r="O146" s="79"/>
      <c r="P146" s="79"/>
      <c r="Q146" s="79"/>
    </row>
    <row r="147" customFormat="false" ht="15.75" hidden="false" customHeight="false" outlineLevel="0" collapsed="false">
      <c r="A147" s="79"/>
      <c r="B147" s="79"/>
      <c r="E147" s="79"/>
      <c r="F147" s="79"/>
      <c r="G147" s="79"/>
      <c r="H147" s="79"/>
      <c r="I147" s="79"/>
      <c r="J147" s="79"/>
      <c r="K147" s="79"/>
      <c r="L147" s="79"/>
    </row>
    <row r="148" customFormat="false" ht="15.75" hidden="false" customHeight="false" outlineLevel="0" collapsed="false">
      <c r="A148" s="79"/>
      <c r="B148" s="79"/>
    </row>
    <row r="149" customFormat="false" ht="15.75" hidden="false" customHeight="false" outlineLevel="0" collapsed="false">
      <c r="A149" s="79"/>
      <c r="B149" s="79"/>
    </row>
    <row r="150" customFormat="false" ht="15.75" hidden="false" customHeight="false" outlineLevel="0" collapsed="false">
      <c r="A150" s="79"/>
      <c r="B150" s="79"/>
    </row>
    <row r="151" customFormat="false" ht="15.75" hidden="false" customHeight="false" outlineLevel="0" collapsed="false">
      <c r="A151" s="79"/>
      <c r="B151" s="79"/>
    </row>
    <row r="152" customFormat="false" ht="15.75" hidden="false" customHeight="false" outlineLevel="0" collapsed="false">
      <c r="F152" s="29" t="n">
        <f aca="false">3*900*12+1024*3*12+275*10*2</f>
        <v>74764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4: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4" customFormat="false" ht="15.75" hidden="false" customHeight="false" outlineLevel="0" collapsed="false">
      <c r="A4" s="1" t="s">
        <v>462</v>
      </c>
      <c r="B4" s="1" t="s">
        <v>991</v>
      </c>
    </row>
    <row r="5" customFormat="false" ht="15.75" hidden="false" customHeight="false" outlineLevel="0" collapsed="false">
      <c r="A5" s="79" t="s">
        <v>992</v>
      </c>
      <c r="B5" s="80" t="n">
        <v>5</v>
      </c>
      <c r="C5" s="3" t="s">
        <v>993</v>
      </c>
    </row>
    <row r="6" customFormat="false" ht="15.75" hidden="false" customHeight="false" outlineLevel="0" collapsed="false">
      <c r="A6" s="79"/>
      <c r="B6" s="79"/>
      <c r="C6" s="79"/>
    </row>
    <row r="7" customFormat="false" ht="15.75" hidden="false" customHeight="false" outlineLevel="0" collapsed="false">
      <c r="A7" s="79" t="s">
        <v>994</v>
      </c>
      <c r="B7" s="80" t="n">
        <v>20</v>
      </c>
      <c r="C7" s="3" t="s">
        <v>995</v>
      </c>
    </row>
    <row r="8" customFormat="false" ht="15.75" hidden="false" customHeight="false" outlineLevel="0" collapsed="false">
      <c r="A8" s="79" t="s">
        <v>996</v>
      </c>
      <c r="B8" s="191" t="n">
        <v>20</v>
      </c>
      <c r="C8" s="3" t="s">
        <v>997</v>
      </c>
    </row>
    <row r="9" customFormat="false" ht="15.75" hidden="false" customHeight="false" outlineLevel="0" collapsed="false">
      <c r="A9" s="79" t="s">
        <v>998</v>
      </c>
      <c r="B9" s="1" t="s">
        <v>999</v>
      </c>
      <c r="C9" s="3" t="s">
        <v>1000</v>
      </c>
    </row>
    <row r="10" customFormat="false" ht="15.75" hidden="false" customHeight="false" outlineLevel="0" collapsed="false">
      <c r="A10" s="1" t="s">
        <v>1001</v>
      </c>
      <c r="B10" s="1" t="n">
        <v>15</v>
      </c>
      <c r="C10" s="236" t="s">
        <v>1002</v>
      </c>
    </row>
    <row r="14" customFormat="false" ht="15.75" hidden="false" customHeight="false" outlineLevel="0" collapsed="false">
      <c r="A14" s="1" t="s">
        <v>1003</v>
      </c>
    </row>
    <row r="15" customFormat="false" ht="15.75" hidden="false" customHeight="false" outlineLevel="0" collapsed="false">
      <c r="A15" s="79" t="s">
        <v>655</v>
      </c>
      <c r="B15" s="80" t="n">
        <v>10</v>
      </c>
      <c r="C15" s="82" t="s">
        <v>1004</v>
      </c>
    </row>
    <row r="16" customFormat="false" ht="15.75" hidden="false" customHeight="false" outlineLevel="0" collapsed="false">
      <c r="A16" s="79" t="s">
        <v>1005</v>
      </c>
      <c r="B16" s="191" t="n">
        <v>10</v>
      </c>
      <c r="C16" s="3" t="s">
        <v>1006</v>
      </c>
    </row>
    <row r="17" customFormat="false" ht="15.75" hidden="false" customHeight="false" outlineLevel="0" collapsed="false">
      <c r="A17" s="79" t="s">
        <v>1007</v>
      </c>
      <c r="B17" s="80" t="n">
        <v>5</v>
      </c>
      <c r="C17" s="3" t="s">
        <v>1008</v>
      </c>
    </row>
    <row r="18" customFormat="false" ht="15.75" hidden="false" customHeight="false" outlineLevel="0" collapsed="false">
      <c r="A18" s="1" t="s">
        <v>1009</v>
      </c>
      <c r="B18" s="1" t="n">
        <v>30</v>
      </c>
      <c r="C18" s="1" t="s">
        <v>1010</v>
      </c>
    </row>
    <row r="20" customFormat="false" ht="15.75" hidden="false" customHeight="false" outlineLevel="0" collapsed="false">
      <c r="A20" s="79" t="s">
        <v>1011</v>
      </c>
      <c r="B20" s="191" t="n">
        <v>2</v>
      </c>
      <c r="C20" s="1" t="s">
        <v>1012</v>
      </c>
    </row>
    <row r="21" customFormat="false" ht="15.75" hidden="false" customHeight="false" outlineLevel="0" collapsed="false">
      <c r="A21" s="79" t="s">
        <v>1013</v>
      </c>
      <c r="B21" s="191" t="n">
        <v>5</v>
      </c>
      <c r="C21" s="82" t="s">
        <v>1014</v>
      </c>
    </row>
    <row r="23" customFormat="false" ht="15.75" hidden="false" customHeight="false" outlineLevel="0" collapsed="false">
      <c r="A23" s="79" t="s">
        <v>1011</v>
      </c>
      <c r="B23" s="80" t="n">
        <v>1</v>
      </c>
      <c r="C23" s="1" t="s">
        <v>1015</v>
      </c>
    </row>
    <row r="24" customFormat="false" ht="15.75" hidden="false" customHeight="false" outlineLevel="0" collapsed="false">
      <c r="A24" s="1" t="s">
        <v>377</v>
      </c>
      <c r="B24" s="80" t="n">
        <v>5</v>
      </c>
      <c r="C24" s="82" t="s">
        <v>1014</v>
      </c>
    </row>
    <row r="25" customFormat="false" ht="15.75" hidden="false" customHeight="false" outlineLevel="0" collapsed="false">
      <c r="A25" s="1" t="s">
        <v>379</v>
      </c>
      <c r="B25" s="1" t="n">
        <v>10</v>
      </c>
      <c r="C25" s="236" t="s">
        <v>1016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46.37"/>
    <col collapsed="false" customWidth="true" hidden="false" outlineLevel="0" max="2" min="2" style="0" width="4.37"/>
    <col collapsed="false" customWidth="true" hidden="false" outlineLevel="0" max="3" min="3" style="0" width="4.25"/>
    <col collapsed="false" customWidth="true" hidden="false" outlineLevel="0" max="4" min="4" style="0" width="9.25"/>
    <col collapsed="false" customWidth="true" hidden="false" outlineLevel="0" max="5" min="5" style="0" width="9.63"/>
    <col collapsed="false" customWidth="true" hidden="false" outlineLevel="0" max="6" min="6" style="0" width="55.88"/>
    <col collapsed="false" customWidth="true" hidden="false" outlineLevel="0" max="7" min="7" style="0" width="4.5"/>
    <col collapsed="false" customWidth="true" hidden="false" outlineLevel="0" max="8" min="8" style="0" width="14.38"/>
    <col collapsed="false" customWidth="true" hidden="false" outlineLevel="0" max="9" min="9" style="0" width="6.24"/>
    <col collapsed="false" customWidth="true" hidden="false" outlineLevel="0" max="11" min="11" style="0" width="2.12"/>
    <col collapsed="false" customWidth="true" hidden="false" outlineLevel="0" max="12" min="12" style="0" width="1.88"/>
    <col collapsed="false" customWidth="true" hidden="false" outlineLevel="0" max="13" min="13" style="0" width="2.12"/>
    <col collapsed="false" customWidth="true" hidden="false" outlineLevel="0" max="14" min="14" style="0" width="6.13"/>
    <col collapsed="false" customWidth="true" hidden="false" outlineLevel="0" max="15" min="15" style="0" width="7.38"/>
    <col collapsed="false" customWidth="true" hidden="false" outlineLevel="0" max="16" min="16" style="0" width="5.13"/>
    <col collapsed="false" customWidth="true" hidden="false" outlineLevel="0" max="17" min="17" style="0" width="5.01"/>
    <col collapsed="false" customWidth="true" hidden="false" outlineLevel="0" max="18" min="18" style="0" width="5.5"/>
    <col collapsed="false" customWidth="true" hidden="false" outlineLevel="0" max="19" min="19" style="0" width="3.76"/>
  </cols>
  <sheetData>
    <row r="1" customFormat="false" ht="15.75" hidden="false" customHeight="false" outlineLevel="0" collapsed="false">
      <c r="A1" s="83" t="s">
        <v>72</v>
      </c>
      <c r="B1" s="84" t="s">
        <v>73</v>
      </c>
      <c r="C1" s="85" t="s">
        <v>74</v>
      </c>
      <c r="D1" s="86" t="s">
        <v>75</v>
      </c>
      <c r="E1" s="87" t="s">
        <v>76</v>
      </c>
      <c r="F1" s="88" t="s">
        <v>77</v>
      </c>
      <c r="G1" s="89" t="s">
        <v>78</v>
      </c>
      <c r="N1" s="1" t="s">
        <v>79</v>
      </c>
      <c r="O1" s="1" t="s">
        <v>80</v>
      </c>
      <c r="P1" s="1" t="s">
        <v>81</v>
      </c>
      <c r="Q1" s="1" t="s">
        <v>82</v>
      </c>
      <c r="R1" s="1" t="s">
        <v>83</v>
      </c>
      <c r="S1" s="1" t="s">
        <v>84</v>
      </c>
      <c r="T1" s="1" t="s">
        <v>85</v>
      </c>
      <c r="U1" s="1" t="s">
        <v>86</v>
      </c>
    </row>
    <row r="2" customFormat="false" ht="15.75" hidden="false" customHeight="false" outlineLevel="0" collapsed="false">
      <c r="A2" s="90" t="s">
        <v>87</v>
      </c>
      <c r="B2" s="91" t="n">
        <v>4</v>
      </c>
      <c r="C2" s="92" t="n">
        <v>3</v>
      </c>
      <c r="D2" s="93" t="n">
        <v>3</v>
      </c>
      <c r="E2" s="94" t="n">
        <v>1</v>
      </c>
      <c r="F2" s="95" t="s">
        <v>88</v>
      </c>
      <c r="G2" s="96" t="n">
        <v>30</v>
      </c>
      <c r="N2" s="29" t="n">
        <f aca="false">D2</f>
        <v>3</v>
      </c>
      <c r="O2" s="29" t="n">
        <f aca="false">N2*B2</f>
        <v>12</v>
      </c>
      <c r="P2" s="1" t="n">
        <f aca="false">E2</f>
        <v>1</v>
      </c>
      <c r="Q2" s="29" t="n">
        <f aca="false">P2*B2</f>
        <v>4</v>
      </c>
      <c r="R2" s="29" t="n">
        <f aca="false">O2/G2</f>
        <v>0.4</v>
      </c>
      <c r="S2" s="29" t="n">
        <f aca="false">Q2/G2</f>
        <v>0.133333333333333</v>
      </c>
      <c r="T2" s="29" t="n">
        <f aca="false">(O2+Q2)/G2*IF(U2&gt;0,U2,1)</f>
        <v>0.533333333333333</v>
      </c>
    </row>
    <row r="3" customFormat="false" ht="15.75" hidden="false" customHeight="false" outlineLevel="0" collapsed="false">
      <c r="A3" s="90" t="s">
        <v>89</v>
      </c>
      <c r="B3" s="91" t="n">
        <v>3</v>
      </c>
      <c r="C3" s="97" t="n">
        <v>4</v>
      </c>
      <c r="D3" s="93" t="n">
        <v>3</v>
      </c>
      <c r="E3" s="98" t="n">
        <v>2</v>
      </c>
      <c r="F3" s="95" t="s">
        <v>90</v>
      </c>
      <c r="G3" s="96" t="n">
        <v>30</v>
      </c>
      <c r="N3" s="29" t="n">
        <f aca="false">D3</f>
        <v>3</v>
      </c>
      <c r="O3" s="29" t="n">
        <f aca="false">N3*B3</f>
        <v>9</v>
      </c>
      <c r="P3" s="1" t="n">
        <f aca="false">E3</f>
        <v>2</v>
      </c>
      <c r="Q3" s="29" t="n">
        <f aca="false">P3*B3</f>
        <v>6</v>
      </c>
      <c r="R3" s="29" t="n">
        <f aca="false">O3/G3</f>
        <v>0.3</v>
      </c>
      <c r="S3" s="29" t="n">
        <f aca="false">Q3/G3</f>
        <v>0.2</v>
      </c>
      <c r="T3" s="29" t="n">
        <f aca="false">(O3+Q3)/G3*IF(U3&gt;0,U3,1)</f>
        <v>0.5</v>
      </c>
    </row>
    <row r="4" customFormat="false" ht="15.75" hidden="false" customHeight="false" outlineLevel="0" collapsed="false">
      <c r="A4" s="90" t="s">
        <v>91</v>
      </c>
      <c r="B4" s="91" t="n">
        <v>5</v>
      </c>
      <c r="C4" s="97" t="n">
        <v>3</v>
      </c>
      <c r="D4" s="93" t="n">
        <v>3</v>
      </c>
      <c r="E4" s="98" t="n">
        <v>1</v>
      </c>
      <c r="F4" s="95" t="s">
        <v>92</v>
      </c>
      <c r="G4" s="96" t="n">
        <v>35</v>
      </c>
      <c r="N4" s="29" t="n">
        <f aca="false">D4</f>
        <v>3</v>
      </c>
      <c r="O4" s="29" t="n">
        <f aca="false">N4*B4</f>
        <v>15</v>
      </c>
      <c r="P4" s="1" t="n">
        <f aca="false">E4</f>
        <v>1</v>
      </c>
      <c r="Q4" s="29" t="n">
        <f aca="false">P4*B4</f>
        <v>5</v>
      </c>
      <c r="R4" s="29" t="n">
        <f aca="false">O4/G4</f>
        <v>0.428571428571429</v>
      </c>
      <c r="S4" s="29" t="n">
        <f aca="false">Q4/G4</f>
        <v>0.142857142857143</v>
      </c>
      <c r="T4" s="29" t="n">
        <f aca="false">(O4+Q4)/G4*IF(U4&gt;0,U4,1)</f>
        <v>0.571428571428571</v>
      </c>
    </row>
    <row r="5" customFormat="false" ht="15.75" hidden="false" customHeight="false" outlineLevel="0" collapsed="false">
      <c r="A5" s="90" t="s">
        <v>93</v>
      </c>
      <c r="B5" s="99" t="n">
        <v>3</v>
      </c>
      <c r="C5" s="92" t="n">
        <v>2</v>
      </c>
      <c r="D5" s="100" t="n">
        <v>4</v>
      </c>
      <c r="E5" s="94" t="s">
        <v>17</v>
      </c>
      <c r="F5" s="95" t="s">
        <v>94</v>
      </c>
      <c r="G5" s="96" t="n">
        <v>25</v>
      </c>
      <c r="N5" s="29" t="n">
        <f aca="false">D5</f>
        <v>4</v>
      </c>
      <c r="O5" s="29" t="n">
        <f aca="false">N5*B5</f>
        <v>12</v>
      </c>
      <c r="P5" s="1" t="n">
        <v>0</v>
      </c>
      <c r="Q5" s="29" t="n">
        <f aca="false">P5*B5</f>
        <v>0</v>
      </c>
      <c r="R5" s="29" t="n">
        <f aca="false">O5/G5</f>
        <v>0.48</v>
      </c>
      <c r="S5" s="29" t="n">
        <f aca="false">Q5/G5</f>
        <v>0</v>
      </c>
      <c r="T5" s="29" t="n">
        <f aca="false">(O5+Q5)/G5*IF(U5&gt;0,U5,1)</f>
        <v>0.48</v>
      </c>
    </row>
    <row r="6" customFormat="false" ht="15.75" hidden="false" customHeight="false" outlineLevel="0" collapsed="false">
      <c r="A6" s="90"/>
      <c r="B6" s="99"/>
      <c r="C6" s="92"/>
      <c r="D6" s="93"/>
      <c r="E6" s="94"/>
      <c r="F6" s="101"/>
      <c r="G6" s="96"/>
      <c r="N6" s="29" t="n">
        <f aca="false">D6</f>
        <v>0</v>
      </c>
    </row>
    <row r="7" customFormat="false" ht="15.75" hidden="false" customHeight="false" outlineLevel="0" collapsed="false">
      <c r="A7" s="83" t="s">
        <v>95</v>
      </c>
      <c r="B7" s="84" t="s">
        <v>73</v>
      </c>
      <c r="C7" s="85" t="s">
        <v>74</v>
      </c>
      <c r="D7" s="86" t="s">
        <v>75</v>
      </c>
      <c r="E7" s="87" t="s">
        <v>76</v>
      </c>
      <c r="F7" s="88" t="s">
        <v>77</v>
      </c>
      <c r="G7" s="89" t="s">
        <v>78</v>
      </c>
    </row>
    <row r="8" customFormat="false" ht="15.75" hidden="false" customHeight="false" outlineLevel="0" collapsed="false">
      <c r="A8" s="90" t="s">
        <v>31</v>
      </c>
      <c r="B8" s="91" t="n">
        <v>3</v>
      </c>
      <c r="C8" s="92" t="n">
        <v>3</v>
      </c>
      <c r="D8" s="93" t="n">
        <v>3</v>
      </c>
      <c r="E8" s="94" t="n">
        <v>1</v>
      </c>
      <c r="F8" s="101"/>
      <c r="G8" s="96" t="n">
        <v>25</v>
      </c>
      <c r="N8" s="29" t="n">
        <f aca="false">D8</f>
        <v>3</v>
      </c>
      <c r="O8" s="29" t="n">
        <f aca="false">N8*B8</f>
        <v>9</v>
      </c>
      <c r="P8" s="1" t="n">
        <f aca="false">E8</f>
        <v>1</v>
      </c>
      <c r="Q8" s="29" t="n">
        <f aca="false">P8*B8</f>
        <v>3</v>
      </c>
      <c r="R8" s="29" t="n">
        <f aca="false">O8/G8</f>
        <v>0.36</v>
      </c>
      <c r="S8" s="29" t="n">
        <f aca="false">Q8/G8</f>
        <v>0.12</v>
      </c>
      <c r="T8" s="29" t="n">
        <f aca="false">(O8+Q8)/G8*IF(U8&gt;0,U8,1)</f>
        <v>0.48</v>
      </c>
    </row>
    <row r="9" customFormat="false" ht="15.75" hidden="false" customHeight="false" outlineLevel="0" collapsed="false">
      <c r="A9" s="90" t="s">
        <v>96</v>
      </c>
      <c r="B9" s="99" t="n">
        <v>1</v>
      </c>
      <c r="C9" s="92" t="n">
        <v>8</v>
      </c>
      <c r="D9" s="93" t="s">
        <v>97</v>
      </c>
      <c r="E9" s="98" t="s">
        <v>98</v>
      </c>
      <c r="F9" s="95" t="s">
        <v>99</v>
      </c>
      <c r="G9" s="102" t="n">
        <v>35</v>
      </c>
      <c r="N9" s="1" t="n">
        <v>5.5</v>
      </c>
      <c r="O9" s="29" t="n">
        <f aca="false">N9*B9</f>
        <v>5.5</v>
      </c>
      <c r="P9" s="1" t="n">
        <v>11.5</v>
      </c>
      <c r="Q9" s="29" t="n">
        <f aca="false">P9*B9</f>
        <v>11.5</v>
      </c>
      <c r="R9" s="29" t="n">
        <f aca="false">O9/G9</f>
        <v>0.157142857142857</v>
      </c>
      <c r="S9" s="29" t="n">
        <f aca="false">Q9/G9</f>
        <v>0.328571428571429</v>
      </c>
      <c r="T9" s="29" t="n">
        <f aca="false">(O9+Q9)/G9*IF(U9&gt;0,U9,1)</f>
        <v>0.485714285714286</v>
      </c>
    </row>
    <row r="10" customFormat="false" ht="15.75" hidden="false" customHeight="false" outlineLevel="0" collapsed="false">
      <c r="A10" s="90" t="s">
        <v>100</v>
      </c>
      <c r="B10" s="91" t="n">
        <v>2</v>
      </c>
      <c r="C10" s="97" t="n">
        <v>5</v>
      </c>
      <c r="D10" s="93" t="n">
        <v>4</v>
      </c>
      <c r="E10" s="98" t="n">
        <v>1</v>
      </c>
      <c r="F10" s="95" t="s">
        <v>101</v>
      </c>
      <c r="G10" s="96" t="n">
        <v>25</v>
      </c>
      <c r="N10" s="29" t="n">
        <f aca="false">D10</f>
        <v>4</v>
      </c>
      <c r="O10" s="29" t="n">
        <f aca="false">N10*B10</f>
        <v>8</v>
      </c>
      <c r="P10" s="1" t="n">
        <f aca="false">E10</f>
        <v>1</v>
      </c>
      <c r="Q10" s="29" t="n">
        <f aca="false">P10*B10</f>
        <v>2</v>
      </c>
      <c r="R10" s="29" t="n">
        <f aca="false">O10/G10</f>
        <v>0.32</v>
      </c>
      <c r="S10" s="29" t="n">
        <f aca="false">Q10/G10</f>
        <v>0.08</v>
      </c>
      <c r="T10" s="29" t="n">
        <f aca="false">(O10+Q10)/G10*IF(U10&gt;0,U10,1)</f>
        <v>0.4</v>
      </c>
    </row>
    <row r="11" customFormat="false" ht="15.75" hidden="false" customHeight="false" outlineLevel="0" collapsed="false">
      <c r="A11" s="90" t="s">
        <v>102</v>
      </c>
      <c r="B11" s="91" t="n">
        <v>2</v>
      </c>
      <c r="C11" s="97" t="n">
        <v>8</v>
      </c>
      <c r="D11" s="93" t="s">
        <v>103</v>
      </c>
      <c r="E11" s="98" t="s">
        <v>104</v>
      </c>
      <c r="F11" s="95" t="s">
        <v>101</v>
      </c>
      <c r="G11" s="96" t="n">
        <v>30</v>
      </c>
      <c r="N11" s="1" t="n">
        <v>4.5</v>
      </c>
      <c r="O11" s="29" t="n">
        <f aca="false">N11*B11</f>
        <v>9</v>
      </c>
      <c r="P11" s="1" t="n">
        <v>2.5</v>
      </c>
      <c r="Q11" s="29" t="n">
        <f aca="false">P11*B11</f>
        <v>5</v>
      </c>
      <c r="R11" s="29" t="n">
        <f aca="false">O11/G11</f>
        <v>0.3</v>
      </c>
      <c r="S11" s="29" t="n">
        <f aca="false">Q11/G11</f>
        <v>0.166666666666667</v>
      </c>
      <c r="T11" s="29" t="n">
        <f aca="false">(O11+Q11)/G11*IF(U11&gt;0,U11,1)</f>
        <v>0.466666666666667</v>
      </c>
    </row>
    <row r="12" customFormat="false" ht="15.75" hidden="false" customHeight="false" outlineLevel="0" collapsed="false">
      <c r="A12" s="90" t="s">
        <v>105</v>
      </c>
      <c r="B12" s="91" t="n">
        <v>1</v>
      </c>
      <c r="C12" s="97" t="n">
        <v>20</v>
      </c>
      <c r="D12" s="93" t="n">
        <v>5</v>
      </c>
      <c r="E12" s="98" t="s">
        <v>106</v>
      </c>
      <c r="F12" s="95" t="s">
        <v>107</v>
      </c>
      <c r="G12" s="102" t="n">
        <v>60</v>
      </c>
      <c r="N12" s="29" t="n">
        <f aca="false">D12</f>
        <v>5</v>
      </c>
      <c r="O12" s="29" t="n">
        <f aca="false">N12*B12</f>
        <v>5</v>
      </c>
      <c r="P12" s="1" t="n">
        <v>4.5</v>
      </c>
      <c r="Q12" s="29" t="n">
        <f aca="false">P12*B12</f>
        <v>4.5</v>
      </c>
      <c r="R12" s="29" t="n">
        <f aca="false">O12/G12</f>
        <v>0.0833333333333333</v>
      </c>
      <c r="S12" s="29" t="n">
        <f aca="false">Q12/G12</f>
        <v>0.075</v>
      </c>
      <c r="T12" s="29" t="n">
        <f aca="false">(O12+Q12)/G12*IF(U12&gt;0,U12,1)</f>
        <v>0.475</v>
      </c>
      <c r="U12" s="1" t="n">
        <v>3</v>
      </c>
    </row>
    <row r="13" customFormat="false" ht="15.75" hidden="false" customHeight="false" outlineLevel="0" collapsed="false">
      <c r="A13" s="90" t="s">
        <v>108</v>
      </c>
      <c r="B13" s="91" t="n">
        <v>1</v>
      </c>
      <c r="C13" s="97" t="n">
        <v>20</v>
      </c>
      <c r="D13" s="93" t="n">
        <v>3</v>
      </c>
      <c r="E13" s="98" t="n">
        <v>1</v>
      </c>
      <c r="F13" s="95" t="s">
        <v>109</v>
      </c>
      <c r="G13" s="102" t="n">
        <v>60</v>
      </c>
      <c r="N13" s="29" t="n">
        <f aca="false">D13</f>
        <v>3</v>
      </c>
      <c r="O13" s="29" t="n">
        <f aca="false">N13*B13</f>
        <v>3</v>
      </c>
      <c r="P13" s="1" t="n">
        <f aca="false">E13</f>
        <v>1</v>
      </c>
      <c r="Q13" s="29" t="n">
        <f aca="false">P13*B13</f>
        <v>1</v>
      </c>
      <c r="R13" s="29" t="n">
        <f aca="false">O13/G13</f>
        <v>0.05</v>
      </c>
      <c r="S13" s="29" t="n">
        <f aca="false">Q13/G13</f>
        <v>0.0166666666666667</v>
      </c>
      <c r="T13" s="29" t="n">
        <f aca="false">(O13+Q13)/G13*IF(U13&gt;0,U13,1)</f>
        <v>0.333333333333333</v>
      </c>
      <c r="U13" s="1" t="n">
        <v>5</v>
      </c>
    </row>
    <row r="14" customFormat="false" ht="15.75" hidden="false" customHeight="false" outlineLevel="0" collapsed="false">
      <c r="A14" s="90" t="s">
        <v>110</v>
      </c>
      <c r="B14" s="91" t="n">
        <v>2</v>
      </c>
      <c r="C14" s="97" t="n">
        <v>20</v>
      </c>
      <c r="D14" s="93" t="n">
        <v>5</v>
      </c>
      <c r="E14" s="98" t="s">
        <v>106</v>
      </c>
      <c r="F14" s="95" t="s">
        <v>111</v>
      </c>
      <c r="G14" s="102" t="n">
        <v>80</v>
      </c>
      <c r="N14" s="29" t="n">
        <f aca="false">D14</f>
        <v>5</v>
      </c>
      <c r="O14" s="29" t="n">
        <f aca="false">N14*B14</f>
        <v>10</v>
      </c>
      <c r="P14" s="1" t="n">
        <v>4.5</v>
      </c>
      <c r="Q14" s="29" t="n">
        <f aca="false">P14*B14</f>
        <v>9</v>
      </c>
      <c r="R14" s="29" t="n">
        <f aca="false">O14/G14</f>
        <v>0.125</v>
      </c>
      <c r="S14" s="29" t="n">
        <f aca="false">Q14/G14</f>
        <v>0.1125</v>
      </c>
      <c r="T14" s="29" t="n">
        <f aca="false">(O14+Q14)/G14*IF(U14&gt;0,U14,1)</f>
        <v>0.7125</v>
      </c>
      <c r="U14" s="1" t="n">
        <v>3</v>
      </c>
    </row>
    <row r="15" customFormat="false" ht="15.75" hidden="false" customHeight="false" outlineLevel="0" collapsed="false">
      <c r="A15" s="90" t="s">
        <v>112</v>
      </c>
      <c r="B15" s="91" t="n">
        <v>2</v>
      </c>
      <c r="C15" s="97" t="n">
        <v>20</v>
      </c>
      <c r="D15" s="93" t="n">
        <v>3</v>
      </c>
      <c r="E15" s="98" t="n">
        <v>1</v>
      </c>
      <c r="F15" s="95" t="s">
        <v>113</v>
      </c>
      <c r="G15" s="102" t="n">
        <v>80</v>
      </c>
      <c r="N15" s="29" t="n">
        <f aca="false">D15</f>
        <v>3</v>
      </c>
      <c r="O15" s="29" t="n">
        <f aca="false">N15*B15</f>
        <v>6</v>
      </c>
      <c r="P15" s="1" t="n">
        <f aca="false">E15</f>
        <v>1</v>
      </c>
      <c r="Q15" s="29" t="n">
        <f aca="false">P15*B15</f>
        <v>2</v>
      </c>
      <c r="R15" s="29" t="n">
        <f aca="false">O15/G15</f>
        <v>0.075</v>
      </c>
      <c r="S15" s="29" t="n">
        <f aca="false">Q15/G15</f>
        <v>0.025</v>
      </c>
      <c r="T15" s="29" t="n">
        <f aca="false">(O15+Q15)/G15*IF(U15&gt;0,U15,1)</f>
        <v>0.5</v>
      </c>
      <c r="U15" s="1" t="n">
        <v>5</v>
      </c>
    </row>
    <row r="16" customFormat="false" ht="15.75" hidden="false" customHeight="false" outlineLevel="0" collapsed="false">
      <c r="A16" s="90"/>
      <c r="B16" s="99"/>
      <c r="C16" s="92"/>
      <c r="D16" s="93"/>
      <c r="E16" s="94"/>
      <c r="F16" s="101"/>
      <c r="G16" s="96"/>
      <c r="N16" s="29" t="n">
        <f aca="false">D16</f>
        <v>0</v>
      </c>
    </row>
    <row r="17" customFormat="false" ht="15.75" hidden="false" customHeight="false" outlineLevel="0" collapsed="false">
      <c r="A17" s="83" t="s">
        <v>114</v>
      </c>
      <c r="B17" s="84" t="s">
        <v>73</v>
      </c>
      <c r="C17" s="85" t="s">
        <v>74</v>
      </c>
      <c r="D17" s="86" t="s">
        <v>75</v>
      </c>
      <c r="E17" s="87" t="s">
        <v>76</v>
      </c>
      <c r="F17" s="88" t="s">
        <v>77</v>
      </c>
      <c r="G17" s="89" t="s">
        <v>78</v>
      </c>
    </row>
    <row r="18" customFormat="false" ht="15.75" hidden="false" customHeight="false" outlineLevel="0" collapsed="false">
      <c r="A18" s="103" t="s">
        <v>115</v>
      </c>
      <c r="B18" s="91" t="n">
        <v>2</v>
      </c>
      <c r="C18" s="97" t="n">
        <v>1</v>
      </c>
      <c r="D18" s="93" t="n">
        <v>4</v>
      </c>
      <c r="E18" s="98" t="n">
        <v>2</v>
      </c>
      <c r="F18" s="95" t="s">
        <v>116</v>
      </c>
      <c r="G18" s="96" t="n">
        <v>30</v>
      </c>
      <c r="N18" s="29" t="n">
        <f aca="false">D18</f>
        <v>4</v>
      </c>
      <c r="O18" s="29" t="n">
        <f aca="false">N18*B18</f>
        <v>8</v>
      </c>
      <c r="P18" s="1" t="n">
        <f aca="false">E18</f>
        <v>2</v>
      </c>
      <c r="Q18" s="29" t="n">
        <f aca="false">P18*B18</f>
        <v>4</v>
      </c>
      <c r="R18" s="29" t="n">
        <f aca="false">O18/G18</f>
        <v>0.266666666666667</v>
      </c>
      <c r="S18" s="29" t="n">
        <f aca="false">Q18/G18</f>
        <v>0.133333333333333</v>
      </c>
      <c r="T18" s="29" t="n">
        <f aca="false">(O18+Q18)/G18*IF(U18&gt;0,U18,1)</f>
        <v>0.4</v>
      </c>
    </row>
    <row r="19" customFormat="false" ht="15.75" hidden="false" customHeight="false" outlineLevel="0" collapsed="false">
      <c r="A19" s="90" t="s">
        <v>117</v>
      </c>
      <c r="B19" s="99" t="n">
        <v>2</v>
      </c>
      <c r="C19" s="92" t="n">
        <v>1</v>
      </c>
      <c r="D19" s="93" t="n">
        <v>3</v>
      </c>
      <c r="E19" s="94" t="n">
        <v>1</v>
      </c>
      <c r="F19" s="101" t="s">
        <v>116</v>
      </c>
      <c r="G19" s="96" t="n">
        <v>15</v>
      </c>
      <c r="N19" s="29" t="n">
        <f aca="false">D19</f>
        <v>3</v>
      </c>
      <c r="O19" s="29" t="n">
        <f aca="false">N19*B19</f>
        <v>6</v>
      </c>
      <c r="P19" s="1" t="n">
        <f aca="false">E19</f>
        <v>1</v>
      </c>
      <c r="Q19" s="29" t="n">
        <f aca="false">P19*B19</f>
        <v>2</v>
      </c>
      <c r="R19" s="29" t="n">
        <f aca="false">O19/G19</f>
        <v>0.4</v>
      </c>
      <c r="S19" s="29" t="n">
        <f aca="false">Q19/G19</f>
        <v>0.133333333333333</v>
      </c>
      <c r="T19" s="29" t="n">
        <f aca="false">(O19+Q19)/G19*IF(U19&gt;0,U19,1)</f>
        <v>0.533333333333333</v>
      </c>
    </row>
    <row r="20" customFormat="false" ht="15.75" hidden="false" customHeight="false" outlineLevel="0" collapsed="false">
      <c r="A20" s="90"/>
      <c r="B20" s="99"/>
      <c r="C20" s="92"/>
      <c r="D20" s="93"/>
      <c r="E20" s="94"/>
      <c r="F20" s="101"/>
      <c r="G20" s="96"/>
      <c r="N20" s="29" t="n">
        <f aca="false">D20</f>
        <v>0</v>
      </c>
    </row>
    <row r="21" customFormat="false" ht="15.75" hidden="false" customHeight="false" outlineLevel="0" collapsed="false">
      <c r="A21" s="83" t="s">
        <v>118</v>
      </c>
      <c r="B21" s="84" t="s">
        <v>73</v>
      </c>
      <c r="C21" s="85" t="s">
        <v>74</v>
      </c>
      <c r="D21" s="86" t="s">
        <v>75</v>
      </c>
      <c r="E21" s="87" t="s">
        <v>76</v>
      </c>
      <c r="F21" s="88" t="s">
        <v>77</v>
      </c>
      <c r="G21" s="89" t="s">
        <v>78</v>
      </c>
    </row>
    <row r="22" customFormat="false" ht="15.75" hidden="false" customHeight="false" outlineLevel="0" collapsed="false">
      <c r="A22" s="90" t="s">
        <v>119</v>
      </c>
      <c r="B22" s="91" t="n">
        <v>2</v>
      </c>
      <c r="C22" s="97" t="n">
        <v>1</v>
      </c>
      <c r="D22" s="100" t="s">
        <v>120</v>
      </c>
      <c r="E22" s="94" t="s">
        <v>121</v>
      </c>
      <c r="F22" s="101" t="s">
        <v>122</v>
      </c>
      <c r="G22" s="96" t="n">
        <v>30</v>
      </c>
      <c r="N22" s="1" t="n">
        <v>3.5</v>
      </c>
      <c r="O22" s="29" t="n">
        <f aca="false">N22*B22</f>
        <v>7</v>
      </c>
      <c r="P22" s="1" t="n">
        <v>7</v>
      </c>
      <c r="Q22" s="29" t="n">
        <f aca="false">P22*B22</f>
        <v>14</v>
      </c>
      <c r="R22" s="29" t="n">
        <f aca="false">O22/G22</f>
        <v>0.233333333333333</v>
      </c>
      <c r="S22" s="29" t="n">
        <f aca="false">Q22/G22</f>
        <v>0.466666666666667</v>
      </c>
      <c r="T22" s="29" t="n">
        <f aca="false">(O22+Q22)/G22*IF(U22&gt;0,U22,1)</f>
        <v>0.7</v>
      </c>
      <c r="V22" s="1" t="s">
        <v>123</v>
      </c>
    </row>
    <row r="23" customFormat="false" ht="15.75" hidden="false" customHeight="false" outlineLevel="0" collapsed="false">
      <c r="A23" s="90" t="s">
        <v>124</v>
      </c>
      <c r="B23" s="91" t="n">
        <v>3</v>
      </c>
      <c r="C23" s="97" t="n">
        <v>2</v>
      </c>
      <c r="D23" s="93" t="n">
        <v>3</v>
      </c>
      <c r="E23" s="98" t="n">
        <v>3</v>
      </c>
      <c r="F23" s="95" t="s">
        <v>125</v>
      </c>
      <c r="G23" s="96" t="n">
        <v>30</v>
      </c>
      <c r="N23" s="29" t="n">
        <f aca="false">D23</f>
        <v>3</v>
      </c>
      <c r="O23" s="29" t="n">
        <f aca="false">N23*B23</f>
        <v>9</v>
      </c>
      <c r="P23" s="1" t="n">
        <f aca="false">E23</f>
        <v>3</v>
      </c>
      <c r="Q23" s="29" t="n">
        <f aca="false">P23*B23</f>
        <v>9</v>
      </c>
      <c r="R23" s="29" t="n">
        <f aca="false">O23/G23</f>
        <v>0.3</v>
      </c>
      <c r="S23" s="29" t="n">
        <f aca="false">Q23/G23</f>
        <v>0.3</v>
      </c>
      <c r="T23" s="29" t="n">
        <f aca="false">(O23+Q23)/G23*IF(U23&gt;0,U23,1)</f>
        <v>0.6</v>
      </c>
      <c r="V23" s="1" t="s">
        <v>126</v>
      </c>
    </row>
    <row r="24" customFormat="false" ht="15.75" hidden="false" customHeight="false" outlineLevel="0" collapsed="false">
      <c r="A24" s="90" t="s">
        <v>127</v>
      </c>
      <c r="B24" s="91" t="s">
        <v>128</v>
      </c>
      <c r="C24" s="97" t="n">
        <v>1</v>
      </c>
      <c r="D24" s="93" t="n">
        <v>2</v>
      </c>
      <c r="E24" s="98" t="s">
        <v>17</v>
      </c>
      <c r="F24" s="95" t="s">
        <v>129</v>
      </c>
      <c r="G24" s="96" t="n">
        <v>25</v>
      </c>
      <c r="N24" s="29" t="n">
        <f aca="false">D24</f>
        <v>2</v>
      </c>
      <c r="O24" s="29" t="n">
        <f aca="false">N24*10.5</f>
        <v>21</v>
      </c>
      <c r="P24" s="1" t="n">
        <v>0</v>
      </c>
      <c r="Q24" s="29" t="n">
        <f aca="false">P24*10.5</f>
        <v>0</v>
      </c>
      <c r="R24" s="29" t="n">
        <f aca="false">O24/G24</f>
        <v>0.84</v>
      </c>
      <c r="S24" s="29" t="n">
        <f aca="false">Q24/G24</f>
        <v>0</v>
      </c>
      <c r="T24" s="29" t="n">
        <f aca="false">(O24+Q24)/G24*IF(U24&gt;0,U24,1)</f>
        <v>0.84</v>
      </c>
      <c r="V24" s="1" t="s">
        <v>130</v>
      </c>
    </row>
    <row r="25" customFormat="false" ht="15.75" hidden="false" customHeight="false" outlineLevel="0" collapsed="false">
      <c r="A25" s="90" t="str">
        <f aca="false">A5</f>
        <v>strzelba "thunder"</v>
      </c>
      <c r="B25" s="91" t="n">
        <f aca="false">B5</f>
        <v>3</v>
      </c>
      <c r="C25" s="97" t="n">
        <f aca="false">C5</f>
        <v>2</v>
      </c>
      <c r="D25" s="93" t="n">
        <f aca="false">D5</f>
        <v>4</v>
      </c>
      <c r="E25" s="98" t="str">
        <f aca="false">E5</f>
        <v>-</v>
      </c>
      <c r="F25" s="95" t="str">
        <f aca="false">F5</f>
        <v>strzelba</v>
      </c>
      <c r="G25" s="96" t="n">
        <f aca="false">G5</f>
        <v>25</v>
      </c>
      <c r="N25" s="29" t="n">
        <f aca="false">D25</f>
        <v>4</v>
      </c>
      <c r="O25" s="29" t="n">
        <f aca="false">N25*B25</f>
        <v>12</v>
      </c>
      <c r="P25" s="1" t="n">
        <v>0</v>
      </c>
      <c r="Q25" s="29" t="n">
        <f aca="false">P25*B25</f>
        <v>0</v>
      </c>
      <c r="R25" s="29" t="n">
        <f aca="false">O25/G25</f>
        <v>0.48</v>
      </c>
      <c r="S25" s="29" t="n">
        <f aca="false">Q25/G25</f>
        <v>0</v>
      </c>
      <c r="T25" s="29" t="n">
        <f aca="false">(O25+Q25)/G25*IF(U25&gt;0,U25,1)</f>
        <v>0.48</v>
      </c>
    </row>
    <row r="26" customFormat="false" ht="15.75" hidden="false" customHeight="false" outlineLevel="0" collapsed="false">
      <c r="A26" s="90"/>
      <c r="B26" s="91"/>
      <c r="C26" s="97"/>
      <c r="D26" s="93"/>
      <c r="E26" s="98"/>
      <c r="F26" s="95"/>
      <c r="G26" s="96"/>
    </row>
    <row r="27" customFormat="false" ht="15.75" hidden="false" customHeight="false" outlineLevel="0" collapsed="false">
      <c r="A27" s="83" t="s">
        <v>131</v>
      </c>
      <c r="B27" s="84" t="s">
        <v>73</v>
      </c>
      <c r="C27" s="85" t="s">
        <v>74</v>
      </c>
      <c r="D27" s="86" t="s">
        <v>75</v>
      </c>
      <c r="E27" s="87" t="s">
        <v>76</v>
      </c>
      <c r="F27" s="88" t="s">
        <v>77</v>
      </c>
      <c r="G27" s="104" t="s">
        <v>78</v>
      </c>
    </row>
    <row r="28" customFormat="false" ht="15.75" hidden="false" customHeight="false" outlineLevel="0" collapsed="false">
      <c r="A28" s="90" t="str">
        <f aca="false">A59</f>
        <v>Ciężki miotacz płomieni</v>
      </c>
      <c r="B28" s="91" t="str">
        <f aca="false">B59</f>
        <v>D6</v>
      </c>
      <c r="C28" s="92" t="n">
        <f aca="false">C59</f>
        <v>2</v>
      </c>
      <c r="D28" s="93" t="n">
        <f aca="false">D59</f>
        <v>4</v>
      </c>
      <c r="E28" s="98" t="n">
        <f aca="false">E59</f>
        <v>1</v>
      </c>
      <c r="F28" s="95" t="str">
        <f aca="false">F59</f>
        <v>ciężki, miotacz płomieni, lekkie ppanz</v>
      </c>
      <c r="G28" s="102" t="n">
        <f aca="false">G59</f>
        <v>30</v>
      </c>
      <c r="N28" s="29" t="n">
        <f aca="false">D28</f>
        <v>4</v>
      </c>
      <c r="O28" s="29" t="n">
        <f aca="false">N28*3.5</f>
        <v>14</v>
      </c>
      <c r="P28" s="1" t="n">
        <f aca="false">E28</f>
        <v>1</v>
      </c>
      <c r="Q28" s="29" t="n">
        <f aca="false">P28*3.5</f>
        <v>3.5</v>
      </c>
      <c r="R28" s="29" t="n">
        <f aca="false">O28/G28</f>
        <v>0.466666666666667</v>
      </c>
      <c r="S28" s="29" t="n">
        <f aca="false">Q28/G28</f>
        <v>0.116666666666667</v>
      </c>
      <c r="T28" s="29" t="n">
        <f aca="false">(O28+Q28)/G28*IF(U28&gt;0,U28,1)</f>
        <v>0.583333333333333</v>
      </c>
    </row>
    <row r="29" customFormat="false" ht="15.75" hidden="false" customHeight="false" outlineLevel="0" collapsed="false">
      <c r="A29" s="90" t="str">
        <f aca="false">A45</f>
        <v>para skróconych miotaczy płomieni</v>
      </c>
      <c r="B29" s="91" t="str">
        <f aca="false">B45</f>
        <v>D6</v>
      </c>
      <c r="C29" s="97" t="n">
        <f aca="false">C45</f>
        <v>2</v>
      </c>
      <c r="D29" s="93" t="n">
        <f aca="false">D45</f>
        <v>4</v>
      </c>
      <c r="E29" s="98" t="n">
        <f aca="false">E45</f>
        <v>1</v>
      </c>
      <c r="F29" s="95" t="str">
        <f aca="false">F45</f>
        <v>miotacz płomieni, lekki ppanz</v>
      </c>
      <c r="G29" s="102" t="n">
        <f aca="false">G45</f>
        <v>30</v>
      </c>
      <c r="N29" s="29" t="n">
        <f aca="false">D29</f>
        <v>4</v>
      </c>
      <c r="O29" s="29" t="n">
        <f aca="false">N29*3.5</f>
        <v>14</v>
      </c>
      <c r="P29" s="1" t="n">
        <f aca="false">E29</f>
        <v>1</v>
      </c>
      <c r="Q29" s="29" t="n">
        <f aca="false">P29*3.5</f>
        <v>3.5</v>
      </c>
      <c r="R29" s="29" t="n">
        <f aca="false">O29/G29</f>
        <v>0.466666666666667</v>
      </c>
      <c r="S29" s="29" t="n">
        <f aca="false">Q29/G29</f>
        <v>0.116666666666667</v>
      </c>
      <c r="T29" s="29" t="n">
        <f aca="false">(O29+Q29)/G29*IF(U29&gt;0,U29,1)</f>
        <v>0.583333333333333</v>
      </c>
    </row>
    <row r="30" customFormat="false" ht="15.75" hidden="false" customHeight="false" outlineLevel="0" collapsed="false">
      <c r="A30" s="90" t="str">
        <f aca="false">A70</f>
        <v>Działko automatyczne (ppanc)</v>
      </c>
      <c r="B30" s="91" t="n">
        <f aca="false">B70</f>
        <v>2</v>
      </c>
      <c r="C30" s="97" t="n">
        <f aca="false">C70</f>
        <v>4</v>
      </c>
      <c r="D30" s="93" t="str">
        <f aca="false">D70</f>
        <v>4 + D3</v>
      </c>
      <c r="E30" s="98" t="str">
        <f aca="false">E70</f>
        <v>4 + D3</v>
      </c>
      <c r="F30" s="95" t="str">
        <f aca="false">F70</f>
        <v>Ciężki</v>
      </c>
      <c r="G30" s="102" t="n">
        <f aca="false">G70</f>
        <v>40</v>
      </c>
      <c r="N30" s="1" t="n">
        <v>5.5</v>
      </c>
      <c r="O30" s="29" t="n">
        <f aca="false">N30*B30</f>
        <v>11</v>
      </c>
      <c r="P30" s="1" t="n">
        <v>5.5</v>
      </c>
      <c r="Q30" s="29" t="n">
        <f aca="false">P30*B30</f>
        <v>11</v>
      </c>
      <c r="R30" s="29" t="n">
        <f aca="false">O30/G30</f>
        <v>0.275</v>
      </c>
      <c r="S30" s="29" t="n">
        <f aca="false">Q30/G30</f>
        <v>0.275</v>
      </c>
      <c r="T30" s="29" t="n">
        <f aca="false">(O30+Q30)/G30*IF(U30&gt;0,U30,1)</f>
        <v>0.55</v>
      </c>
    </row>
    <row r="31" customFormat="false" ht="15.75" hidden="false" customHeight="false" outlineLevel="0" collapsed="false">
      <c r="A31" s="90" t="str">
        <f aca="false">A71</f>
        <v>Działko automatyczne (HE)</v>
      </c>
      <c r="B31" s="91" t="n">
        <f aca="false">B71</f>
        <v>2</v>
      </c>
      <c r="C31" s="97" t="n">
        <f aca="false">C71</f>
        <v>4</v>
      </c>
      <c r="D31" s="93" t="n">
        <f aca="false">D71</f>
        <v>4</v>
      </c>
      <c r="E31" s="98" t="n">
        <f aca="false">E71</f>
        <v>1</v>
      </c>
      <c r="F31" s="95" t="str">
        <f aca="false">F71</f>
        <v>Ciężki, Obszarowy (2)</v>
      </c>
      <c r="G31" s="102" t="n">
        <f aca="false">G71</f>
        <v>40</v>
      </c>
      <c r="N31" s="29" t="n">
        <f aca="false">D31</f>
        <v>4</v>
      </c>
      <c r="O31" s="29" t="n">
        <f aca="false">N31*B31</f>
        <v>8</v>
      </c>
      <c r="P31" s="1" t="n">
        <f aca="false">E31</f>
        <v>1</v>
      </c>
      <c r="Q31" s="29" t="n">
        <f aca="false">P31*B31</f>
        <v>2</v>
      </c>
      <c r="R31" s="29" t="n">
        <f aca="false">O31/G31</f>
        <v>0.2</v>
      </c>
      <c r="S31" s="29" t="n">
        <f aca="false">Q31/G31</f>
        <v>0.05</v>
      </c>
      <c r="T31" s="29" t="n">
        <f aca="false">(O31+Q31)/G31*IF(U31&gt;0,U31,1)</f>
        <v>0.5</v>
      </c>
      <c r="U31" s="1" t="n">
        <v>2</v>
      </c>
    </row>
    <row r="32" customFormat="false" ht="15.75" hidden="false" customHeight="false" outlineLevel="0" collapsed="false">
      <c r="A32" s="90" t="s">
        <v>132</v>
      </c>
      <c r="B32" s="91" t="n">
        <v>1</v>
      </c>
      <c r="C32" s="97" t="n">
        <v>2</v>
      </c>
      <c r="D32" s="93" t="n">
        <v>6</v>
      </c>
      <c r="E32" s="98" t="s">
        <v>133</v>
      </c>
      <c r="F32" s="95" t="s">
        <v>134</v>
      </c>
      <c r="G32" s="102" t="n">
        <v>30</v>
      </c>
      <c r="N32" s="29" t="n">
        <f aca="false">D32</f>
        <v>6</v>
      </c>
      <c r="O32" s="29" t="n">
        <f aca="false">N32*B32</f>
        <v>6</v>
      </c>
      <c r="P32" s="1" t="n">
        <v>13.5</v>
      </c>
      <c r="Q32" s="29" t="n">
        <f aca="false">P32*B32</f>
        <v>13.5</v>
      </c>
      <c r="R32" s="29" t="n">
        <f aca="false">O32/G32</f>
        <v>0.2</v>
      </c>
      <c r="S32" s="29" t="n">
        <f aca="false">Q32/G32</f>
        <v>0.45</v>
      </c>
      <c r="T32" s="29" t="n">
        <f aca="false">(O32+Q32)/G32*IF(U32&gt;0,U32,1)</f>
        <v>0.65</v>
      </c>
      <c r="V32" s="1" t="s">
        <v>135</v>
      </c>
    </row>
    <row r="33" customFormat="false" ht="15.75" hidden="false" customHeight="false" outlineLevel="0" collapsed="false">
      <c r="A33" s="90" t="s">
        <v>136</v>
      </c>
      <c r="B33" s="91" t="n">
        <v>3</v>
      </c>
      <c r="C33" s="97" t="n">
        <v>2</v>
      </c>
      <c r="D33" s="93" t="n">
        <v>2</v>
      </c>
      <c r="E33" s="98" t="n">
        <v>2</v>
      </c>
      <c r="F33" s="95" t="s">
        <v>137</v>
      </c>
      <c r="G33" s="102" t="n">
        <v>30</v>
      </c>
      <c r="N33" s="29" t="n">
        <f aca="false">D33</f>
        <v>2</v>
      </c>
      <c r="O33" s="29" t="n">
        <f aca="false">N33*B33</f>
        <v>6</v>
      </c>
      <c r="P33" s="1" t="n">
        <f aca="false">E33</f>
        <v>2</v>
      </c>
      <c r="Q33" s="29" t="n">
        <f aca="false">P33*B33</f>
        <v>6</v>
      </c>
      <c r="R33" s="29" t="n">
        <f aca="false">O33/G33</f>
        <v>0.2</v>
      </c>
      <c r="S33" s="29" t="n">
        <f aca="false">Q33/G33</f>
        <v>0.2</v>
      </c>
      <c r="T33" s="29" t="n">
        <f aca="false">(O33+Q33)/G33*IF(U33&gt;0,U33,1)</f>
        <v>0.4</v>
      </c>
    </row>
    <row r="34" customFormat="false" ht="15.75" hidden="false" customHeight="false" outlineLevel="0" collapsed="false">
      <c r="A34" s="90" t="str">
        <f aca="false">A55</f>
        <v>Lekka Haubica (HE)</v>
      </c>
      <c r="B34" s="91" t="n">
        <f aca="false">B55</f>
        <v>1</v>
      </c>
      <c r="C34" s="92" t="n">
        <f aca="false">C55</f>
        <v>6</v>
      </c>
      <c r="D34" s="93" t="n">
        <f aca="false">D55</f>
        <v>4</v>
      </c>
      <c r="E34" s="98" t="n">
        <f aca="false">E55</f>
        <v>2</v>
      </c>
      <c r="F34" s="95" t="str">
        <f aca="false">F55</f>
        <v>Cieżki, Obszarowa (3), Strzelanie pośrednie</v>
      </c>
      <c r="G34" s="102" t="n">
        <f aca="false">G55</f>
        <v>30</v>
      </c>
      <c r="N34" s="29" t="n">
        <f aca="false">D34</f>
        <v>4</v>
      </c>
      <c r="O34" s="29" t="n">
        <f aca="false">N34*B34</f>
        <v>4</v>
      </c>
      <c r="P34" s="1" t="n">
        <f aca="false">E34</f>
        <v>2</v>
      </c>
      <c r="Q34" s="29" t="n">
        <f aca="false">P34*B34</f>
        <v>2</v>
      </c>
      <c r="R34" s="29" t="n">
        <f aca="false">O34/G34</f>
        <v>0.133333333333333</v>
      </c>
      <c r="S34" s="29" t="n">
        <f aca="false">Q34/G34</f>
        <v>0.0666666666666667</v>
      </c>
      <c r="T34" s="29" t="n">
        <f aca="false">(O34+Q34)/G34*IF(U34&gt;0,U34,1)</f>
        <v>0.6</v>
      </c>
      <c r="U34" s="1" t="n">
        <v>3</v>
      </c>
    </row>
    <row r="35" customFormat="false" ht="15.75" hidden="false" customHeight="false" outlineLevel="0" collapsed="false">
      <c r="A35" s="90" t="str">
        <f aca="false">A56</f>
        <v>Lekka Haubica (Ppanc)</v>
      </c>
      <c r="B35" s="91" t="n">
        <f aca="false">B56</f>
        <v>1</v>
      </c>
      <c r="C35" s="92" t="n">
        <f aca="false">C56</f>
        <v>4</v>
      </c>
      <c r="D35" s="93" t="str">
        <f aca="false">D56</f>
        <v>4+D4</v>
      </c>
      <c r="E35" s="98" t="str">
        <f aca="false">E56</f>
        <v>2+D4</v>
      </c>
      <c r="F35" s="95" t="str">
        <f aca="false">F56</f>
        <v>Cieżki</v>
      </c>
      <c r="G35" s="102" t="n">
        <f aca="false">G56</f>
        <v>30</v>
      </c>
      <c r="N35" s="1" t="n">
        <v>4.5</v>
      </c>
      <c r="O35" s="29" t="n">
        <f aca="false">N35*B35</f>
        <v>4.5</v>
      </c>
      <c r="P35" s="1" t="n">
        <v>4.5</v>
      </c>
      <c r="Q35" s="29" t="n">
        <f aca="false">P35*B35</f>
        <v>4.5</v>
      </c>
      <c r="R35" s="29" t="n">
        <f aca="false">O35/G35</f>
        <v>0.15</v>
      </c>
      <c r="S35" s="29" t="n">
        <f aca="false">Q35/G35</f>
        <v>0.15</v>
      </c>
      <c r="T35" s="29" t="n">
        <f aca="false">(O35+Q35)/G35*IF(U35&gt;0,U35,1)</f>
        <v>0.3</v>
      </c>
      <c r="U35" s="1"/>
    </row>
    <row r="36" customFormat="false" ht="15.75" hidden="false" customHeight="false" outlineLevel="0" collapsed="false">
      <c r="A36" s="90" t="str">
        <f aca="false">A58</f>
        <v>Obrotowe działko gatlinga (ppanc)</v>
      </c>
      <c r="B36" s="91" t="n">
        <f aca="false">B58</f>
        <v>3</v>
      </c>
      <c r="C36" s="92" t="n">
        <f aca="false">C58</f>
        <v>4</v>
      </c>
      <c r="D36" s="100" t="n">
        <f aca="false">D58</f>
        <v>2</v>
      </c>
      <c r="E36" s="98" t="str">
        <f aca="false">E58</f>
        <v>2+D3</v>
      </c>
      <c r="F36" s="95" t="str">
        <f aca="false">F58</f>
        <v>ciężki, rozdzierający</v>
      </c>
      <c r="G36" s="102" t="n">
        <f aca="false">G58</f>
        <v>40</v>
      </c>
      <c r="N36" s="29" t="n">
        <f aca="false">D36</f>
        <v>2</v>
      </c>
      <c r="O36" s="29" t="n">
        <f aca="false">N36*B36</f>
        <v>6</v>
      </c>
      <c r="P36" s="1" t="n">
        <v>3.5</v>
      </c>
      <c r="Q36" s="29" t="n">
        <f aca="false">P36*B36</f>
        <v>10.5</v>
      </c>
      <c r="R36" s="29" t="n">
        <f aca="false">O36/G36</f>
        <v>0.15</v>
      </c>
      <c r="S36" s="29" t="n">
        <f aca="false">Q36/G36</f>
        <v>0.2625</v>
      </c>
      <c r="T36" s="29" t="n">
        <f aca="false">(O36+Q36)/G36*IF(U36&gt;0,U36,1)</f>
        <v>0.4125</v>
      </c>
      <c r="U36" s="1"/>
    </row>
    <row r="37" customFormat="false" ht="15.75" hidden="false" customHeight="false" outlineLevel="0" collapsed="false">
      <c r="A37" s="90" t="str">
        <f aca="false">A57</f>
        <v>Obrotowe działko gatlinga (HE)</v>
      </c>
      <c r="B37" s="91" t="n">
        <f aca="false">B57</f>
        <v>3</v>
      </c>
      <c r="C37" s="92" t="n">
        <f aca="false">C57</f>
        <v>4</v>
      </c>
      <c r="D37" s="93" t="n">
        <f aca="false">D57</f>
        <v>4</v>
      </c>
      <c r="E37" s="98" t="n">
        <f aca="false">E57</f>
        <v>1</v>
      </c>
      <c r="F37" s="95" t="str">
        <f aca="false">F57</f>
        <v>ciężki, obszarowy(1)</v>
      </c>
      <c r="G37" s="102" t="n">
        <f aca="false">G57</f>
        <v>40</v>
      </c>
      <c r="N37" s="29" t="n">
        <f aca="false">D37</f>
        <v>4</v>
      </c>
      <c r="O37" s="29" t="n">
        <f aca="false">N37*B37</f>
        <v>12</v>
      </c>
      <c r="P37" s="1" t="n">
        <f aca="false">E37</f>
        <v>1</v>
      </c>
      <c r="Q37" s="29" t="n">
        <f aca="false">P37*B37</f>
        <v>3</v>
      </c>
      <c r="R37" s="29" t="n">
        <f aca="false">O37/G37</f>
        <v>0.3</v>
      </c>
      <c r="S37" s="29" t="n">
        <f aca="false">Q37/G37</f>
        <v>0.075</v>
      </c>
      <c r="T37" s="29" t="n">
        <f aca="false">(O37+Q37)/G37*IF(U37&gt;0,U37,1)</f>
        <v>0.5625</v>
      </c>
      <c r="U37" s="1" t="n">
        <v>1.5</v>
      </c>
    </row>
    <row r="38" customFormat="false" ht="15.75" hidden="false" customHeight="false" outlineLevel="0" collapsed="false">
      <c r="A38" s="90" t="str">
        <f aca="false">A66</f>
        <v>Podwójna wyrzutnia rakiet (Ppanc)</v>
      </c>
      <c r="B38" s="91" t="n">
        <f aca="false">B66</f>
        <v>2</v>
      </c>
      <c r="C38" s="92" t="n">
        <f aca="false">C66</f>
        <v>8</v>
      </c>
      <c r="D38" s="100" t="str">
        <f aca="false">D66</f>
        <v>4+ D4</v>
      </c>
      <c r="E38" s="98" t="str">
        <f aca="false">E66</f>
        <v>6+D10</v>
      </c>
      <c r="F38" s="95" t="str">
        <f aca="false">F66</f>
        <v>Ciężki, Rakieta(4.1),  Strzelanie pośrednie</v>
      </c>
      <c r="G38" s="102" t="n">
        <f aca="false">G66</f>
        <v>65</v>
      </c>
    </row>
    <row r="39" customFormat="false" ht="15.75" hidden="false" customHeight="false" outlineLevel="0" collapsed="false">
      <c r="A39" s="90" t="str">
        <f aca="false">A67</f>
        <v>Podwójna wyrzutnia rakiet (HE)</v>
      </c>
      <c r="B39" s="91" t="n">
        <f aca="false">B67</f>
        <v>2</v>
      </c>
      <c r="C39" s="92" t="n">
        <f aca="false">C67</f>
        <v>8</v>
      </c>
      <c r="D39" s="93" t="n">
        <f aca="false">D67</f>
        <v>3</v>
      </c>
      <c r="E39" s="98" t="n">
        <f aca="false">E67</f>
        <v>0</v>
      </c>
      <c r="F39" s="95" t="str">
        <f aca="false">F67</f>
        <v>Ciężki, Obszarowy (5), Rakieta(4.1), Strzelanie pośrednie</v>
      </c>
      <c r="G39" s="102" t="n">
        <f aca="false">G67</f>
        <v>65</v>
      </c>
    </row>
    <row r="40" customFormat="false" ht="15.75" hidden="false" customHeight="false" outlineLevel="0" collapsed="false">
      <c r="A40" s="90"/>
      <c r="B40" s="91"/>
      <c r="C40" s="92"/>
      <c r="D40" s="100"/>
      <c r="E40" s="98"/>
      <c r="F40" s="95"/>
      <c r="G40" s="102"/>
    </row>
    <row r="41" customFormat="false" ht="15.75" hidden="false" customHeight="false" outlineLevel="0" collapsed="false">
      <c r="A41" s="90"/>
      <c r="B41" s="91"/>
      <c r="C41" s="92"/>
      <c r="D41" s="100"/>
      <c r="E41" s="98"/>
      <c r="F41" s="95"/>
      <c r="G41" s="102"/>
    </row>
    <row r="42" customFormat="false" ht="15.75" hidden="false" customHeight="false" outlineLevel="0" collapsed="false">
      <c r="A42" s="83" t="s">
        <v>138</v>
      </c>
      <c r="B42" s="84" t="s">
        <v>73</v>
      </c>
      <c r="C42" s="85" t="s">
        <v>74</v>
      </c>
      <c r="D42" s="86" t="s">
        <v>75</v>
      </c>
      <c r="E42" s="87" t="s">
        <v>76</v>
      </c>
      <c r="F42" s="88" t="s">
        <v>77</v>
      </c>
      <c r="G42" s="104" t="s">
        <v>78</v>
      </c>
    </row>
    <row r="43" customFormat="false" ht="15.75" hidden="false" customHeight="false" outlineLevel="0" collapsed="false">
      <c r="A43" s="90" t="s">
        <v>139</v>
      </c>
      <c r="B43" s="91" t="n">
        <v>4</v>
      </c>
      <c r="C43" s="92" t="n">
        <v>2</v>
      </c>
      <c r="D43" s="93" t="n">
        <v>3</v>
      </c>
      <c r="E43" s="98" t="s">
        <v>103</v>
      </c>
      <c r="F43" s="95"/>
      <c r="G43" s="102" t="n">
        <v>55</v>
      </c>
      <c r="N43" s="29" t="n">
        <f aca="false">D43</f>
        <v>3</v>
      </c>
      <c r="O43" s="29" t="n">
        <f aca="false">N43*B43</f>
        <v>12</v>
      </c>
      <c r="P43" s="1" t="n">
        <v>4.5</v>
      </c>
      <c r="Q43" s="29" t="n">
        <f aca="false">P43*B43</f>
        <v>18</v>
      </c>
      <c r="R43" s="29" t="n">
        <f aca="false">O43/G43</f>
        <v>0.218181818181818</v>
      </c>
      <c r="S43" s="29" t="n">
        <f aca="false">Q43/G43</f>
        <v>0.327272727272727</v>
      </c>
      <c r="T43" s="29" t="n">
        <f aca="false">(O43+Q43)/G43*IF(U43&gt;0,U43,1)</f>
        <v>0.545454545454545</v>
      </c>
    </row>
    <row r="44" customFormat="false" ht="15.75" hidden="false" customHeight="false" outlineLevel="0" collapsed="false">
      <c r="A44" s="90" t="s">
        <v>140</v>
      </c>
      <c r="B44" s="91" t="n">
        <v>4</v>
      </c>
      <c r="C44" s="92" t="n">
        <v>2</v>
      </c>
      <c r="D44" s="93" t="n">
        <v>4</v>
      </c>
      <c r="E44" s="98" t="n">
        <v>1</v>
      </c>
      <c r="F44" s="95" t="s">
        <v>141</v>
      </c>
      <c r="G44" s="102" t="n">
        <v>55</v>
      </c>
      <c r="N44" s="29" t="n">
        <f aca="false">D44</f>
        <v>4</v>
      </c>
      <c r="O44" s="29" t="n">
        <f aca="false">N44*B44</f>
        <v>16</v>
      </c>
      <c r="P44" s="1" t="n">
        <f aca="false">E44</f>
        <v>1</v>
      </c>
      <c r="Q44" s="29" t="n">
        <f aca="false">P44*B44</f>
        <v>4</v>
      </c>
      <c r="R44" s="29" t="n">
        <f aca="false">O44/G44</f>
        <v>0.290909090909091</v>
      </c>
      <c r="S44" s="29" t="n">
        <f aca="false">Q44/G44</f>
        <v>0.0727272727272727</v>
      </c>
      <c r="T44" s="29" t="n">
        <f aca="false">(O44+Q44)/G44*IF(U44&gt;0,U44,1)</f>
        <v>0.545454545454545</v>
      </c>
      <c r="U44" s="1" t="n">
        <v>1.5</v>
      </c>
    </row>
    <row r="45" customFormat="false" ht="15.75" hidden="false" customHeight="false" outlineLevel="0" collapsed="false">
      <c r="A45" s="90" t="s">
        <v>142</v>
      </c>
      <c r="B45" s="91" t="s">
        <v>120</v>
      </c>
      <c r="C45" s="97" t="n">
        <v>2</v>
      </c>
      <c r="D45" s="100" t="n">
        <v>4</v>
      </c>
      <c r="E45" s="98" t="n">
        <v>1</v>
      </c>
      <c r="F45" s="95" t="s">
        <v>143</v>
      </c>
      <c r="G45" s="102" t="n">
        <v>30</v>
      </c>
      <c r="N45" s="29" t="n">
        <f aca="false">D45</f>
        <v>4</v>
      </c>
      <c r="O45" s="29" t="n">
        <f aca="false">N45*3.5</f>
        <v>14</v>
      </c>
      <c r="P45" s="1" t="n">
        <f aca="false">E45</f>
        <v>1</v>
      </c>
      <c r="Q45" s="29" t="n">
        <f aca="false">P45*3.5</f>
        <v>3.5</v>
      </c>
      <c r="R45" s="29" t="n">
        <f aca="false">O45/G45</f>
        <v>0.466666666666667</v>
      </c>
      <c r="S45" s="29" t="n">
        <f aca="false">Q45/G45</f>
        <v>0.116666666666667</v>
      </c>
      <c r="T45" s="29" t="n">
        <f aca="false">(O45+Q45)/G45*IF(U45&gt;0,U45,1)</f>
        <v>0.583333333333333</v>
      </c>
    </row>
    <row r="46" customFormat="false" ht="15.75" hidden="false" customHeight="false" outlineLevel="0" collapsed="false">
      <c r="A46" s="90" t="str">
        <f aca="false">A70</f>
        <v>Działko automatyczne (ppanc)</v>
      </c>
      <c r="B46" s="91" t="n">
        <f aca="false">B70</f>
        <v>2</v>
      </c>
      <c r="C46" s="97" t="n">
        <f aca="false">C70</f>
        <v>4</v>
      </c>
      <c r="D46" s="93" t="str">
        <f aca="false">D70</f>
        <v>4 + D3</v>
      </c>
      <c r="E46" s="98" t="str">
        <f aca="false">E70</f>
        <v>4 + D3</v>
      </c>
      <c r="F46" s="95" t="str">
        <f aca="false">F70</f>
        <v>Ciężki</v>
      </c>
      <c r="G46" s="102" t="n">
        <f aca="false">G70</f>
        <v>40</v>
      </c>
      <c r="N46" s="1" t="n">
        <v>5.5</v>
      </c>
      <c r="O46" s="29" t="n">
        <f aca="false">N46*B46</f>
        <v>11</v>
      </c>
      <c r="P46" s="1" t="n">
        <v>5.5</v>
      </c>
      <c r="Q46" s="29" t="n">
        <f aca="false">P46*B46</f>
        <v>11</v>
      </c>
      <c r="R46" s="29" t="n">
        <f aca="false">O46/G46</f>
        <v>0.275</v>
      </c>
      <c r="S46" s="29" t="n">
        <f aca="false">Q46/G46</f>
        <v>0.275</v>
      </c>
      <c r="T46" s="29" t="n">
        <f aca="false">(O46+Q46)/G46*IF(U46&gt;0,U46,1)</f>
        <v>0.55</v>
      </c>
    </row>
    <row r="47" customFormat="false" ht="15.75" hidden="false" customHeight="false" outlineLevel="0" collapsed="false">
      <c r="A47" s="90" t="str">
        <f aca="false">A71</f>
        <v>Działko automatyczne (HE)</v>
      </c>
      <c r="B47" s="91" t="n">
        <f aca="false">B71</f>
        <v>2</v>
      </c>
      <c r="C47" s="97" t="n">
        <f aca="false">C71</f>
        <v>4</v>
      </c>
      <c r="D47" s="100" t="n">
        <f aca="false">D71</f>
        <v>4</v>
      </c>
      <c r="E47" s="98" t="n">
        <f aca="false">E71</f>
        <v>1</v>
      </c>
      <c r="F47" s="95" t="str">
        <f aca="false">F71</f>
        <v>Ciężki, Obszarowy (2)</v>
      </c>
      <c r="G47" s="102" t="n">
        <f aca="false">G71</f>
        <v>40</v>
      </c>
      <c r="N47" s="29" t="n">
        <f aca="false">D47</f>
        <v>4</v>
      </c>
      <c r="O47" s="29" t="n">
        <f aca="false">N47*B47</f>
        <v>8</v>
      </c>
      <c r="P47" s="1" t="n">
        <f aca="false">E47</f>
        <v>1</v>
      </c>
      <c r="Q47" s="29" t="n">
        <f aca="false">P47*B47</f>
        <v>2</v>
      </c>
      <c r="R47" s="29" t="n">
        <f aca="false">O47/G47</f>
        <v>0.2</v>
      </c>
      <c r="S47" s="29" t="n">
        <f aca="false">Q47/G47</f>
        <v>0.05</v>
      </c>
      <c r="T47" s="29" t="n">
        <f aca="false">(O47+Q47)/G47*IF(U47&gt;0,U47,1)</f>
        <v>0.5</v>
      </c>
      <c r="U47" s="1" t="n">
        <v>2</v>
      </c>
    </row>
    <row r="48" customFormat="false" ht="15.75" hidden="false" customHeight="false" outlineLevel="0" collapsed="false">
      <c r="A48" s="90"/>
      <c r="B48" s="91"/>
      <c r="C48" s="92"/>
      <c r="D48" s="100"/>
      <c r="E48" s="98"/>
      <c r="F48" s="95"/>
      <c r="G48" s="102"/>
      <c r="T48" s="29" t="e">
        <f aca="false">(O48+Q48)/G48*IF(U48&gt;0,U48,1)</f>
        <v>#DIV/0!</v>
      </c>
    </row>
    <row r="49" customFormat="false" ht="15.75" hidden="false" customHeight="false" outlineLevel="0" collapsed="false">
      <c r="A49" s="83" t="s">
        <v>144</v>
      </c>
      <c r="B49" s="84" t="s">
        <v>73</v>
      </c>
      <c r="C49" s="85" t="s">
        <v>74</v>
      </c>
      <c r="D49" s="86" t="s">
        <v>75</v>
      </c>
      <c r="E49" s="87" t="s">
        <v>76</v>
      </c>
      <c r="F49" s="88" t="s">
        <v>77</v>
      </c>
      <c r="G49" s="104" t="s">
        <v>78</v>
      </c>
      <c r="T49" s="29" t="e">
        <f aca="false">(O49+Q49)/G49*IF(U49&gt;0,U49,1)</f>
        <v>#VALUE!</v>
      </c>
    </row>
    <row r="50" customFormat="false" ht="15.75" hidden="false" customHeight="false" outlineLevel="0" collapsed="false">
      <c r="A50" s="90" t="s">
        <v>145</v>
      </c>
      <c r="B50" s="91" t="n">
        <v>2</v>
      </c>
      <c r="C50" s="92" t="n">
        <v>4</v>
      </c>
      <c r="D50" s="93" t="n">
        <v>3</v>
      </c>
      <c r="E50" s="98" t="s">
        <v>103</v>
      </c>
      <c r="F50" s="95" t="s">
        <v>137</v>
      </c>
      <c r="G50" s="102" t="n">
        <v>30</v>
      </c>
      <c r="N50" s="29" t="n">
        <f aca="false">D50</f>
        <v>3</v>
      </c>
      <c r="O50" s="29" t="n">
        <f aca="false">N50*B50</f>
        <v>6</v>
      </c>
      <c r="P50" s="1" t="n">
        <v>4.5</v>
      </c>
      <c r="Q50" s="29" t="n">
        <f aca="false">P50*B50</f>
        <v>9</v>
      </c>
      <c r="R50" s="29" t="n">
        <f aca="false">O50/G50</f>
        <v>0.2</v>
      </c>
      <c r="S50" s="29" t="n">
        <f aca="false">Q50/G50</f>
        <v>0.3</v>
      </c>
      <c r="T50" s="29" t="n">
        <f aca="false">(O50+Q50)/G50*IF(U50&gt;0,U50,1)</f>
        <v>0.5</v>
      </c>
    </row>
    <row r="51" customFormat="false" ht="15.75" hidden="false" customHeight="false" outlineLevel="0" collapsed="false">
      <c r="A51" s="90" t="s">
        <v>146</v>
      </c>
      <c r="B51" s="91" t="n">
        <v>2</v>
      </c>
      <c r="C51" s="92" t="n">
        <v>4</v>
      </c>
      <c r="D51" s="93" t="n">
        <v>4</v>
      </c>
      <c r="E51" s="98" t="n">
        <v>1</v>
      </c>
      <c r="F51" s="95" t="s">
        <v>147</v>
      </c>
      <c r="G51" s="102" t="n">
        <v>30</v>
      </c>
      <c r="N51" s="29" t="n">
        <f aca="false">D51</f>
        <v>4</v>
      </c>
      <c r="O51" s="29" t="n">
        <f aca="false">N51*B51</f>
        <v>8</v>
      </c>
      <c r="P51" s="1" t="n">
        <f aca="false">E51</f>
        <v>1</v>
      </c>
      <c r="Q51" s="29" t="n">
        <f aca="false">P51*B51</f>
        <v>2</v>
      </c>
      <c r="R51" s="29" t="n">
        <f aca="false">O51/G51</f>
        <v>0.266666666666667</v>
      </c>
      <c r="S51" s="29" t="n">
        <f aca="false">Q51/G51</f>
        <v>0.0666666666666667</v>
      </c>
      <c r="T51" s="29" t="n">
        <f aca="false">(O51+Q51)/G51*IF(U51&gt;0,U51,1)</f>
        <v>0.5</v>
      </c>
      <c r="U51" s="1" t="n">
        <v>1.5</v>
      </c>
    </row>
    <row r="52" customFormat="false" ht="15.75" hidden="false" customHeight="false" outlineLevel="0" collapsed="false">
      <c r="A52" s="90" t="s">
        <v>148</v>
      </c>
      <c r="B52" s="99" t="n">
        <v>1</v>
      </c>
      <c r="C52" s="92" t="n">
        <v>8</v>
      </c>
      <c r="D52" s="93" t="s">
        <v>149</v>
      </c>
      <c r="E52" s="98" t="s">
        <v>98</v>
      </c>
      <c r="F52" s="95" t="s">
        <v>150</v>
      </c>
      <c r="G52" s="102" t="n">
        <v>30</v>
      </c>
      <c r="I52" s="90"/>
      <c r="N52" s="1" t="n">
        <v>6.5</v>
      </c>
      <c r="O52" s="29" t="n">
        <f aca="false">N52*B52</f>
        <v>6.5</v>
      </c>
      <c r="P52" s="1" t="n">
        <v>11.5</v>
      </c>
      <c r="Q52" s="29" t="n">
        <f aca="false">P52*B52</f>
        <v>11.5</v>
      </c>
      <c r="R52" s="29" t="n">
        <f aca="false">O52/G52</f>
        <v>0.216666666666667</v>
      </c>
      <c r="S52" s="29" t="n">
        <f aca="false">Q52/G52</f>
        <v>0.383333333333333</v>
      </c>
      <c r="T52" s="29" t="n">
        <f aca="false">(O52+Q52)/G52*IF(U52&gt;0,U52,1)</f>
        <v>0.6</v>
      </c>
    </row>
    <row r="53" customFormat="false" ht="15.75" hidden="false" customHeight="false" outlineLevel="0" collapsed="false">
      <c r="A53" s="90" t="s">
        <v>151</v>
      </c>
      <c r="B53" s="91" t="n">
        <v>1</v>
      </c>
      <c r="C53" s="92" t="n">
        <v>8</v>
      </c>
      <c r="D53" s="93" t="n">
        <v>3</v>
      </c>
      <c r="E53" s="98" t="n">
        <v>0</v>
      </c>
      <c r="F53" s="95" t="s">
        <v>152</v>
      </c>
      <c r="G53" s="102" t="n">
        <v>30</v>
      </c>
      <c r="I53" s="90"/>
      <c r="N53" s="29" t="n">
        <f aca="false">D53</f>
        <v>3</v>
      </c>
      <c r="O53" s="29" t="n">
        <f aca="false">N53*B53</f>
        <v>3</v>
      </c>
      <c r="P53" s="1" t="n">
        <f aca="false">E53</f>
        <v>0</v>
      </c>
      <c r="Q53" s="29" t="n">
        <f aca="false">P53*B53</f>
        <v>0</v>
      </c>
      <c r="R53" s="29" t="n">
        <f aca="false">O53/G53</f>
        <v>0.1</v>
      </c>
      <c r="S53" s="29" t="n">
        <f aca="false">Q53/G53</f>
        <v>0</v>
      </c>
      <c r="T53" s="29" t="n">
        <f aca="false">(O53+Q53)/G53*IF(U53&gt;0,U53,1)</f>
        <v>0.5</v>
      </c>
      <c r="U53" s="1" t="n">
        <v>5</v>
      </c>
    </row>
    <row r="54" customFormat="false" ht="15.75" hidden="false" customHeight="false" outlineLevel="0" collapsed="false">
      <c r="A54" s="90" t="s">
        <v>153</v>
      </c>
      <c r="B54" s="91" t="n">
        <v>1</v>
      </c>
      <c r="C54" s="97" t="n">
        <v>2</v>
      </c>
      <c r="D54" s="93" t="n">
        <v>6</v>
      </c>
      <c r="E54" s="98" t="s">
        <v>133</v>
      </c>
      <c r="F54" s="95" t="s">
        <v>137</v>
      </c>
      <c r="G54" s="102" t="n">
        <v>30</v>
      </c>
      <c r="N54" s="29" t="n">
        <f aca="false">D54</f>
        <v>6</v>
      </c>
      <c r="O54" s="29" t="n">
        <f aca="false">N54*B54</f>
        <v>6</v>
      </c>
      <c r="P54" s="1" t="n">
        <v>12.5</v>
      </c>
      <c r="Q54" s="29" t="n">
        <f aca="false">P54*B54</f>
        <v>12.5</v>
      </c>
      <c r="R54" s="29" t="n">
        <f aca="false">O54/G54</f>
        <v>0.2</v>
      </c>
      <c r="S54" s="29" t="n">
        <f aca="false">Q54/G54</f>
        <v>0.416666666666667</v>
      </c>
      <c r="T54" s="29" t="n">
        <f aca="false">(O54+Q54)/G54*IF(U54&gt;0,U54,1)</f>
        <v>0.616666666666667</v>
      </c>
      <c r="V54" s="1" t="s">
        <v>154</v>
      </c>
    </row>
    <row r="55" customFormat="false" ht="15.75" hidden="false" customHeight="false" outlineLevel="0" collapsed="false">
      <c r="A55" s="90" t="s">
        <v>155</v>
      </c>
      <c r="B55" s="91" t="n">
        <v>1</v>
      </c>
      <c r="C55" s="97" t="n">
        <v>6</v>
      </c>
      <c r="D55" s="93" t="n">
        <v>4</v>
      </c>
      <c r="E55" s="98" t="n">
        <v>2</v>
      </c>
      <c r="F55" s="95" t="s">
        <v>156</v>
      </c>
      <c r="G55" s="102" t="n">
        <v>30</v>
      </c>
      <c r="N55" s="29" t="n">
        <f aca="false">D55</f>
        <v>4</v>
      </c>
      <c r="O55" s="29" t="n">
        <f aca="false">N55*B55</f>
        <v>4</v>
      </c>
      <c r="P55" s="1" t="n">
        <f aca="false">E55</f>
        <v>2</v>
      </c>
      <c r="Q55" s="29" t="n">
        <f aca="false">P55*B55</f>
        <v>2</v>
      </c>
      <c r="R55" s="29" t="n">
        <f aca="false">O55/G55</f>
        <v>0.133333333333333</v>
      </c>
      <c r="S55" s="29" t="n">
        <f aca="false">Q55/G55</f>
        <v>0.0666666666666667</v>
      </c>
      <c r="T55" s="29" t="n">
        <f aca="false">(O55+Q55)/G55*IF(U55&gt;0,U55,1)</f>
        <v>0.6</v>
      </c>
      <c r="U55" s="1" t="n">
        <v>3</v>
      </c>
    </row>
    <row r="56" customFormat="false" ht="15.75" hidden="false" customHeight="false" outlineLevel="0" collapsed="false">
      <c r="A56" s="90" t="s">
        <v>157</v>
      </c>
      <c r="B56" s="91" t="n">
        <v>1</v>
      </c>
      <c r="C56" s="97" t="n">
        <v>4</v>
      </c>
      <c r="D56" s="93" t="s">
        <v>158</v>
      </c>
      <c r="E56" s="98" t="s">
        <v>159</v>
      </c>
      <c r="F56" s="95" t="s">
        <v>160</v>
      </c>
      <c r="G56" s="102" t="n">
        <v>30</v>
      </c>
      <c r="N56" s="1" t="n">
        <v>6.5</v>
      </c>
      <c r="O56" s="29" t="n">
        <f aca="false">N56*B56</f>
        <v>6.5</v>
      </c>
      <c r="P56" s="1" t="n">
        <v>3.5</v>
      </c>
      <c r="Q56" s="29" t="n">
        <f aca="false">P56*B56</f>
        <v>3.5</v>
      </c>
      <c r="R56" s="29" t="n">
        <f aca="false">O56/G56</f>
        <v>0.216666666666667</v>
      </c>
      <c r="S56" s="29" t="n">
        <f aca="false">Q56/G56</f>
        <v>0.116666666666667</v>
      </c>
      <c r="T56" s="29" t="n">
        <f aca="false">(O56+Q56)/G56*IF(U56&gt;0,U56,1)</f>
        <v>0.333333333333333</v>
      </c>
    </row>
    <row r="57" customFormat="false" ht="15.75" hidden="false" customHeight="false" outlineLevel="0" collapsed="false">
      <c r="A57" s="90" t="s">
        <v>161</v>
      </c>
      <c r="B57" s="91" t="n">
        <v>3</v>
      </c>
      <c r="C57" s="105" t="n">
        <v>4</v>
      </c>
      <c r="D57" s="93" t="n">
        <v>4</v>
      </c>
      <c r="E57" s="98" t="n">
        <v>1</v>
      </c>
      <c r="F57" s="95" t="s">
        <v>162</v>
      </c>
      <c r="G57" s="102" t="n">
        <v>40</v>
      </c>
      <c r="N57" s="29" t="n">
        <f aca="false">D57</f>
        <v>4</v>
      </c>
      <c r="O57" s="29" t="n">
        <f aca="false">N57*B57</f>
        <v>12</v>
      </c>
      <c r="P57" s="1" t="n">
        <f aca="false">E57</f>
        <v>1</v>
      </c>
      <c r="Q57" s="29" t="n">
        <f aca="false">P57*B57</f>
        <v>3</v>
      </c>
      <c r="R57" s="29" t="n">
        <f aca="false">O57/G57</f>
        <v>0.3</v>
      </c>
      <c r="S57" s="29" t="n">
        <f aca="false">Q57/G57</f>
        <v>0.075</v>
      </c>
      <c r="T57" s="29" t="n">
        <f aca="false">(O57+Q57)/G57*IF(U57&gt;0,U57,1)</f>
        <v>0.5625</v>
      </c>
      <c r="U57" s="1" t="n">
        <v>1.5</v>
      </c>
    </row>
    <row r="58" customFormat="false" ht="15.75" hidden="false" customHeight="false" outlineLevel="0" collapsed="false">
      <c r="A58" s="90" t="s">
        <v>163</v>
      </c>
      <c r="B58" s="91" t="n">
        <v>3</v>
      </c>
      <c r="C58" s="97" t="n">
        <v>4</v>
      </c>
      <c r="D58" s="93" t="n">
        <v>2</v>
      </c>
      <c r="E58" s="98" t="s">
        <v>164</v>
      </c>
      <c r="F58" s="101" t="s">
        <v>165</v>
      </c>
      <c r="G58" s="102" t="n">
        <v>40</v>
      </c>
      <c r="N58" s="29" t="n">
        <f aca="false">D58</f>
        <v>2</v>
      </c>
      <c r="O58" s="29" t="n">
        <f aca="false">N58*B58</f>
        <v>6</v>
      </c>
      <c r="P58" s="1" t="n">
        <v>3.5</v>
      </c>
      <c r="Q58" s="29" t="n">
        <f aca="false">P58*B58</f>
        <v>10.5</v>
      </c>
      <c r="R58" s="29" t="n">
        <f aca="false">O58/G58</f>
        <v>0.15</v>
      </c>
      <c r="S58" s="29" t="n">
        <f aca="false">Q58/G58</f>
        <v>0.2625</v>
      </c>
      <c r="T58" s="29" t="n">
        <f aca="false">(O58+Q58)/G58*IF(U58&gt;0,U58,1)</f>
        <v>0.4125</v>
      </c>
    </row>
    <row r="59" customFormat="false" ht="15.75" hidden="false" customHeight="false" outlineLevel="0" collapsed="false">
      <c r="A59" s="106" t="s">
        <v>166</v>
      </c>
      <c r="B59" s="91" t="s">
        <v>120</v>
      </c>
      <c r="C59" s="97" t="n">
        <v>2</v>
      </c>
      <c r="D59" s="100" t="n">
        <v>4</v>
      </c>
      <c r="E59" s="98" t="n">
        <v>1</v>
      </c>
      <c r="F59" s="95" t="s">
        <v>167</v>
      </c>
      <c r="G59" s="102" t="n">
        <v>30</v>
      </c>
      <c r="N59" s="29" t="n">
        <f aca="false">D59</f>
        <v>4</v>
      </c>
      <c r="O59" s="29" t="n">
        <f aca="false">N59*3.5</f>
        <v>14</v>
      </c>
      <c r="P59" s="1" t="n">
        <f aca="false">E59</f>
        <v>1</v>
      </c>
      <c r="Q59" s="29" t="n">
        <f aca="false">P59*3.5</f>
        <v>3.5</v>
      </c>
      <c r="R59" s="29" t="n">
        <f aca="false">O59/G59</f>
        <v>0.466666666666667</v>
      </c>
      <c r="S59" s="29" t="n">
        <f aca="false">Q59/G59</f>
        <v>0.116666666666667</v>
      </c>
      <c r="T59" s="29" t="n">
        <f aca="false">(O59+Q59)/G59*IF(U59&gt;0,U59,1)</f>
        <v>0.583333333333333</v>
      </c>
    </row>
    <row r="60" customFormat="false" ht="15.75" hidden="false" customHeight="false" outlineLevel="0" collapsed="false">
      <c r="A60" s="90" t="s">
        <v>168</v>
      </c>
      <c r="B60" s="91" t="n">
        <v>2</v>
      </c>
      <c r="C60" s="97" t="n">
        <v>6</v>
      </c>
      <c r="D60" s="93" t="n">
        <v>2</v>
      </c>
      <c r="E60" s="98" t="s">
        <v>169</v>
      </c>
      <c r="F60" s="95" t="s">
        <v>170</v>
      </c>
      <c r="G60" s="102" t="n">
        <v>30</v>
      </c>
      <c r="N60" s="29" t="n">
        <f aca="false">D60</f>
        <v>2</v>
      </c>
      <c r="O60" s="29" t="n">
        <f aca="false">N60*B60</f>
        <v>4</v>
      </c>
      <c r="P60" s="1" t="n">
        <v>5.5</v>
      </c>
      <c r="Q60" s="29" t="n">
        <f aca="false">P60*B60</f>
        <v>11</v>
      </c>
      <c r="R60" s="29" t="n">
        <f aca="false">O60/G60</f>
        <v>0.133333333333333</v>
      </c>
      <c r="S60" s="29" t="n">
        <f aca="false">Q60/G60</f>
        <v>0.366666666666667</v>
      </c>
      <c r="T60" s="29" t="n">
        <f aca="false">(O60+Q60)/G60*IF(U60&gt;0,U60,1)</f>
        <v>0.5</v>
      </c>
    </row>
    <row r="61" customFormat="false" ht="15.75" hidden="false" customHeight="false" outlineLevel="0" collapsed="false">
      <c r="A61" s="90" t="s">
        <v>171</v>
      </c>
      <c r="B61" s="91" t="n">
        <v>3</v>
      </c>
      <c r="C61" s="97" t="n">
        <v>6</v>
      </c>
      <c r="D61" s="93" t="n">
        <v>2</v>
      </c>
      <c r="E61" s="98" t="n">
        <v>2</v>
      </c>
      <c r="F61" s="95" t="s">
        <v>170</v>
      </c>
      <c r="G61" s="102" t="n">
        <v>30</v>
      </c>
      <c r="N61" s="29" t="n">
        <f aca="false">D61</f>
        <v>2</v>
      </c>
      <c r="O61" s="29" t="n">
        <f aca="false">N61*B61</f>
        <v>6</v>
      </c>
      <c r="P61" s="1" t="n">
        <f aca="false">E61</f>
        <v>2</v>
      </c>
      <c r="Q61" s="29" t="n">
        <f aca="false">P61*B61</f>
        <v>6</v>
      </c>
      <c r="R61" s="29" t="n">
        <f aca="false">O61/G61</f>
        <v>0.2</v>
      </c>
      <c r="S61" s="29" t="n">
        <f aca="false">Q61/G61</f>
        <v>0.2</v>
      </c>
      <c r="T61" s="29" t="n">
        <f aca="false">(O61+Q61)/G61*IF(U61&gt;0,U61,1)</f>
        <v>0.4</v>
      </c>
    </row>
    <row r="62" customFormat="false" ht="15.75" hidden="false" customHeight="false" outlineLevel="0" collapsed="false">
      <c r="A62" s="90"/>
      <c r="B62" s="91"/>
      <c r="C62" s="105"/>
      <c r="D62" s="100"/>
      <c r="E62" s="98"/>
      <c r="F62" s="95"/>
      <c r="G62" s="102"/>
    </row>
    <row r="63" customFormat="false" ht="15.75" hidden="false" customHeight="false" outlineLevel="0" collapsed="false">
      <c r="A63" s="83" t="s">
        <v>36</v>
      </c>
      <c r="B63" s="84" t="s">
        <v>73</v>
      </c>
      <c r="C63" s="85" t="s">
        <v>74</v>
      </c>
      <c r="D63" s="86" t="s">
        <v>75</v>
      </c>
      <c r="E63" s="87" t="s">
        <v>76</v>
      </c>
      <c r="F63" s="88" t="s">
        <v>77</v>
      </c>
      <c r="G63" s="104" t="s">
        <v>78</v>
      </c>
    </row>
    <row r="64" customFormat="false" ht="15.75" hidden="false" customHeight="false" outlineLevel="0" collapsed="false">
      <c r="A64" s="90" t="s">
        <v>172</v>
      </c>
      <c r="B64" s="91" t="n">
        <v>3</v>
      </c>
      <c r="C64" s="92" t="n">
        <v>4</v>
      </c>
      <c r="D64" s="93" t="n">
        <v>3</v>
      </c>
      <c r="E64" s="98" t="s">
        <v>103</v>
      </c>
      <c r="F64" s="95" t="s">
        <v>137</v>
      </c>
      <c r="G64" s="102" t="n">
        <v>40</v>
      </c>
      <c r="N64" s="29" t="n">
        <f aca="false">D64</f>
        <v>3</v>
      </c>
      <c r="O64" s="29" t="n">
        <f aca="false">N64*B64</f>
        <v>9</v>
      </c>
      <c r="P64" s="1" t="n">
        <v>4.5</v>
      </c>
      <c r="Q64" s="29" t="n">
        <f aca="false">P64*B64</f>
        <v>13.5</v>
      </c>
      <c r="R64" s="29" t="n">
        <f aca="false">O64/G64</f>
        <v>0.225</v>
      </c>
      <c r="S64" s="29" t="n">
        <f aca="false">Q64/G64</f>
        <v>0.3375</v>
      </c>
      <c r="T64" s="29" t="n">
        <f aca="false">(O64+Q64)/G64*IF(U64&gt;0,U64,1)</f>
        <v>0.5625</v>
      </c>
    </row>
    <row r="65" customFormat="false" ht="15.75" hidden="false" customHeight="false" outlineLevel="0" collapsed="false">
      <c r="A65" s="90" t="s">
        <v>173</v>
      </c>
      <c r="B65" s="91" t="n">
        <v>3</v>
      </c>
      <c r="C65" s="92" t="n">
        <v>4</v>
      </c>
      <c r="D65" s="93" t="n">
        <v>4</v>
      </c>
      <c r="E65" s="98" t="n">
        <v>1</v>
      </c>
      <c r="F65" s="95" t="s">
        <v>147</v>
      </c>
      <c r="G65" s="102" t="n">
        <v>40</v>
      </c>
      <c r="N65" s="29" t="n">
        <f aca="false">D65</f>
        <v>4</v>
      </c>
      <c r="O65" s="29" t="n">
        <f aca="false">N65*B65</f>
        <v>12</v>
      </c>
      <c r="P65" s="1" t="n">
        <f aca="false">E65</f>
        <v>1</v>
      </c>
      <c r="Q65" s="29" t="n">
        <f aca="false">P65*B65</f>
        <v>3</v>
      </c>
      <c r="R65" s="29" t="n">
        <f aca="false">O65/G65</f>
        <v>0.3</v>
      </c>
      <c r="S65" s="29" t="n">
        <f aca="false">Q65/G65</f>
        <v>0.075</v>
      </c>
      <c r="T65" s="29" t="n">
        <f aca="false">(O65+Q65)/G65*IF(U65&gt;0,U65,1)</f>
        <v>0.5625</v>
      </c>
      <c r="U65" s="1" t="n">
        <v>1.5</v>
      </c>
    </row>
    <row r="66" customFormat="false" ht="15.75" hidden="false" customHeight="false" outlineLevel="0" collapsed="false">
      <c r="A66" s="90" t="s">
        <v>174</v>
      </c>
      <c r="B66" s="91" t="n">
        <v>2</v>
      </c>
      <c r="C66" s="92" t="n">
        <v>8</v>
      </c>
      <c r="D66" s="93" t="str">
        <f aca="false">D52</f>
        <v>4+ D4</v>
      </c>
      <c r="E66" s="98" t="str">
        <f aca="false">E52</f>
        <v>6+D10</v>
      </c>
      <c r="F66" s="95" t="s">
        <v>175</v>
      </c>
      <c r="G66" s="102" t="n">
        <v>65</v>
      </c>
      <c r="N66" s="29" t="n">
        <f aca="false">N52</f>
        <v>6.5</v>
      </c>
      <c r="O66" s="29" t="n">
        <f aca="false">N66*B66</f>
        <v>13</v>
      </c>
      <c r="P66" s="29" t="n">
        <f aca="false">P52</f>
        <v>11.5</v>
      </c>
      <c r="Q66" s="29" t="n">
        <f aca="false">P66*B66</f>
        <v>23</v>
      </c>
      <c r="R66" s="29" t="n">
        <f aca="false">O66/G66</f>
        <v>0.2</v>
      </c>
      <c r="S66" s="29" t="n">
        <f aca="false">Q66/G66</f>
        <v>0.353846153846154</v>
      </c>
      <c r="T66" s="29" t="n">
        <f aca="false">(O66+Q66)/G66*IF(U66&gt;0,U66,1)</f>
        <v>0.553846153846154</v>
      </c>
    </row>
    <row r="67" customFormat="false" ht="15.75" hidden="false" customHeight="false" outlineLevel="0" collapsed="false">
      <c r="A67" s="90" t="s">
        <v>176</v>
      </c>
      <c r="B67" s="91" t="n">
        <v>2</v>
      </c>
      <c r="C67" s="92" t="n">
        <v>8</v>
      </c>
      <c r="D67" s="93" t="n">
        <f aca="false">D53</f>
        <v>3</v>
      </c>
      <c r="E67" s="98" t="n">
        <f aca="false">E53</f>
        <v>0</v>
      </c>
      <c r="F67" s="95" t="s">
        <v>177</v>
      </c>
      <c r="G67" s="102" t="n">
        <v>65</v>
      </c>
      <c r="N67" s="29" t="n">
        <f aca="false">D67</f>
        <v>3</v>
      </c>
      <c r="O67" s="29" t="n">
        <f aca="false">N67*B67</f>
        <v>6</v>
      </c>
      <c r="P67" s="1" t="n">
        <f aca="false">E67</f>
        <v>0</v>
      </c>
      <c r="Q67" s="29" t="n">
        <f aca="false">P67*B67</f>
        <v>0</v>
      </c>
      <c r="R67" s="29" t="n">
        <f aca="false">O67/G67</f>
        <v>0.0923076923076923</v>
      </c>
      <c r="S67" s="29" t="n">
        <f aca="false">Q67/G67</f>
        <v>0</v>
      </c>
      <c r="T67" s="29" t="n">
        <f aca="false">(O67+Q67)/G67*IF(U67&gt;0,U67,1)</f>
        <v>0.461538461538462</v>
      </c>
      <c r="U67" s="1" t="n">
        <v>5</v>
      </c>
    </row>
    <row r="68" customFormat="false" ht="15.75" hidden="false" customHeight="false" outlineLevel="0" collapsed="false">
      <c r="A68" s="90" t="s">
        <v>178</v>
      </c>
      <c r="B68" s="91" t="n">
        <v>3</v>
      </c>
      <c r="C68" s="97" t="n">
        <v>5</v>
      </c>
      <c r="D68" s="93" t="n">
        <v>4</v>
      </c>
      <c r="E68" s="98" t="n">
        <v>1</v>
      </c>
      <c r="F68" s="95" t="s">
        <v>179</v>
      </c>
      <c r="G68" s="102" t="n">
        <v>45</v>
      </c>
      <c r="N68" s="29" t="n">
        <f aca="false">D68</f>
        <v>4</v>
      </c>
      <c r="O68" s="29" t="n">
        <f aca="false">N68*B68</f>
        <v>12</v>
      </c>
      <c r="P68" s="1" t="n">
        <f aca="false">E68</f>
        <v>1</v>
      </c>
      <c r="Q68" s="29" t="n">
        <f aca="false">P68*B68</f>
        <v>3</v>
      </c>
      <c r="R68" s="29" t="n">
        <f aca="false">O68/G68</f>
        <v>0.266666666666667</v>
      </c>
      <c r="S68" s="29" t="n">
        <f aca="false">Q68/G68</f>
        <v>0.0666666666666667</v>
      </c>
      <c r="T68" s="29" t="n">
        <f aca="false">(O68+Q68)/G68*IF(U68&gt;0,U68,1)</f>
        <v>0.666666666666667</v>
      </c>
      <c r="U68" s="1" t="n">
        <v>2</v>
      </c>
    </row>
    <row r="69" customFormat="false" ht="15.75" hidden="false" customHeight="false" outlineLevel="0" collapsed="false">
      <c r="A69" s="90" t="s">
        <v>180</v>
      </c>
      <c r="B69" s="91" t="n">
        <v>3</v>
      </c>
      <c r="C69" s="97" t="n">
        <v>5</v>
      </c>
      <c r="D69" s="93" t="n">
        <v>2</v>
      </c>
      <c r="E69" s="98" t="s">
        <v>103</v>
      </c>
      <c r="F69" s="95" t="s">
        <v>165</v>
      </c>
      <c r="G69" s="102" t="n">
        <v>45</v>
      </c>
      <c r="N69" s="29" t="n">
        <f aca="false">D69</f>
        <v>2</v>
      </c>
      <c r="O69" s="29" t="n">
        <f aca="false">N69*B69</f>
        <v>6</v>
      </c>
      <c r="P69" s="1" t="n">
        <v>4.5</v>
      </c>
      <c r="Q69" s="29" t="n">
        <f aca="false">P69*B69</f>
        <v>13.5</v>
      </c>
      <c r="R69" s="29" t="n">
        <f aca="false">O69/G69</f>
        <v>0.133333333333333</v>
      </c>
      <c r="S69" s="29" t="n">
        <f aca="false">Q69/G69</f>
        <v>0.3</v>
      </c>
      <c r="T69" s="29" t="n">
        <f aca="false">(O69+Q69)/G69*IF(U69&gt;0,U69,1)</f>
        <v>0.433333333333333</v>
      </c>
    </row>
    <row r="70" customFormat="false" ht="15.75" hidden="false" customHeight="false" outlineLevel="0" collapsed="false">
      <c r="A70" s="90" t="s">
        <v>181</v>
      </c>
      <c r="B70" s="91" t="n">
        <v>2</v>
      </c>
      <c r="C70" s="97" t="n">
        <v>4</v>
      </c>
      <c r="D70" s="93" t="s">
        <v>169</v>
      </c>
      <c r="E70" s="98" t="s">
        <v>169</v>
      </c>
      <c r="F70" s="95" t="s">
        <v>137</v>
      </c>
      <c r="G70" s="102" t="n">
        <v>40</v>
      </c>
      <c r="N70" s="1" t="n">
        <v>5.5</v>
      </c>
      <c r="O70" s="29" t="n">
        <f aca="false">N70*B70</f>
        <v>11</v>
      </c>
      <c r="P70" s="1" t="n">
        <v>5.5</v>
      </c>
      <c r="Q70" s="29" t="n">
        <f aca="false">P70*B70</f>
        <v>11</v>
      </c>
      <c r="R70" s="29" t="n">
        <f aca="false">O70/G70</f>
        <v>0.275</v>
      </c>
      <c r="S70" s="29" t="n">
        <f aca="false">Q70/G70</f>
        <v>0.275</v>
      </c>
      <c r="T70" s="29" t="n">
        <f aca="false">(O70+Q70)/G70*IF(U70&gt;0,U70,1)</f>
        <v>0.55</v>
      </c>
    </row>
    <row r="71" customFormat="false" ht="15.75" hidden="false" customHeight="false" outlineLevel="0" collapsed="false">
      <c r="A71" s="90" t="s">
        <v>182</v>
      </c>
      <c r="B71" s="91" t="n">
        <v>2</v>
      </c>
      <c r="C71" s="97" t="n">
        <v>4</v>
      </c>
      <c r="D71" s="93" t="n">
        <v>4</v>
      </c>
      <c r="E71" s="98" t="n">
        <v>1</v>
      </c>
      <c r="F71" s="95" t="s">
        <v>183</v>
      </c>
      <c r="G71" s="102" t="n">
        <v>40</v>
      </c>
      <c r="N71" s="29" t="n">
        <f aca="false">D71</f>
        <v>4</v>
      </c>
      <c r="O71" s="29" t="n">
        <f aca="false">N71*B71</f>
        <v>8</v>
      </c>
      <c r="P71" s="1" t="n">
        <f aca="false">E71</f>
        <v>1</v>
      </c>
      <c r="Q71" s="29" t="n">
        <f aca="false">P71*B71</f>
        <v>2</v>
      </c>
      <c r="R71" s="29" t="n">
        <f aca="false">O71/G71</f>
        <v>0.2</v>
      </c>
      <c r="S71" s="29" t="n">
        <f aca="false">Q71/G71</f>
        <v>0.05</v>
      </c>
      <c r="T71" s="29" t="n">
        <f aca="false">(O71+Q71)/G71*IF(U71&gt;0,U71,1)</f>
        <v>0.5</v>
      </c>
      <c r="U71" s="1" t="n">
        <v>2</v>
      </c>
    </row>
    <row r="72" customFormat="false" ht="15.75" hidden="false" customHeight="false" outlineLevel="0" collapsed="false">
      <c r="A72" s="90" t="s">
        <v>184</v>
      </c>
      <c r="B72" s="91" t="n">
        <v>1</v>
      </c>
      <c r="C72" s="97" t="n">
        <v>7</v>
      </c>
      <c r="D72" s="93" t="n">
        <v>4</v>
      </c>
      <c r="E72" s="98" t="n">
        <v>2</v>
      </c>
      <c r="F72" s="95" t="s">
        <v>185</v>
      </c>
      <c r="G72" s="102" t="n">
        <v>40</v>
      </c>
      <c r="N72" s="29" t="n">
        <f aca="false">D72</f>
        <v>4</v>
      </c>
      <c r="O72" s="29" t="n">
        <f aca="false">N72*B72</f>
        <v>4</v>
      </c>
      <c r="P72" s="1" t="n">
        <f aca="false">E72</f>
        <v>2</v>
      </c>
      <c r="Q72" s="29" t="n">
        <f aca="false">P72*B72</f>
        <v>2</v>
      </c>
      <c r="R72" s="29" t="n">
        <f aca="false">O72/G72</f>
        <v>0.1</v>
      </c>
      <c r="S72" s="29" t="n">
        <f aca="false">Q72/G72</f>
        <v>0.05</v>
      </c>
      <c r="T72" s="29" t="n">
        <f aca="false">(O72+Q72)/G72*IF(U72&gt;0,U72,1)</f>
        <v>0.6</v>
      </c>
      <c r="U72" s="1" t="n">
        <v>4</v>
      </c>
    </row>
    <row r="73" customFormat="false" ht="15.75" hidden="false" customHeight="false" outlineLevel="0" collapsed="false">
      <c r="A73" s="90" t="s">
        <v>186</v>
      </c>
      <c r="B73" s="91" t="n">
        <v>1</v>
      </c>
      <c r="C73" s="97" t="n">
        <v>4</v>
      </c>
      <c r="D73" s="93" t="s">
        <v>187</v>
      </c>
      <c r="E73" s="98" t="s">
        <v>188</v>
      </c>
      <c r="F73" s="95" t="s">
        <v>160</v>
      </c>
      <c r="G73" s="102" t="n">
        <v>40</v>
      </c>
      <c r="N73" s="1" t="n">
        <v>7.5</v>
      </c>
      <c r="O73" s="29" t="n">
        <f aca="false">N73*B73</f>
        <v>7.5</v>
      </c>
      <c r="P73" s="1" t="n">
        <v>5.5</v>
      </c>
      <c r="Q73" s="29" t="n">
        <f aca="false">P73*B73</f>
        <v>5.5</v>
      </c>
      <c r="R73" s="29" t="n">
        <f aca="false">O73/G73</f>
        <v>0.1875</v>
      </c>
      <c r="S73" s="29" t="n">
        <f aca="false">Q73/G73</f>
        <v>0.1375</v>
      </c>
      <c r="T73" s="29" t="n">
        <f aca="false">(O73+Q73)/G73*IF(U73&gt;0,U73,1)</f>
        <v>0.325</v>
      </c>
    </row>
    <row r="74" customFormat="false" ht="15.75" hidden="false" customHeight="false" outlineLevel="0" collapsed="false">
      <c r="A74" s="90" t="s">
        <v>189</v>
      </c>
      <c r="B74" s="91" t="n">
        <v>3</v>
      </c>
      <c r="C74" s="97" t="n">
        <v>6</v>
      </c>
      <c r="D74" s="93" t="n">
        <v>4</v>
      </c>
      <c r="E74" s="98" t="s">
        <v>169</v>
      </c>
      <c r="F74" s="95" t="s">
        <v>170</v>
      </c>
      <c r="G74" s="102" t="n">
        <v>50</v>
      </c>
      <c r="N74" s="29" t="n">
        <f aca="false">D74</f>
        <v>4</v>
      </c>
      <c r="O74" s="29" t="n">
        <f aca="false">N74*B74</f>
        <v>12</v>
      </c>
      <c r="P74" s="1" t="n">
        <v>5.5</v>
      </c>
      <c r="Q74" s="29" t="n">
        <f aca="false">P74*B74</f>
        <v>16.5</v>
      </c>
      <c r="R74" s="29" t="n">
        <f aca="false">O74/G74</f>
        <v>0.24</v>
      </c>
      <c r="S74" s="29" t="n">
        <f aca="false">Q74/G74</f>
        <v>0.33</v>
      </c>
      <c r="T74" s="29" t="n">
        <f aca="false">(O74+Q74)/G74*IF(U74&gt;0,U74,1)</f>
        <v>0.57</v>
      </c>
    </row>
    <row r="75" customFormat="false" ht="15.75" hidden="false" customHeight="false" outlineLevel="0" collapsed="false">
      <c r="A75" s="90" t="s">
        <v>190</v>
      </c>
      <c r="B75" s="91" t="n">
        <v>4</v>
      </c>
      <c r="C75" s="97" t="n">
        <v>6</v>
      </c>
      <c r="D75" s="93" t="n">
        <v>2</v>
      </c>
      <c r="E75" s="98" t="n">
        <v>2</v>
      </c>
      <c r="F75" s="95" t="s">
        <v>170</v>
      </c>
      <c r="G75" s="102" t="n">
        <v>50</v>
      </c>
      <c r="N75" s="29" t="n">
        <f aca="false">D75</f>
        <v>2</v>
      </c>
      <c r="O75" s="29" t="n">
        <f aca="false">N75*B75</f>
        <v>8</v>
      </c>
      <c r="P75" s="1" t="n">
        <f aca="false">E75</f>
        <v>2</v>
      </c>
      <c r="Q75" s="29" t="n">
        <f aca="false">P75*B75</f>
        <v>8</v>
      </c>
      <c r="R75" s="29" t="n">
        <f aca="false">O75/G75</f>
        <v>0.16</v>
      </c>
      <c r="S75" s="29" t="n">
        <f aca="false">Q75/G75</f>
        <v>0.16</v>
      </c>
      <c r="T75" s="29" t="n">
        <f aca="false">(O75+Q75)/G75*IF(U75&gt;0,U75,1)</f>
        <v>0.32</v>
      </c>
    </row>
    <row r="76" customFormat="false" ht="15.75" hidden="false" customHeight="false" outlineLevel="0" collapsed="false">
      <c r="A76" s="90"/>
      <c r="B76" s="91"/>
      <c r="C76" s="105"/>
      <c r="D76" s="100"/>
      <c r="E76" s="98"/>
      <c r="F76" s="95"/>
      <c r="G76" s="102"/>
      <c r="I76" s="1"/>
    </row>
    <row r="77" customFormat="false" ht="15.75" hidden="false" customHeight="false" outlineLevel="0" collapsed="false">
      <c r="A77" s="83" t="s">
        <v>191</v>
      </c>
      <c r="B77" s="84" t="s">
        <v>73</v>
      </c>
      <c r="C77" s="85" t="s">
        <v>74</v>
      </c>
      <c r="D77" s="86" t="s">
        <v>75</v>
      </c>
      <c r="E77" s="87" t="s">
        <v>76</v>
      </c>
      <c r="F77" s="88" t="s">
        <v>77</v>
      </c>
      <c r="G77" s="104" t="s">
        <v>78</v>
      </c>
    </row>
    <row r="78" customFormat="false" ht="15.75" hidden="false" customHeight="false" outlineLevel="0" collapsed="false">
      <c r="A78" s="90" t="s">
        <v>192</v>
      </c>
      <c r="B78" s="91" t="n">
        <v>1</v>
      </c>
      <c r="C78" s="97" t="n">
        <v>9</v>
      </c>
      <c r="D78" s="93" t="n">
        <v>3</v>
      </c>
      <c r="E78" s="98" t="s">
        <v>193</v>
      </c>
      <c r="F78" s="95" t="s">
        <v>170</v>
      </c>
      <c r="G78" s="102" t="n">
        <v>40</v>
      </c>
      <c r="N78" s="29" t="n">
        <f aca="false">D78</f>
        <v>3</v>
      </c>
      <c r="O78" s="29" t="n">
        <f aca="false">N78*B78</f>
        <v>3</v>
      </c>
      <c r="P78" s="1" t="n">
        <v>15.5</v>
      </c>
      <c r="Q78" s="29" t="n">
        <f aca="false">P78*B78</f>
        <v>15.5</v>
      </c>
      <c r="R78" s="29" t="n">
        <f aca="false">O78/G78</f>
        <v>0.075</v>
      </c>
      <c r="S78" s="29" t="n">
        <f aca="false">Q78/G78</f>
        <v>0.3875</v>
      </c>
      <c r="T78" s="29" t="n">
        <f aca="false">(O78+Q78)/G78*IF(U78&gt;0,U78,1)</f>
        <v>0.4625</v>
      </c>
    </row>
    <row r="79" customFormat="false" ht="15.75" hidden="false" customHeight="false" outlineLevel="0" collapsed="false">
      <c r="A79" s="90" t="s">
        <v>194</v>
      </c>
      <c r="B79" s="91" t="n">
        <v>3</v>
      </c>
      <c r="C79" s="97" t="n">
        <v>9</v>
      </c>
      <c r="D79" s="93" t="n">
        <v>3</v>
      </c>
      <c r="E79" s="98" t="n">
        <v>5</v>
      </c>
      <c r="F79" s="95" t="s">
        <v>170</v>
      </c>
      <c r="G79" s="102" t="n">
        <v>40</v>
      </c>
      <c r="N79" s="29" t="n">
        <f aca="false">D79</f>
        <v>3</v>
      </c>
      <c r="O79" s="29" t="n">
        <f aca="false">N79*B79</f>
        <v>9</v>
      </c>
      <c r="P79" s="1" t="n">
        <f aca="false">E79</f>
        <v>5</v>
      </c>
      <c r="Q79" s="29" t="n">
        <f aca="false">P79*B79</f>
        <v>15</v>
      </c>
      <c r="R79" s="29" t="n">
        <f aca="false">O79/G79</f>
        <v>0.225</v>
      </c>
      <c r="S79" s="29" t="n">
        <f aca="false">Q79/G79</f>
        <v>0.375</v>
      </c>
      <c r="T79" s="29" t="n">
        <f aca="false">(O79+Q79)/G79*IF(U79&gt;0,U79,1)</f>
        <v>0.6</v>
      </c>
    </row>
    <row r="80" customFormat="false" ht="15.75" hidden="false" customHeight="false" outlineLevel="0" collapsed="false">
      <c r="A80" s="90" t="s">
        <v>195</v>
      </c>
      <c r="B80" s="91" t="n">
        <v>1</v>
      </c>
      <c r="C80" s="97" t="n">
        <v>8</v>
      </c>
      <c r="D80" s="93" t="s">
        <v>196</v>
      </c>
      <c r="E80" s="98" t="s">
        <v>197</v>
      </c>
      <c r="F80" s="95" t="s">
        <v>137</v>
      </c>
      <c r="G80" s="102" t="n">
        <v>40</v>
      </c>
      <c r="N80" s="1" t="n">
        <v>12.5</v>
      </c>
      <c r="O80" s="29" t="n">
        <f aca="false">N80*B80</f>
        <v>12.5</v>
      </c>
      <c r="P80" s="1" t="n">
        <v>12.5</v>
      </c>
      <c r="Q80" s="29" t="n">
        <f aca="false">P80*B80</f>
        <v>12.5</v>
      </c>
      <c r="R80" s="29" t="n">
        <f aca="false">O80/G80</f>
        <v>0.3125</v>
      </c>
      <c r="S80" s="29" t="n">
        <f aca="false">Q80/G80</f>
        <v>0.3125</v>
      </c>
      <c r="T80" s="29" t="n">
        <f aca="false">(O80+Q80)/G80*IF(U80&gt;0,U80,1)</f>
        <v>0.625</v>
      </c>
    </row>
    <row r="81" customFormat="false" ht="15.75" hidden="false" customHeight="false" outlineLevel="0" collapsed="false">
      <c r="A81" s="90" t="s">
        <v>198</v>
      </c>
      <c r="B81" s="91" t="n">
        <v>1</v>
      </c>
      <c r="C81" s="97" t="n">
        <v>8</v>
      </c>
      <c r="D81" s="93" t="n">
        <v>5</v>
      </c>
      <c r="E81" s="98" t="n">
        <v>2</v>
      </c>
      <c r="F81" s="95" t="s">
        <v>199</v>
      </c>
      <c r="G81" s="102" t="n">
        <v>40</v>
      </c>
      <c r="N81" s="29" t="n">
        <f aca="false">D81</f>
        <v>5</v>
      </c>
      <c r="O81" s="29" t="n">
        <f aca="false">N81*B81</f>
        <v>5</v>
      </c>
      <c r="P81" s="1" t="n">
        <f aca="false">E81</f>
        <v>2</v>
      </c>
      <c r="Q81" s="29" t="n">
        <f aca="false">P81*B81</f>
        <v>2</v>
      </c>
      <c r="R81" s="29" t="n">
        <f aca="false">O81/G81</f>
        <v>0.125</v>
      </c>
      <c r="S81" s="29" t="n">
        <f aca="false">Q81/G81</f>
        <v>0.05</v>
      </c>
      <c r="T81" s="29" t="n">
        <f aca="false">(O81+Q81)/G81*IF(U81&gt;0,U81,1)</f>
        <v>0.525</v>
      </c>
      <c r="U81" s="1" t="n">
        <v>3</v>
      </c>
    </row>
    <row r="82" customFormat="false" ht="15.75" hidden="false" customHeight="false" outlineLevel="0" collapsed="false">
      <c r="A82" s="90" t="s">
        <v>200</v>
      </c>
      <c r="B82" s="91" t="n">
        <v>5</v>
      </c>
      <c r="C82" s="97" t="n">
        <v>5</v>
      </c>
      <c r="D82" s="93" t="n">
        <v>3</v>
      </c>
      <c r="E82" s="98" t="n">
        <v>1</v>
      </c>
      <c r="F82" s="95" t="s">
        <v>179</v>
      </c>
      <c r="G82" s="102" t="n">
        <v>60</v>
      </c>
      <c r="J82" s="1"/>
      <c r="N82" s="29" t="n">
        <f aca="false">D82</f>
        <v>3</v>
      </c>
      <c r="O82" s="29" t="n">
        <f aca="false">N82*B82</f>
        <v>15</v>
      </c>
      <c r="P82" s="1" t="n">
        <f aca="false">E82</f>
        <v>1</v>
      </c>
      <c r="Q82" s="29" t="n">
        <f aca="false">P82*B82</f>
        <v>5</v>
      </c>
      <c r="R82" s="29" t="n">
        <f aca="false">O82/G82</f>
        <v>0.25</v>
      </c>
      <c r="S82" s="29" t="n">
        <f aca="false">Q82/G82</f>
        <v>0.0833333333333333</v>
      </c>
      <c r="T82" s="29" t="n">
        <f aca="false">(O82+Q82)/G82*IF(U82&gt;0,U82,1)</f>
        <v>0.666666666666667</v>
      </c>
      <c r="U82" s="1" t="n">
        <v>2</v>
      </c>
    </row>
    <row r="83" customFormat="false" ht="15.75" hidden="false" customHeight="false" outlineLevel="0" collapsed="false">
      <c r="A83" s="90" t="s">
        <v>201</v>
      </c>
      <c r="B83" s="91" t="n">
        <v>5</v>
      </c>
      <c r="C83" s="97" t="n">
        <v>5</v>
      </c>
      <c r="D83" s="93" t="n">
        <v>2</v>
      </c>
      <c r="E83" s="98" t="s">
        <v>103</v>
      </c>
      <c r="F83" s="95" t="s">
        <v>165</v>
      </c>
      <c r="G83" s="102" t="n">
        <v>60</v>
      </c>
      <c r="N83" s="29" t="n">
        <f aca="false">D83</f>
        <v>2</v>
      </c>
      <c r="O83" s="29" t="n">
        <f aca="false">N83*B83</f>
        <v>10</v>
      </c>
      <c r="P83" s="1" t="n">
        <v>4.5</v>
      </c>
      <c r="Q83" s="29" t="n">
        <f aca="false">P83*B83</f>
        <v>22.5</v>
      </c>
      <c r="R83" s="29" t="n">
        <f aca="false">O83/G83</f>
        <v>0.166666666666667</v>
      </c>
      <c r="S83" s="29" t="n">
        <f aca="false">Q83/G83</f>
        <v>0.375</v>
      </c>
      <c r="T83" s="29" t="n">
        <f aca="false">(O83+Q83)/G83*IF(U83&gt;0,U83,1)</f>
        <v>0.541666666666667</v>
      </c>
    </row>
    <row r="84" customFormat="false" ht="15.75" hidden="false" customHeight="false" outlineLevel="0" collapsed="false">
      <c r="A84" s="90" t="s">
        <v>202</v>
      </c>
      <c r="B84" s="91" t="n">
        <v>1</v>
      </c>
      <c r="C84" s="97" t="n">
        <v>12</v>
      </c>
      <c r="D84" s="93" t="s">
        <v>203</v>
      </c>
      <c r="E84" s="98" t="s">
        <v>204</v>
      </c>
      <c r="F84" s="95" t="s">
        <v>137</v>
      </c>
      <c r="G84" s="102" t="n">
        <v>70</v>
      </c>
      <c r="N84" s="1" t="n">
        <v>15.5</v>
      </c>
      <c r="O84" s="29" t="n">
        <f aca="false">N84*B84</f>
        <v>15.5</v>
      </c>
      <c r="P84" s="1" t="n">
        <v>7.5</v>
      </c>
      <c r="Q84" s="29" t="n">
        <f aca="false">P84*B84</f>
        <v>7.5</v>
      </c>
      <c r="R84" s="29" t="n">
        <f aca="false">O84/G84</f>
        <v>0.221428571428571</v>
      </c>
      <c r="S84" s="29" t="n">
        <f aca="false">Q84/G84</f>
        <v>0.107142857142857</v>
      </c>
      <c r="T84" s="29" t="n">
        <f aca="false">(O84+Q84)/G84*IF(U84&gt;0,U84,1)</f>
        <v>0.328571428571429</v>
      </c>
    </row>
    <row r="85" customFormat="false" ht="15.75" hidden="false" customHeight="false" outlineLevel="0" collapsed="false">
      <c r="A85" s="90" t="s">
        <v>205</v>
      </c>
      <c r="B85" s="91" t="n">
        <v>1</v>
      </c>
      <c r="C85" s="97" t="n">
        <v>12</v>
      </c>
      <c r="D85" s="93" t="n">
        <v>5</v>
      </c>
      <c r="E85" s="98" t="n">
        <v>2</v>
      </c>
      <c r="F85" s="95" t="s">
        <v>109</v>
      </c>
      <c r="G85" s="102" t="n">
        <v>70</v>
      </c>
      <c r="N85" s="29" t="n">
        <f aca="false">D85</f>
        <v>5</v>
      </c>
      <c r="O85" s="29" t="n">
        <f aca="false">N85*B85</f>
        <v>5</v>
      </c>
      <c r="P85" s="1" t="n">
        <f aca="false">E85</f>
        <v>2</v>
      </c>
      <c r="Q85" s="29" t="n">
        <f aca="false">P85*B85</f>
        <v>2</v>
      </c>
      <c r="R85" s="29" t="n">
        <f aca="false">O85/G85</f>
        <v>0.0714285714285714</v>
      </c>
      <c r="S85" s="29" t="n">
        <f aca="false">Q85/G85</f>
        <v>0.0285714285714286</v>
      </c>
      <c r="T85" s="29" t="n">
        <f aca="false">(O85+Q85)/G85*IF(U85&gt;0,U85,1)</f>
        <v>0.5</v>
      </c>
      <c r="U85" s="1" t="n">
        <v>5</v>
      </c>
    </row>
    <row r="86" customFormat="false" ht="15.75" hidden="false" customHeight="false" outlineLevel="0" collapsed="false">
      <c r="A86" s="90" t="s">
        <v>206</v>
      </c>
      <c r="B86" s="91" t="n">
        <v>1</v>
      </c>
      <c r="C86" s="97" t="n">
        <v>6</v>
      </c>
      <c r="D86" s="93" t="s">
        <v>207</v>
      </c>
      <c r="E86" s="98" t="s">
        <v>208</v>
      </c>
      <c r="F86" s="95" t="s">
        <v>137</v>
      </c>
      <c r="G86" s="102" t="n">
        <v>60</v>
      </c>
      <c r="N86" s="1" t="n">
        <v>10.5</v>
      </c>
      <c r="O86" s="29" t="n">
        <f aca="false">N86*B86</f>
        <v>10.5</v>
      </c>
      <c r="P86" s="1" t="n">
        <v>8.5</v>
      </c>
      <c r="Q86" s="29" t="n">
        <f aca="false">P86*B86</f>
        <v>8.5</v>
      </c>
      <c r="R86" s="29" t="n">
        <f aca="false">O86/G86</f>
        <v>0.175</v>
      </c>
      <c r="S86" s="29" t="n">
        <f aca="false">Q86/G86</f>
        <v>0.141666666666667</v>
      </c>
      <c r="T86" s="29" t="n">
        <f aca="false">(O86+Q86)/G86*IF(U86&gt;0,U86,1)</f>
        <v>0.316666666666667</v>
      </c>
    </row>
    <row r="87" customFormat="false" ht="15.75" hidden="false" customHeight="false" outlineLevel="0" collapsed="false">
      <c r="A87" s="90" t="s">
        <v>209</v>
      </c>
      <c r="B87" s="91" t="n">
        <v>1</v>
      </c>
      <c r="C87" s="97" t="n">
        <v>6</v>
      </c>
      <c r="D87" s="93" t="n">
        <v>6</v>
      </c>
      <c r="E87" s="98" t="n">
        <v>4</v>
      </c>
      <c r="F87" s="95" t="s">
        <v>107</v>
      </c>
      <c r="G87" s="102" t="n">
        <v>60</v>
      </c>
      <c r="N87" s="29" t="n">
        <f aca="false">D87</f>
        <v>6</v>
      </c>
      <c r="O87" s="29" t="n">
        <f aca="false">N87*B87</f>
        <v>6</v>
      </c>
      <c r="P87" s="1" t="n">
        <f aca="false">E87</f>
        <v>4</v>
      </c>
      <c r="Q87" s="29" t="n">
        <f aca="false">P87*B87</f>
        <v>4</v>
      </c>
      <c r="R87" s="29" t="n">
        <f aca="false">O87/G87</f>
        <v>0.1</v>
      </c>
      <c r="S87" s="29" t="n">
        <f aca="false">Q87/G87</f>
        <v>0.0666666666666667</v>
      </c>
      <c r="T87" s="29" t="n">
        <f aca="false">(O87+Q87)/G87*IF(U87&gt;0,U87,1)</f>
        <v>0.5</v>
      </c>
      <c r="U87" s="1" t="n">
        <v>3</v>
      </c>
    </row>
    <row r="88" customFormat="false" ht="15.75" hidden="false" customHeight="false" outlineLevel="0" collapsed="false">
      <c r="A88" s="90"/>
      <c r="B88" s="91"/>
      <c r="C88" s="97"/>
      <c r="D88" s="93"/>
      <c r="E88" s="98"/>
      <c r="F88" s="95"/>
      <c r="G88" s="102"/>
    </row>
    <row r="89" customFormat="false" ht="15.75" hidden="false" customHeight="false" outlineLevel="0" collapsed="false">
      <c r="A89" s="83" t="s">
        <v>210</v>
      </c>
      <c r="B89" s="84" t="s">
        <v>73</v>
      </c>
      <c r="C89" s="85" t="s">
        <v>74</v>
      </c>
      <c r="D89" s="86" t="s">
        <v>75</v>
      </c>
      <c r="E89" s="87" t="s">
        <v>76</v>
      </c>
      <c r="F89" s="88" t="s">
        <v>77</v>
      </c>
      <c r="G89" s="89" t="s">
        <v>78</v>
      </c>
    </row>
    <row r="90" customFormat="false" ht="15.75" hidden="false" customHeight="false" outlineLevel="0" collapsed="false">
      <c r="A90" s="90" t="s">
        <v>211</v>
      </c>
      <c r="B90" s="91" t="n">
        <v>1</v>
      </c>
      <c r="C90" s="97" t="n">
        <v>9</v>
      </c>
      <c r="D90" s="93" t="s">
        <v>212</v>
      </c>
      <c r="E90" s="98" t="s">
        <v>212</v>
      </c>
      <c r="F90" s="95" t="s">
        <v>137</v>
      </c>
      <c r="G90" s="102" t="n">
        <v>65</v>
      </c>
      <c r="I90" s="1" t="s">
        <v>213</v>
      </c>
      <c r="N90" s="1" t="n">
        <v>20.5</v>
      </c>
      <c r="O90" s="29" t="n">
        <f aca="false">N90*B90</f>
        <v>20.5</v>
      </c>
      <c r="P90" s="1" t="n">
        <v>15.5</v>
      </c>
      <c r="Q90" s="29" t="n">
        <f aca="false">P90*B90</f>
        <v>15.5</v>
      </c>
      <c r="R90" s="29" t="n">
        <f aca="false">O90/G90</f>
        <v>0.315384615384615</v>
      </c>
      <c r="S90" s="29" t="n">
        <f aca="false">Q90/G90</f>
        <v>0.238461538461538</v>
      </c>
      <c r="T90" s="29" t="n">
        <f aca="false">(O90+Q90)/G90*IF(U90&gt;0,U90,1)</f>
        <v>0.553846153846154</v>
      </c>
    </row>
    <row r="91" customFormat="false" ht="15.75" hidden="false" customHeight="false" outlineLevel="0" collapsed="false">
      <c r="A91" s="90" t="s">
        <v>214</v>
      </c>
      <c r="B91" s="91" t="n">
        <v>1</v>
      </c>
      <c r="C91" s="97" t="n">
        <v>9</v>
      </c>
      <c r="D91" s="93" t="n">
        <v>5</v>
      </c>
      <c r="E91" s="98" t="n">
        <v>4</v>
      </c>
      <c r="F91" s="95" t="s">
        <v>215</v>
      </c>
      <c r="G91" s="102" t="n">
        <v>65</v>
      </c>
      <c r="N91" s="29" t="n">
        <f aca="false">D91</f>
        <v>5</v>
      </c>
      <c r="O91" s="29" t="n">
        <f aca="false">N91*B91</f>
        <v>5</v>
      </c>
      <c r="P91" s="1" t="n">
        <f aca="false">E91</f>
        <v>4</v>
      </c>
      <c r="Q91" s="29" t="n">
        <f aca="false">P91*B91</f>
        <v>4</v>
      </c>
      <c r="R91" s="29" t="n">
        <f aca="false">O91/G91</f>
        <v>0.0769230769230769</v>
      </c>
      <c r="S91" s="29" t="n">
        <f aca="false">Q91/G91</f>
        <v>0.0615384615384615</v>
      </c>
      <c r="T91" s="29" t="n">
        <f aca="false">(O91+Q91)/G91*IF(U91&gt;0,U91,1)</f>
        <v>0.692307692307692</v>
      </c>
      <c r="U91" s="1" t="n">
        <v>5</v>
      </c>
    </row>
    <row r="92" customFormat="false" ht="15.75" hidden="false" customHeight="false" outlineLevel="0" collapsed="false">
      <c r="A92" s="90" t="s">
        <v>216</v>
      </c>
      <c r="B92" s="91" t="n">
        <v>2</v>
      </c>
      <c r="C92" s="97" t="n">
        <v>12</v>
      </c>
      <c r="D92" s="93" t="s">
        <v>203</v>
      </c>
      <c r="E92" s="98" t="s">
        <v>217</v>
      </c>
      <c r="F92" s="95" t="s">
        <v>137</v>
      </c>
      <c r="G92" s="102" t="n">
        <v>120</v>
      </c>
      <c r="N92" s="1" t="n">
        <v>15.5</v>
      </c>
      <c r="O92" s="29" t="n">
        <f aca="false">N92*B92</f>
        <v>31</v>
      </c>
      <c r="P92" s="1" t="n">
        <v>8.5</v>
      </c>
      <c r="Q92" s="29" t="n">
        <f aca="false">P92*B92</f>
        <v>17</v>
      </c>
      <c r="R92" s="29" t="n">
        <f aca="false">O92/G92</f>
        <v>0.258333333333333</v>
      </c>
      <c r="S92" s="29" t="n">
        <f aca="false">Q92/G92</f>
        <v>0.141666666666667</v>
      </c>
      <c r="T92" s="29" t="n">
        <f aca="false">(O92+Q92)/G92*IF(U92&gt;0,U92,1)</f>
        <v>0.4</v>
      </c>
    </row>
    <row r="93" customFormat="false" ht="15.75" hidden="false" customHeight="false" outlineLevel="0" collapsed="false">
      <c r="A93" s="90" t="s">
        <v>218</v>
      </c>
      <c r="B93" s="91" t="n">
        <v>2</v>
      </c>
      <c r="C93" s="97" t="n">
        <v>12</v>
      </c>
      <c r="D93" s="93" t="n">
        <v>5</v>
      </c>
      <c r="E93" s="98" t="n">
        <v>2</v>
      </c>
      <c r="F93" s="95" t="s">
        <v>109</v>
      </c>
      <c r="G93" s="102" t="n">
        <v>120</v>
      </c>
      <c r="N93" s="29" t="n">
        <f aca="false">D93</f>
        <v>5</v>
      </c>
      <c r="O93" s="29" t="n">
        <f aca="false">N93*B93</f>
        <v>10</v>
      </c>
      <c r="P93" s="1" t="n">
        <f aca="false">E93</f>
        <v>2</v>
      </c>
      <c r="Q93" s="29" t="n">
        <f aca="false">P93*B93</f>
        <v>4</v>
      </c>
      <c r="R93" s="29" t="n">
        <f aca="false">O93/G93</f>
        <v>0.0833333333333333</v>
      </c>
      <c r="S93" s="29" t="n">
        <f aca="false">Q93/G93</f>
        <v>0.0333333333333333</v>
      </c>
      <c r="T93" s="29" t="n">
        <f aca="false">(O93+Q93)/G93*IF(U93&gt;0,U93,1)</f>
        <v>0.583333333333333</v>
      </c>
      <c r="U93" s="1" t="n">
        <v>5</v>
      </c>
    </row>
    <row r="94" customFormat="false" ht="15.75" hidden="false" customHeight="false" outlineLevel="0" collapsed="false">
      <c r="A94" s="90"/>
      <c r="B94" s="91"/>
      <c r="C94" s="105"/>
      <c r="D94" s="100"/>
      <c r="E94" s="98"/>
      <c r="F94" s="95"/>
      <c r="G94" s="102"/>
    </row>
    <row r="95" customFormat="false" ht="15.75" hidden="false" customHeight="false" outlineLevel="0" collapsed="false">
      <c r="A95" s="83" t="s">
        <v>219</v>
      </c>
      <c r="B95" s="84" t="s">
        <v>220</v>
      </c>
      <c r="C95" s="85" t="s">
        <v>73</v>
      </c>
      <c r="D95" s="86" t="s">
        <v>75</v>
      </c>
      <c r="E95" s="87" t="s">
        <v>76</v>
      </c>
      <c r="F95" s="88" t="s">
        <v>77</v>
      </c>
      <c r="G95" s="89" t="s">
        <v>78</v>
      </c>
      <c r="N95" s="1" t="s">
        <v>79</v>
      </c>
      <c r="O95" s="1" t="s">
        <v>80</v>
      </c>
      <c r="P95" s="1" t="s">
        <v>81</v>
      </c>
      <c r="Q95" s="1" t="s">
        <v>82</v>
      </c>
      <c r="R95" s="1" t="s">
        <v>83</v>
      </c>
      <c r="S95" s="1" t="s">
        <v>84</v>
      </c>
      <c r="T95" s="1" t="s">
        <v>85</v>
      </c>
      <c r="U95" s="1" t="s">
        <v>86</v>
      </c>
    </row>
    <row r="96" customFormat="false" ht="15.75" hidden="false" customHeight="false" outlineLevel="0" collapsed="false">
      <c r="A96" s="106" t="s">
        <v>221</v>
      </c>
      <c r="B96" s="91" t="n">
        <v>3</v>
      </c>
      <c r="C96" s="92" t="s">
        <v>222</v>
      </c>
      <c r="D96" s="93" t="n">
        <v>2</v>
      </c>
      <c r="E96" s="94" t="n">
        <v>0</v>
      </c>
      <c r="F96" s="101" t="s">
        <v>223</v>
      </c>
      <c r="G96" s="96" t="n">
        <v>3</v>
      </c>
      <c r="N96" s="29" t="n">
        <f aca="false">D96</f>
        <v>2</v>
      </c>
      <c r="O96" s="29" t="n">
        <f aca="false">N96*B96</f>
        <v>6</v>
      </c>
      <c r="P96" s="29" t="n">
        <f aca="false">E96</f>
        <v>0</v>
      </c>
      <c r="Q96" s="29" t="n">
        <f aca="false">P96*B96</f>
        <v>0</v>
      </c>
      <c r="R96" s="29" t="n">
        <f aca="false">O96/G96</f>
        <v>2</v>
      </c>
      <c r="S96" s="29" t="n">
        <f aca="false">Q96/G96</f>
        <v>0</v>
      </c>
      <c r="T96" s="29" t="n">
        <f aca="false">(O96+Q96)/G96</f>
        <v>2</v>
      </c>
      <c r="U96" s="1" t="s">
        <v>224</v>
      </c>
    </row>
    <row r="97" customFormat="false" ht="15.75" hidden="false" customHeight="false" outlineLevel="0" collapsed="false">
      <c r="A97" s="90" t="s">
        <v>225</v>
      </c>
      <c r="B97" s="91" t="n">
        <v>5</v>
      </c>
      <c r="C97" s="97" t="s">
        <v>226</v>
      </c>
      <c r="D97" s="93" t="n">
        <v>3</v>
      </c>
      <c r="E97" s="94" t="n">
        <v>2</v>
      </c>
      <c r="F97" s="95" t="s">
        <v>227</v>
      </c>
      <c r="G97" s="96" t="n">
        <v>12</v>
      </c>
      <c r="N97" s="29" t="n">
        <f aca="false">D97</f>
        <v>3</v>
      </c>
      <c r="O97" s="29" t="n">
        <f aca="false">N97*B97</f>
        <v>15</v>
      </c>
      <c r="P97" s="29" t="n">
        <f aca="false">E97</f>
        <v>2</v>
      </c>
      <c r="Q97" s="29" t="n">
        <f aca="false">P97*B97</f>
        <v>10</v>
      </c>
      <c r="R97" s="29" t="n">
        <f aca="false">O97/G97</f>
        <v>1.25</v>
      </c>
      <c r="S97" s="29" t="n">
        <f aca="false">Q97/G97</f>
        <v>0.833333333333333</v>
      </c>
      <c r="T97" s="29" t="n">
        <f aca="false">(O97+Q97)/G97</f>
        <v>2.08333333333333</v>
      </c>
    </row>
    <row r="98" customFormat="false" ht="15.75" hidden="false" customHeight="false" outlineLevel="0" collapsed="false">
      <c r="A98" s="90" t="s">
        <v>228</v>
      </c>
      <c r="B98" s="99" t="n">
        <v>2</v>
      </c>
      <c r="C98" s="92" t="s">
        <v>229</v>
      </c>
      <c r="D98" s="93" t="s">
        <v>230</v>
      </c>
      <c r="E98" s="98" t="s">
        <v>231</v>
      </c>
      <c r="F98" s="95" t="s">
        <v>232</v>
      </c>
      <c r="G98" s="96" t="n">
        <v>10</v>
      </c>
      <c r="N98" s="1" t="n">
        <v>4.5</v>
      </c>
      <c r="O98" s="29" t="n">
        <f aca="false">N98*B98</f>
        <v>9</v>
      </c>
      <c r="P98" s="1" t="n">
        <v>5.5</v>
      </c>
      <c r="Q98" s="29" t="n">
        <f aca="false">P98*B98</f>
        <v>11</v>
      </c>
      <c r="R98" s="29" t="n">
        <f aca="false">O98/G98</f>
        <v>0.9</v>
      </c>
      <c r="S98" s="29" t="n">
        <f aca="false">Q98/G98</f>
        <v>1.1</v>
      </c>
      <c r="T98" s="29" t="n">
        <f aca="false">(O98+Q98)/G98</f>
        <v>2</v>
      </c>
    </row>
    <row r="99" customFormat="false" ht="15.75" hidden="false" customHeight="false" outlineLevel="0" collapsed="false">
      <c r="A99" s="90" t="s">
        <v>233</v>
      </c>
      <c r="B99" s="99" t="n">
        <v>2</v>
      </c>
      <c r="C99" s="92" t="s">
        <v>229</v>
      </c>
      <c r="D99" s="93" t="s">
        <v>234</v>
      </c>
      <c r="E99" s="98" t="s">
        <v>208</v>
      </c>
      <c r="F99" s="95" t="s">
        <v>235</v>
      </c>
      <c r="G99" s="96" t="n">
        <v>15</v>
      </c>
      <c r="N99" s="1" t="n">
        <v>6.5</v>
      </c>
      <c r="O99" s="29" t="n">
        <f aca="false">N99*B99</f>
        <v>13</v>
      </c>
      <c r="P99" s="1" t="n">
        <v>8.5</v>
      </c>
      <c r="Q99" s="29" t="n">
        <f aca="false">P99*B99</f>
        <v>17</v>
      </c>
      <c r="R99" s="29" t="n">
        <f aca="false">O99/G99</f>
        <v>0.866666666666667</v>
      </c>
      <c r="S99" s="29" t="n">
        <f aca="false">Q99/G99</f>
        <v>1.13333333333333</v>
      </c>
      <c r="T99" s="29" t="n">
        <f aca="false">(O99+Q99)/G99</f>
        <v>2</v>
      </c>
    </row>
    <row r="100" customFormat="false" ht="15.75" hidden="false" customHeight="false" outlineLevel="0" collapsed="false">
      <c r="A100" s="90" t="s">
        <v>236</v>
      </c>
      <c r="B100" s="91" t="n">
        <v>3</v>
      </c>
      <c r="C100" s="92" t="s">
        <v>222</v>
      </c>
      <c r="D100" s="93" t="s">
        <v>237</v>
      </c>
      <c r="E100" s="98" t="s">
        <v>98</v>
      </c>
      <c r="F100" s="95" t="s">
        <v>238</v>
      </c>
      <c r="G100" s="102" t="n">
        <v>30</v>
      </c>
      <c r="N100" s="1" t="n">
        <v>10.5</v>
      </c>
      <c r="O100" s="29" t="n">
        <f aca="false">N100*B100</f>
        <v>31.5</v>
      </c>
      <c r="P100" s="1" t="n">
        <v>11.5</v>
      </c>
      <c r="Q100" s="29" t="n">
        <f aca="false">P100*B100</f>
        <v>34.5</v>
      </c>
      <c r="R100" s="29" t="n">
        <f aca="false">O100/G100</f>
        <v>1.05</v>
      </c>
      <c r="S100" s="29" t="n">
        <f aca="false">Q100/G100</f>
        <v>1.15</v>
      </c>
      <c r="T100" s="29" t="n">
        <f aca="false">(O100+Q100)/G100</f>
        <v>2.2</v>
      </c>
    </row>
    <row r="101" customFormat="false" ht="15.75" hidden="false" customHeight="false" outlineLevel="0" collapsed="false">
      <c r="A101" s="106"/>
      <c r="B101" s="91"/>
      <c r="C101" s="92"/>
      <c r="D101" s="93"/>
      <c r="E101" s="94"/>
      <c r="F101" s="101"/>
      <c r="G101" s="107"/>
    </row>
    <row r="102" customFormat="false" ht="15.75" hidden="false" customHeight="false" outlineLevel="0" collapsed="false">
      <c r="A102" s="83" t="s">
        <v>239</v>
      </c>
      <c r="B102" s="84" t="s">
        <v>220</v>
      </c>
      <c r="C102" s="85" t="s">
        <v>73</v>
      </c>
      <c r="D102" s="86" t="s">
        <v>75</v>
      </c>
      <c r="E102" s="87" t="s">
        <v>76</v>
      </c>
      <c r="F102" s="88" t="s">
        <v>77</v>
      </c>
      <c r="G102" s="89" t="s">
        <v>78</v>
      </c>
    </row>
    <row r="103" customFormat="false" ht="15.75" hidden="false" customHeight="false" outlineLevel="0" collapsed="false">
      <c r="A103" s="90" t="s">
        <v>225</v>
      </c>
      <c r="B103" s="91" t="n">
        <f aca="false">B97</f>
        <v>5</v>
      </c>
      <c r="C103" s="97" t="str">
        <f aca="false">C97</f>
        <v>bardzo szybki</v>
      </c>
      <c r="D103" s="93" t="n">
        <f aca="false">D97</f>
        <v>3</v>
      </c>
      <c r="E103" s="94" t="n">
        <f aca="false">E97</f>
        <v>2</v>
      </c>
      <c r="F103" s="95" t="str">
        <f aca="false">F97</f>
        <v>precyzyjny</v>
      </c>
      <c r="G103" s="96" t="n">
        <f aca="false">G97</f>
        <v>12</v>
      </c>
    </row>
    <row r="104" customFormat="false" ht="15.75" hidden="false" customHeight="false" outlineLevel="0" collapsed="false">
      <c r="A104" s="90" t="s">
        <v>228</v>
      </c>
      <c r="B104" s="99" t="n">
        <f aca="false">B98</f>
        <v>2</v>
      </c>
      <c r="C104" s="92" t="str">
        <f aca="false">C98</f>
        <v>powolny</v>
      </c>
      <c r="D104" s="93" t="str">
        <f aca="false">D98</f>
        <v>3 + D3</v>
      </c>
      <c r="E104" s="98" t="str">
        <f aca="false">E98</f>
        <v>4+D3</v>
      </c>
      <c r="F104" s="95" t="str">
        <f aca="false">F98</f>
        <v>nieustępliwy (2)</v>
      </c>
      <c r="G104" s="96" t="n">
        <f aca="false">G98</f>
        <v>10</v>
      </c>
    </row>
    <row r="105" customFormat="false" ht="15.75" hidden="false" customHeight="false" outlineLevel="0" collapsed="false">
      <c r="A105" s="106"/>
      <c r="B105" s="91"/>
      <c r="C105" s="92"/>
      <c r="D105" s="93"/>
      <c r="E105" s="94"/>
      <c r="F105" s="101"/>
      <c r="G105" s="107"/>
    </row>
    <row r="106" customFormat="false" ht="15.75" hidden="false" customHeight="false" outlineLevel="0" collapsed="false">
      <c r="A106" s="108"/>
      <c r="B106" s="109"/>
      <c r="C106" s="110"/>
      <c r="D106" s="111"/>
      <c r="E106" s="112"/>
      <c r="F106" s="113"/>
      <c r="G106" s="114"/>
    </row>
    <row r="107" customFormat="false" ht="15.75" hidden="false" customHeight="false" outlineLevel="0" collapsed="false">
      <c r="A107" s="115"/>
      <c r="B107" s="116"/>
      <c r="C107" s="105"/>
      <c r="D107" s="117"/>
      <c r="E107" s="118"/>
      <c r="F107" s="119"/>
      <c r="G107" s="120"/>
    </row>
    <row r="108" customFormat="false" ht="15.75" hidden="false" customHeight="false" outlineLevel="0" collapsed="false">
      <c r="A108" s="115"/>
      <c r="B108" s="116"/>
      <c r="C108" s="105"/>
      <c r="D108" s="117"/>
      <c r="E108" s="118"/>
      <c r="F108" s="119"/>
      <c r="G108" s="120"/>
    </row>
    <row r="109" customFormat="false" ht="15.75" hidden="false" customHeight="false" outlineLevel="0" collapsed="false">
      <c r="A109" s="115"/>
      <c r="B109" s="116"/>
      <c r="C109" s="105"/>
      <c r="D109" s="117"/>
      <c r="E109" s="118"/>
      <c r="F109" s="119"/>
      <c r="G109" s="120"/>
    </row>
    <row r="110" customFormat="false" ht="15.75" hidden="false" customHeight="false" outlineLevel="0" collapsed="false">
      <c r="A110" s="115"/>
      <c r="B110" s="116"/>
      <c r="C110" s="105"/>
      <c r="D110" s="121"/>
      <c r="E110" s="118"/>
      <c r="F110" s="119"/>
      <c r="G110" s="120"/>
    </row>
    <row r="111" customFormat="false" ht="15.75" hidden="false" customHeight="false" outlineLevel="0" collapsed="false">
      <c r="A111" s="115"/>
      <c r="B111" s="116"/>
      <c r="C111" s="122"/>
      <c r="D111" s="117"/>
      <c r="E111" s="118"/>
      <c r="F111" s="119"/>
      <c r="G111" s="120"/>
    </row>
    <row r="112" customFormat="false" ht="15.75" hidden="false" customHeight="false" outlineLevel="0" collapsed="false">
      <c r="A112" s="115"/>
      <c r="B112" s="116"/>
      <c r="C112" s="122"/>
      <c r="D112" s="117"/>
      <c r="E112" s="118"/>
      <c r="F112" s="119"/>
      <c r="G112" s="120"/>
    </row>
    <row r="113" customFormat="false" ht="15.75" hidden="false" customHeight="false" outlineLevel="0" collapsed="false">
      <c r="A113" s="90" t="s">
        <v>240</v>
      </c>
      <c r="B113" s="91" t="n">
        <v>5</v>
      </c>
      <c r="C113" s="92" t="n">
        <v>3</v>
      </c>
      <c r="D113" s="93" t="n">
        <v>1</v>
      </c>
      <c r="E113" s="98" t="n">
        <v>0</v>
      </c>
      <c r="F113" s="95" t="s">
        <v>223</v>
      </c>
      <c r="G113" s="96" t="n">
        <v>10</v>
      </c>
      <c r="N113" s="29" t="n">
        <f aca="false">D113</f>
        <v>1</v>
      </c>
      <c r="O113" s="29" t="n">
        <f aca="false">N113*B113</f>
        <v>5</v>
      </c>
      <c r="P113" s="1" t="n">
        <f aca="false">E113</f>
        <v>0</v>
      </c>
      <c r="Q113" s="29" t="n">
        <f aca="false">P113*B113</f>
        <v>0</v>
      </c>
      <c r="R113" s="29" t="n">
        <f aca="false">O113/G113</f>
        <v>0.5</v>
      </c>
      <c r="S113" s="29" t="n">
        <f aca="false">Q113/G113</f>
        <v>0</v>
      </c>
      <c r="T113" s="29" t="n">
        <f aca="false">(O113+Q113)/G113*IF(U113&gt;0,U113,1)</f>
        <v>0.5</v>
      </c>
    </row>
    <row r="114" customFormat="false" ht="15.75" hidden="false" customHeight="false" outlineLevel="0" collapsed="false">
      <c r="A114" s="90" t="s">
        <v>89</v>
      </c>
      <c r="B114" s="91" t="n">
        <v>3</v>
      </c>
      <c r="C114" s="97" t="n">
        <v>4</v>
      </c>
      <c r="D114" s="93" t="n">
        <v>3</v>
      </c>
      <c r="E114" s="98" t="n">
        <v>2</v>
      </c>
      <c r="F114" s="95" t="s">
        <v>90</v>
      </c>
      <c r="G114" s="96" t="n">
        <v>30</v>
      </c>
      <c r="N114" s="29" t="n">
        <f aca="false">D114</f>
        <v>3</v>
      </c>
      <c r="O114" s="29" t="n">
        <f aca="false">N114*B114</f>
        <v>9</v>
      </c>
      <c r="P114" s="1" t="n">
        <f aca="false">E114</f>
        <v>2</v>
      </c>
      <c r="Q114" s="29" t="n">
        <f aca="false">P114*B114</f>
        <v>6</v>
      </c>
      <c r="R114" s="29" t="n">
        <f aca="false">O114/G114</f>
        <v>0.3</v>
      </c>
      <c r="S114" s="29" t="n">
        <f aca="false">Q114/G114</f>
        <v>0.2</v>
      </c>
      <c r="T114" s="29" t="n">
        <f aca="false">(O114+Q114)/G114*IF(U114&gt;0,U114,1)</f>
        <v>0.5</v>
      </c>
    </row>
    <row r="115" customFormat="false" ht="15.75" hidden="false" customHeight="false" outlineLevel="0" collapsed="false">
      <c r="A115" s="90" t="s">
        <v>91</v>
      </c>
      <c r="B115" s="91" t="n">
        <v>5</v>
      </c>
      <c r="C115" s="97" t="n">
        <v>3</v>
      </c>
      <c r="D115" s="93" t="n">
        <v>3</v>
      </c>
      <c r="E115" s="98" t="n">
        <v>1</v>
      </c>
      <c r="F115" s="95" t="s">
        <v>92</v>
      </c>
      <c r="G115" s="96" t="n">
        <v>35</v>
      </c>
      <c r="N115" s="29" t="n">
        <f aca="false">D115</f>
        <v>3</v>
      </c>
      <c r="O115" s="29" t="n">
        <f aca="false">N115*B115</f>
        <v>15</v>
      </c>
      <c r="P115" s="1" t="n">
        <f aca="false">E115</f>
        <v>1</v>
      </c>
      <c r="Q115" s="29" t="n">
        <f aca="false">P115*B115</f>
        <v>5</v>
      </c>
      <c r="R115" s="29" t="n">
        <f aca="false">O115/G115</f>
        <v>0.428571428571429</v>
      </c>
      <c r="S115" s="29" t="n">
        <f aca="false">Q115/G115</f>
        <v>0.142857142857143</v>
      </c>
      <c r="T115" s="29" t="n">
        <f aca="false">(O115+Q115)/G115*IF(U115&gt;0,U115,1)</f>
        <v>0.571428571428571</v>
      </c>
    </row>
    <row r="116" customFormat="false" ht="15.75" hidden="false" customHeight="false" outlineLevel="0" collapsed="false">
      <c r="A116" s="90" t="s">
        <v>93</v>
      </c>
      <c r="B116" s="99" t="n">
        <v>3</v>
      </c>
      <c r="C116" s="92" t="n">
        <v>2</v>
      </c>
      <c r="D116" s="100" t="n">
        <v>4</v>
      </c>
      <c r="E116" s="94" t="s">
        <v>17</v>
      </c>
      <c r="F116" s="95" t="s">
        <v>94</v>
      </c>
      <c r="G116" s="96" t="n">
        <v>25</v>
      </c>
      <c r="N116" s="29" t="n">
        <f aca="false">D116</f>
        <v>4</v>
      </c>
      <c r="O116" s="29" t="n">
        <f aca="false">N116*B116</f>
        <v>12</v>
      </c>
      <c r="P116" s="1" t="n">
        <v>0</v>
      </c>
      <c r="Q116" s="29" t="n">
        <f aca="false">P116*B116</f>
        <v>0</v>
      </c>
      <c r="R116" s="29" t="n">
        <f aca="false">O116/G116</f>
        <v>0.48</v>
      </c>
      <c r="S116" s="29" t="n">
        <f aca="false">Q116/G116</f>
        <v>0</v>
      </c>
      <c r="T116" s="29" t="n">
        <f aca="false">(O116+Q116)/G116*IF(U116&gt;0,U116,1)</f>
        <v>0.48</v>
      </c>
    </row>
    <row r="117" customFormat="false" ht="15.75" hidden="false" customHeight="false" outlineLevel="0" collapsed="false">
      <c r="A117" s="115"/>
      <c r="B117" s="116"/>
      <c r="C117" s="122"/>
      <c r="D117" s="117"/>
      <c r="E117" s="118"/>
      <c r="F117" s="119"/>
      <c r="G117" s="120"/>
    </row>
    <row r="118" customFormat="false" ht="15.75" hidden="false" customHeight="false" outlineLevel="0" collapsed="false">
      <c r="A118" s="115"/>
      <c r="B118" s="116"/>
      <c r="C118" s="122"/>
      <c r="D118" s="117"/>
      <c r="E118" s="118"/>
      <c r="F118" s="119"/>
      <c r="G118" s="120"/>
    </row>
    <row r="119" customFormat="false" ht="15.75" hidden="false" customHeight="false" outlineLevel="0" collapsed="false">
      <c r="A119" s="115"/>
      <c r="B119" s="116"/>
      <c r="C119" s="122"/>
      <c r="D119" s="117"/>
      <c r="E119" s="118"/>
      <c r="F119" s="119"/>
      <c r="G119" s="120"/>
    </row>
    <row r="120" customFormat="false" ht="15.75" hidden="false" customHeight="false" outlineLevel="0" collapsed="false">
      <c r="A120" s="106" t="s">
        <v>221</v>
      </c>
      <c r="B120" s="91" t="n">
        <v>5</v>
      </c>
      <c r="C120" s="92" t="s">
        <v>222</v>
      </c>
      <c r="D120" s="93" t="n">
        <v>2</v>
      </c>
      <c r="E120" s="94" t="n">
        <v>0</v>
      </c>
      <c r="F120" s="101" t="s">
        <v>223</v>
      </c>
      <c r="G120" s="96" t="n">
        <v>5</v>
      </c>
      <c r="N120" s="29" t="n">
        <f aca="false">D120</f>
        <v>2</v>
      </c>
      <c r="O120" s="29" t="n">
        <f aca="false">N120*B120</f>
        <v>10</v>
      </c>
      <c r="P120" s="29" t="n">
        <f aca="false">E120</f>
        <v>0</v>
      </c>
      <c r="Q120" s="29" t="n">
        <f aca="false">P120*B120</f>
        <v>0</v>
      </c>
      <c r="R120" s="29" t="n">
        <f aca="false">O120/G120</f>
        <v>2</v>
      </c>
      <c r="S120" s="29" t="n">
        <f aca="false">Q120/G120</f>
        <v>0</v>
      </c>
      <c r="T120" s="29" t="n">
        <f aca="false">(O120+Q120)/G120</f>
        <v>2</v>
      </c>
      <c r="U120" s="1" t="s">
        <v>224</v>
      </c>
    </row>
  </sheetData>
  <conditionalFormatting sqref="R2:R61 T62 R63:R94 R96:R101 R113:R116 R120">
    <cfRule type="colorScale" priority="2">
      <colorScale>
        <cfvo type="min" val="0"/>
        <cfvo type="max" val="0"/>
        <color rgb="FFE67C73"/>
        <color rgb="FFFFFFFF"/>
      </colorScale>
    </cfRule>
  </conditionalFormatting>
  <conditionalFormatting sqref="S2:S94 S96:S101 S113:S116 S120">
    <cfRule type="colorScale" priority="3">
      <colorScale>
        <cfvo type="min" val="0"/>
        <cfvo type="max" val="0"/>
        <color rgb="FFFFD666"/>
        <color rgb="FFFFFFFF"/>
      </colorScale>
    </cfRule>
  </conditionalFormatting>
  <conditionalFormatting sqref="T2:T61 T63:T94 T96:T101 T113:T116 T120">
    <cfRule type="colorScale" priority="4">
      <colorScale>
        <cfvo type="min" val="0"/>
        <cfvo type="max" val="0"/>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0" activeCellId="0" sqref="D10"/>
    </sheetView>
  </sheetViews>
  <sheetFormatPr defaultColWidth="12.640625" defaultRowHeight="15.75" zeroHeight="false" outlineLevelRow="0" outlineLevelCol="0"/>
  <cols>
    <col collapsed="false" customWidth="true" hidden="false" outlineLevel="0" max="1" min="1" style="0" width="32.38"/>
    <col collapsed="false" customWidth="true" hidden="false" outlineLevel="0" max="2" min="2" style="0" width="5.24"/>
    <col collapsed="false" customWidth="true" hidden="false" outlineLevel="0" max="3" min="3" style="0" width="49.75"/>
    <col collapsed="false" customWidth="true" hidden="false" outlineLevel="0" max="4" min="4" style="0" width="70.63"/>
  </cols>
  <sheetData>
    <row r="1" customFormat="false" ht="12.8" hidden="false" customHeight="false" outlineLevel="0" collapsed="false"/>
    <row r="2" customFormat="false" ht="12.8" hidden="false" customHeight="false" outlineLevel="0" collapsed="false">
      <c r="A2" s="123" t="s">
        <v>241</v>
      </c>
      <c r="B2" s="124" t="s">
        <v>78</v>
      </c>
      <c r="C2" s="125" t="s">
        <v>242</v>
      </c>
    </row>
    <row r="3" customFormat="false" ht="12.8" hidden="false" customHeight="false" outlineLevel="0" collapsed="false">
      <c r="A3" s="126" t="s">
        <v>243</v>
      </c>
      <c r="B3" s="127" t="n">
        <v>0</v>
      </c>
      <c r="C3" s="128" t="s">
        <v>244</v>
      </c>
    </row>
    <row r="4" customFormat="false" ht="12.8" hidden="false" customHeight="false" outlineLevel="0" collapsed="false">
      <c r="A4" s="126"/>
      <c r="B4" s="129"/>
      <c r="C4" s="130"/>
    </row>
    <row r="5" customFormat="false" ht="12.8" hidden="false" customHeight="false" outlineLevel="0" collapsed="false">
      <c r="A5" s="125" t="s">
        <v>245</v>
      </c>
      <c r="B5" s="124" t="s">
        <v>78</v>
      </c>
      <c r="C5" s="125" t="s">
        <v>242</v>
      </c>
    </row>
    <row r="6" customFormat="false" ht="12.8" hidden="false" customHeight="false" outlineLevel="0" collapsed="false">
      <c r="A6" s="126" t="s">
        <v>246</v>
      </c>
      <c r="B6" s="129" t="n">
        <v>10</v>
      </c>
      <c r="C6" s="130" t="s">
        <v>247</v>
      </c>
    </row>
    <row r="7" customFormat="false" ht="12.8" hidden="false" customHeight="false" outlineLevel="0" collapsed="false">
      <c r="A7" s="131" t="s">
        <v>248</v>
      </c>
      <c r="B7" s="129" t="n">
        <v>5</v>
      </c>
      <c r="C7" s="130" t="s">
        <v>249</v>
      </c>
    </row>
    <row r="8" customFormat="false" ht="12.8" hidden="false" customHeight="false" outlineLevel="0" collapsed="false">
      <c r="A8" s="126" t="s">
        <v>250</v>
      </c>
      <c r="B8" s="127" t="n">
        <v>10</v>
      </c>
      <c r="C8" s="132" t="s">
        <v>251</v>
      </c>
    </row>
    <row r="9" customFormat="false" ht="12.8" hidden="false" customHeight="false" outlineLevel="0" collapsed="false">
      <c r="A9" s="131" t="s">
        <v>252</v>
      </c>
      <c r="B9" s="129" t="n">
        <v>10</v>
      </c>
      <c r="C9" s="130" t="s">
        <v>253</v>
      </c>
    </row>
    <row r="10" customFormat="false" ht="12.8" hidden="false" customHeight="false" outlineLevel="0" collapsed="false">
      <c r="A10" s="126"/>
      <c r="B10" s="129"/>
      <c r="C10" s="130"/>
    </row>
    <row r="11" customFormat="false" ht="12.8" hidden="false" customHeight="false" outlineLevel="0" collapsed="false">
      <c r="A11" s="125" t="s">
        <v>254</v>
      </c>
      <c r="B11" s="124" t="s">
        <v>78</v>
      </c>
      <c r="C11" s="125" t="s">
        <v>242</v>
      </c>
    </row>
    <row r="12" customFormat="false" ht="12.8" hidden="false" customHeight="false" outlineLevel="0" collapsed="false">
      <c r="A12" s="126" t="s">
        <v>255</v>
      </c>
      <c r="B12" s="130" t="n">
        <v>10</v>
      </c>
      <c r="C12" s="130" t="s">
        <v>256</v>
      </c>
    </row>
    <row r="13" customFormat="false" ht="12.8" hidden="false" customHeight="false" outlineLevel="0" collapsed="false">
      <c r="A13" s="126" t="s">
        <v>257</v>
      </c>
      <c r="B13" s="130" t="n">
        <v>20</v>
      </c>
      <c r="C13" s="130" t="s">
        <v>258</v>
      </c>
    </row>
    <row r="14" customFormat="false" ht="12.8" hidden="false" customHeight="false" outlineLevel="0" collapsed="false">
      <c r="A14" s="126" t="s">
        <v>259</v>
      </c>
      <c r="B14" s="130" t="n">
        <v>20</v>
      </c>
      <c r="C14" s="130" t="s">
        <v>260</v>
      </c>
    </row>
    <row r="15" customFormat="false" ht="12.8" hidden="false" customHeight="false" outlineLevel="0" collapsed="false">
      <c r="A15" s="131" t="s">
        <v>261</v>
      </c>
      <c r="B15" s="133" t="n">
        <v>10</v>
      </c>
      <c r="C15" s="130" t="s">
        <v>262</v>
      </c>
    </row>
    <row r="16" customFormat="false" ht="12.8" hidden="false" customHeight="false" outlineLevel="0" collapsed="false">
      <c r="A16" s="131" t="s">
        <v>252</v>
      </c>
      <c r="B16" s="129" t="n">
        <v>10</v>
      </c>
      <c r="C16" s="130" t="s">
        <v>253</v>
      </c>
    </row>
    <row r="17" customFormat="false" ht="12.8" hidden="false" customHeight="false" outlineLevel="0" collapsed="false">
      <c r="A17" s="126" t="s">
        <v>263</v>
      </c>
      <c r="B17" s="129" t="n">
        <v>20</v>
      </c>
      <c r="C17" s="130" t="s">
        <v>264</v>
      </c>
    </row>
    <row r="18" customFormat="false" ht="12.8" hidden="false" customHeight="false" outlineLevel="0" collapsed="false">
      <c r="A18" s="126"/>
      <c r="B18" s="129"/>
      <c r="C18" s="130"/>
    </row>
    <row r="19" customFormat="false" ht="12.8" hidden="false" customHeight="false" outlineLevel="0" collapsed="false">
      <c r="A19" s="134" t="s">
        <v>265</v>
      </c>
      <c r="B19" s="125" t="s">
        <v>266</v>
      </c>
      <c r="C19" s="125" t="s">
        <v>242</v>
      </c>
    </row>
    <row r="20" customFormat="false" ht="12.8" hidden="false" customHeight="false" outlineLevel="0" collapsed="false">
      <c r="A20" s="131" t="s">
        <v>267</v>
      </c>
      <c r="B20" s="130" t="n">
        <v>0</v>
      </c>
      <c r="C20" s="130" t="s">
        <v>268</v>
      </c>
    </row>
    <row r="21" customFormat="false" ht="12.8" hidden="false" customHeight="false" outlineLevel="0" collapsed="false">
      <c r="A21" s="131" t="s">
        <v>269</v>
      </c>
      <c r="B21" s="130" t="n">
        <v>0</v>
      </c>
      <c r="C21" s="130" t="s">
        <v>270</v>
      </c>
    </row>
    <row r="22" customFormat="false" ht="13.8" hidden="false" customHeight="false" outlineLevel="0" collapsed="false">
      <c r="A22" s="126" t="s">
        <v>271</v>
      </c>
      <c r="B22" s="130" t="n">
        <v>0</v>
      </c>
      <c r="C22" s="130" t="s">
        <v>272</v>
      </c>
      <c r="D22" s="1" t="s">
        <v>273</v>
      </c>
    </row>
    <row r="23" customFormat="false" ht="12.8" hidden="false" customHeight="false" outlineLevel="0" collapsed="false">
      <c r="A23" s="126" t="s">
        <v>274</v>
      </c>
      <c r="B23" s="130" t="n">
        <v>0</v>
      </c>
      <c r="C23" s="130" t="s">
        <v>275</v>
      </c>
    </row>
    <row r="24" customFormat="false" ht="12.8" hidden="false" customHeight="false" outlineLevel="0" collapsed="false">
      <c r="A24" s="126" t="s">
        <v>276</v>
      </c>
      <c r="B24" s="129" t="n">
        <v>20</v>
      </c>
      <c r="C24" s="130" t="s">
        <v>277</v>
      </c>
    </row>
    <row r="25" customFormat="false" ht="12.8" hidden="false" customHeight="false" outlineLevel="0" collapsed="false">
      <c r="A25" s="126" t="s">
        <v>278</v>
      </c>
      <c r="B25" s="130" t="n">
        <v>10</v>
      </c>
      <c r="C25" s="130" t="s">
        <v>279</v>
      </c>
    </row>
    <row r="26" customFormat="false" ht="12.8" hidden="false" customHeight="false" outlineLevel="0" collapsed="false">
      <c r="A26" s="126" t="s">
        <v>280</v>
      </c>
      <c r="B26" s="130" t="n">
        <v>20</v>
      </c>
      <c r="C26" s="130" t="s">
        <v>281</v>
      </c>
    </row>
    <row r="27" customFormat="false" ht="12.8" hidden="false" customHeight="false" outlineLevel="0" collapsed="false">
      <c r="A27" s="126" t="s">
        <v>282</v>
      </c>
      <c r="B27" s="129" t="n">
        <v>10</v>
      </c>
      <c r="C27" s="130" t="s">
        <v>283</v>
      </c>
    </row>
    <row r="28" customFormat="false" ht="12.8" hidden="false" customHeight="false" outlineLevel="0" collapsed="false">
      <c r="A28" s="131"/>
      <c r="B28" s="133"/>
      <c r="C28" s="130"/>
    </row>
    <row r="29" customFormat="false" ht="12.8" hidden="false" customHeight="false" outlineLevel="0" collapsed="false">
      <c r="A29" s="134" t="s">
        <v>284</v>
      </c>
      <c r="B29" s="125" t="s">
        <v>266</v>
      </c>
      <c r="C29" s="125" t="s">
        <v>242</v>
      </c>
    </row>
    <row r="30" customFormat="false" ht="12.8" hidden="false" customHeight="false" outlineLevel="0" collapsed="false">
      <c r="A30" s="126" t="s">
        <v>243</v>
      </c>
      <c r="B30" s="127" t="n">
        <v>0</v>
      </c>
      <c r="C30" s="128" t="s">
        <v>244</v>
      </c>
    </row>
    <row r="31" customFormat="false" ht="12.8" hidden="false" customHeight="false" outlineLevel="0" collapsed="false">
      <c r="A31" s="126" t="s">
        <v>285</v>
      </c>
      <c r="B31" s="127" t="n">
        <v>25</v>
      </c>
      <c r="C31" s="126" t="s">
        <v>286</v>
      </c>
    </row>
    <row r="32" customFormat="false" ht="13.8" hidden="false" customHeight="false" outlineLevel="0" collapsed="false">
      <c r="A32" s="126" t="s">
        <v>287</v>
      </c>
      <c r="B32" s="129" t="n">
        <v>5</v>
      </c>
      <c r="C32" s="130" t="s">
        <v>288</v>
      </c>
      <c r="D32" s="1" t="s">
        <v>289</v>
      </c>
    </row>
    <row r="33" customFormat="false" ht="12.8" hidden="false" customHeight="false" outlineLevel="0" collapsed="false">
      <c r="A33" s="126" t="s">
        <v>290</v>
      </c>
      <c r="B33" s="129" t="n">
        <v>20</v>
      </c>
      <c r="C33" s="130" t="s">
        <v>291</v>
      </c>
    </row>
    <row r="34" customFormat="false" ht="12.8" hidden="false" customHeight="false" outlineLevel="0" collapsed="false">
      <c r="A34" s="126" t="s">
        <v>292</v>
      </c>
      <c r="B34" s="129" t="n">
        <v>20</v>
      </c>
      <c r="C34" s="130" t="s">
        <v>293</v>
      </c>
    </row>
    <row r="35" customFormat="false" ht="12.8" hidden="false" customHeight="false" outlineLevel="0" collapsed="false">
      <c r="A35" s="126" t="s">
        <v>294</v>
      </c>
      <c r="B35" s="127" t="n">
        <v>10</v>
      </c>
      <c r="C35" s="128" t="s">
        <v>295</v>
      </c>
    </row>
    <row r="36" customFormat="false" ht="12.8" hidden="false" customHeight="false" outlineLevel="0" collapsed="false">
      <c r="A36" s="135" t="s">
        <v>296</v>
      </c>
      <c r="B36" s="136" t="n">
        <v>10</v>
      </c>
      <c r="C36" s="137" t="s">
        <v>297</v>
      </c>
    </row>
    <row r="37" customFormat="false" ht="12.8" hidden="false" customHeight="false" outlineLevel="0" collapsed="false">
      <c r="A37" s="126" t="s">
        <v>298</v>
      </c>
      <c r="B37" s="130" t="n">
        <v>150</v>
      </c>
      <c r="C37" s="130" t="s">
        <v>299</v>
      </c>
    </row>
    <row r="38" customFormat="false" ht="12.8" hidden="false" customHeight="false" outlineLevel="0" collapsed="false">
      <c r="A38" s="126" t="s">
        <v>300</v>
      </c>
      <c r="B38" s="129" t="n">
        <v>75</v>
      </c>
      <c r="C38" s="130" t="s">
        <v>301</v>
      </c>
    </row>
    <row r="39" customFormat="false" ht="12.8" hidden="false" customHeight="false" outlineLevel="0" collapsed="false">
      <c r="A39" s="126" t="s">
        <v>302</v>
      </c>
      <c r="B39" s="129" t="n">
        <v>10</v>
      </c>
      <c r="C39" s="130" t="s">
        <v>303</v>
      </c>
    </row>
    <row r="40" customFormat="false" ht="12.8" hidden="false" customHeight="false" outlineLevel="0" collapsed="false">
      <c r="A40" s="126"/>
      <c r="B40" s="129"/>
      <c r="C40" s="130"/>
    </row>
    <row r="41" customFormat="false" ht="12.8" hidden="false" customHeight="false" outlineLevel="0" collapsed="false">
      <c r="A41" s="134" t="s">
        <v>304</v>
      </c>
      <c r="B41" s="125" t="s">
        <v>266</v>
      </c>
      <c r="C41" s="125" t="s">
        <v>242</v>
      </c>
    </row>
    <row r="42" customFormat="false" ht="13.8" hidden="false" customHeight="false" outlineLevel="0" collapsed="false">
      <c r="A42" s="126" t="s">
        <v>305</v>
      </c>
      <c r="B42" s="129" t="n">
        <v>10</v>
      </c>
      <c r="C42" s="130" t="s">
        <v>306</v>
      </c>
      <c r="D42" s="138"/>
    </row>
    <row r="43" customFormat="false" ht="12.8" hidden="false" customHeight="false" outlineLevel="0" collapsed="false">
      <c r="A43" s="126" t="s">
        <v>307</v>
      </c>
      <c r="B43" s="127" t="n">
        <v>20</v>
      </c>
      <c r="C43" s="128" t="s">
        <v>308</v>
      </c>
    </row>
    <row r="44" customFormat="false" ht="12.8" hidden="false" customHeight="false" outlineLevel="0" collapsed="false">
      <c r="A44" s="126" t="s">
        <v>309</v>
      </c>
      <c r="B44" s="127" t="n">
        <v>50</v>
      </c>
      <c r="C44" s="128" t="s">
        <v>310</v>
      </c>
    </row>
    <row r="45" customFormat="false" ht="12.8" hidden="false" customHeight="false" outlineLevel="0" collapsed="false">
      <c r="A45" s="126" t="s">
        <v>311</v>
      </c>
      <c r="B45" s="127" t="n">
        <v>20</v>
      </c>
      <c r="C45" s="128" t="s">
        <v>312</v>
      </c>
    </row>
    <row r="46" customFormat="false" ht="12.8" hidden="false" customHeight="false" outlineLevel="0" collapsed="false">
      <c r="A46" s="135" t="s">
        <v>313</v>
      </c>
      <c r="B46" s="136" t="n">
        <v>60</v>
      </c>
      <c r="C46" s="137" t="s">
        <v>314</v>
      </c>
    </row>
    <row r="47" customFormat="false" ht="12.8" hidden="false" customHeight="false" outlineLevel="0" collapsed="false">
      <c r="A47" s="131" t="s">
        <v>315</v>
      </c>
      <c r="B47" s="129" t="n">
        <v>50</v>
      </c>
      <c r="C47" s="130" t="s">
        <v>316</v>
      </c>
    </row>
    <row r="48" customFormat="false" ht="12.8" hidden="false" customHeight="false" outlineLevel="0" collapsed="false">
      <c r="A48" s="126" t="s">
        <v>317</v>
      </c>
      <c r="B48" s="130" t="n">
        <v>50</v>
      </c>
      <c r="C48" s="130" t="s">
        <v>318</v>
      </c>
    </row>
    <row r="49" customFormat="false" ht="12.8" hidden="false" customHeight="false" outlineLevel="0" collapsed="false">
      <c r="A49" s="134" t="s">
        <v>319</v>
      </c>
      <c r="B49" s="139" t="s">
        <v>78</v>
      </c>
      <c r="C49" s="134" t="s">
        <v>242</v>
      </c>
    </row>
    <row r="50" customFormat="false" ht="15.75" hidden="false" customHeight="true" outlineLevel="0" collapsed="false">
      <c r="A50" s="140" t="s">
        <v>29</v>
      </c>
      <c r="B50" s="136" t="n">
        <v>10</v>
      </c>
      <c r="C50" s="141" t="s">
        <v>320</v>
      </c>
    </row>
    <row r="51" customFormat="false" ht="12.8" hidden="false" customHeight="false" outlineLevel="0" collapsed="false"/>
    <row r="52" customFormat="false" ht="13.8" hidden="false" customHeight="false" outlineLevel="0" collapsed="false">
      <c r="A52" s="142" t="s">
        <v>321</v>
      </c>
      <c r="B52" s="143" t="s">
        <v>322</v>
      </c>
    </row>
    <row r="53" customFormat="false" ht="13.8" hidden="false" customHeight="false" outlineLevel="0" collapsed="false">
      <c r="A53" s="144" t="s">
        <v>323</v>
      </c>
      <c r="B53" s="145" t="s">
        <v>324</v>
      </c>
    </row>
    <row r="54" customFormat="false" ht="13.8" hidden="false" customHeight="false" outlineLevel="0" collapsed="false">
      <c r="A54" s="140" t="s">
        <v>325</v>
      </c>
      <c r="B54" s="145" t="s">
        <v>326</v>
      </c>
    </row>
    <row r="55" customFormat="false" ht="13.8" hidden="false" customHeight="false" outlineLevel="0" collapsed="false">
      <c r="A55" s="140" t="s">
        <v>327</v>
      </c>
      <c r="B55" s="145" t="s">
        <v>328</v>
      </c>
    </row>
    <row r="56" customFormat="false" ht="13.8" hidden="false" customHeight="false" outlineLevel="0" collapsed="false">
      <c r="A56" s="146" t="s">
        <v>329</v>
      </c>
      <c r="B56" s="147" t="s">
        <v>330</v>
      </c>
    </row>
    <row r="57" customFormat="false" ht="13.8" hidden="false" customHeight="false" outlineLevel="0" collapsed="false">
      <c r="A57" s="146" t="s">
        <v>331</v>
      </c>
      <c r="B57" s="147" t="s">
        <v>332</v>
      </c>
    </row>
    <row r="58" customFormat="false" ht="13.8" hidden="false" customHeight="false" outlineLevel="0" collapsed="false">
      <c r="A58" s="146" t="s">
        <v>125</v>
      </c>
      <c r="B58" s="148" t="s">
        <v>333</v>
      </c>
    </row>
    <row r="59" customFormat="false" ht="13.8" hidden="false" customHeight="false" outlineLevel="0" collapsed="false">
      <c r="A59" s="146" t="s">
        <v>334</v>
      </c>
      <c r="B59" s="148" t="s">
        <v>335</v>
      </c>
    </row>
    <row r="60" customFormat="false" ht="13.8" hidden="false" customHeight="false" outlineLevel="0" collapsed="false">
      <c r="A60" s="146" t="s">
        <v>336</v>
      </c>
      <c r="B60" s="148" t="s">
        <v>337</v>
      </c>
    </row>
    <row r="61" customFormat="false" ht="13.8" hidden="false" customHeight="false" outlineLevel="0" collapsed="false">
      <c r="A61" s="146" t="s">
        <v>338</v>
      </c>
      <c r="B61" s="148" t="s">
        <v>339</v>
      </c>
    </row>
    <row r="62" customFormat="false" ht="13.8" hidden="false" customHeight="false" outlineLevel="0" collapsed="false">
      <c r="A62" s="146" t="s">
        <v>340</v>
      </c>
      <c r="B62" s="148" t="s">
        <v>341</v>
      </c>
    </row>
    <row r="63" customFormat="false" ht="13.8" hidden="false" customHeight="false" outlineLevel="0" collapsed="false">
      <c r="A63" s="146" t="s">
        <v>88</v>
      </c>
      <c r="B63" s="148" t="s">
        <v>342</v>
      </c>
    </row>
    <row r="64" customFormat="false" ht="13.8" hidden="false" customHeight="false" outlineLevel="0" collapsed="false">
      <c r="A64" s="146" t="s">
        <v>343</v>
      </c>
      <c r="B64" s="148" t="s">
        <v>344</v>
      </c>
    </row>
    <row r="65" customFormat="false" ht="13.8" hidden="false" customHeight="false" outlineLevel="0" collapsed="false">
      <c r="A65" s="146" t="s">
        <v>94</v>
      </c>
      <c r="B65" s="148" t="s">
        <v>345</v>
      </c>
      <c r="E65" s="1" t="s">
        <v>346</v>
      </c>
    </row>
    <row r="66" customFormat="false" ht="13.8" hidden="false" customHeight="false" outlineLevel="0" collapsed="false">
      <c r="A66" s="146" t="s">
        <v>347</v>
      </c>
      <c r="B66" s="148" t="s">
        <v>348</v>
      </c>
    </row>
    <row r="67" customFormat="false" ht="13.8" hidden="false" customHeight="false" outlineLevel="0" collapsed="false">
      <c r="A67" s="146" t="s">
        <v>349</v>
      </c>
      <c r="B67" s="149" t="s">
        <v>350</v>
      </c>
    </row>
    <row r="68" customFormat="false" ht="13.8" hidden="false" customHeight="false" outlineLevel="0" collapsed="false">
      <c r="A68" s="146" t="s">
        <v>351</v>
      </c>
      <c r="B68" s="148" t="s">
        <v>352</v>
      </c>
    </row>
    <row r="69" customFormat="false" ht="13.8" hidden="false" customHeight="false" outlineLevel="0" collapsed="false">
      <c r="A69" s="146" t="s">
        <v>353</v>
      </c>
      <c r="B69" s="148" t="s">
        <v>354</v>
      </c>
    </row>
    <row r="70" customFormat="false" ht="13.8" hidden="false" customHeight="false" outlineLevel="0" collapsed="false">
      <c r="A70" s="35" t="s">
        <v>355</v>
      </c>
      <c r="B70" s="148" t="s">
        <v>356</v>
      </c>
    </row>
    <row r="71" customFormat="false" ht="13.8" hidden="false" customHeight="false" outlineLevel="0" collapsed="false">
      <c r="A71" s="35" t="s">
        <v>357</v>
      </c>
      <c r="B71" s="1" t="s">
        <v>358</v>
      </c>
    </row>
    <row r="72" customFormat="false" ht="15.75" hidden="false" customHeight="true" outlineLevel="0" collapsed="false">
      <c r="A72" s="1" t="s">
        <v>359</v>
      </c>
      <c r="B72" s="1" t="s">
        <v>360</v>
      </c>
    </row>
    <row r="73" customFormat="false" ht="12.8" hidden="false" customHeight="false" outlineLevel="0" collapsed="false"/>
    <row r="74" customFormat="false" ht="12.8" hidden="false" customHeight="false" outlineLevel="0" collapsed="false">
      <c r="A74" s="134" t="s">
        <v>361</v>
      </c>
      <c r="B74" s="125" t="s">
        <v>362</v>
      </c>
      <c r="C74" s="125" t="s">
        <v>242</v>
      </c>
    </row>
    <row r="75" customFormat="false" ht="12.8" hidden="false" customHeight="false" outlineLevel="0" collapsed="false">
      <c r="A75" s="126" t="s">
        <v>363</v>
      </c>
      <c r="B75" s="129" t="n">
        <v>1</v>
      </c>
      <c r="C75" s="130" t="s">
        <v>364</v>
      </c>
    </row>
    <row r="76" customFormat="false" ht="12.8" hidden="false" customHeight="false" outlineLevel="0" collapsed="false">
      <c r="A76" s="126" t="s">
        <v>365</v>
      </c>
      <c r="B76" s="127" t="n">
        <v>1</v>
      </c>
      <c r="C76" s="128" t="s">
        <v>366</v>
      </c>
    </row>
    <row r="77" customFormat="false" ht="12.8" hidden="false" customHeight="false" outlineLevel="0" collapsed="false">
      <c r="A77" s="126" t="s">
        <v>367</v>
      </c>
      <c r="B77" s="127" t="n">
        <v>2</v>
      </c>
      <c r="C77" s="128" t="s">
        <v>368</v>
      </c>
    </row>
    <row r="78" customFormat="false" ht="12.8" hidden="false" customHeight="false" outlineLevel="0" collapsed="false">
      <c r="A78" s="126" t="s">
        <v>369</v>
      </c>
      <c r="B78" s="127" t="n">
        <v>1</v>
      </c>
      <c r="C78" s="128" t="s">
        <v>370</v>
      </c>
    </row>
    <row r="79" customFormat="false" ht="12.8" hidden="false" customHeight="false" outlineLevel="0" collapsed="false">
      <c r="A79" s="135" t="s">
        <v>371</v>
      </c>
      <c r="B79" s="136" t="n">
        <v>2</v>
      </c>
      <c r="C79" s="137" t="s">
        <v>372</v>
      </c>
    </row>
    <row r="80" customFormat="false" ht="12.8" hidden="false" customHeight="false" outlineLevel="0" collapsed="false">
      <c r="A80" s="131"/>
      <c r="B80" s="129"/>
      <c r="C80" s="130"/>
    </row>
    <row r="81" customFormat="false" ht="12.8" hidden="false" customHeight="false" outlineLevel="0" collapsed="false">
      <c r="A81" s="134" t="s">
        <v>373</v>
      </c>
      <c r="B81" s="125" t="s">
        <v>374</v>
      </c>
      <c r="C81" s="125" t="s">
        <v>242</v>
      </c>
    </row>
    <row r="82" customFormat="false" ht="13.8" hidden="false" customHeight="false" outlineLevel="0" collapsed="false">
      <c r="A82" s="126" t="s">
        <v>375</v>
      </c>
      <c r="B82" s="129" t="n">
        <v>3</v>
      </c>
      <c r="C82" s="130" t="s">
        <v>376</v>
      </c>
      <c r="D82" s="29"/>
      <c r="E82" s="29"/>
      <c r="F82" s="29"/>
    </row>
    <row r="83" customFormat="false" ht="13.8" hidden="false" customHeight="false" outlineLevel="0" collapsed="false">
      <c r="A83" s="126" t="s">
        <v>377</v>
      </c>
      <c r="B83" s="127" t="n">
        <v>6</v>
      </c>
      <c r="C83" s="128" t="s">
        <v>378</v>
      </c>
      <c r="D83" s="29"/>
      <c r="E83" s="29"/>
      <c r="F83" s="29"/>
    </row>
    <row r="84" customFormat="false" ht="13.8" hidden="false" customHeight="false" outlineLevel="0" collapsed="false">
      <c r="A84" s="126" t="s">
        <v>379</v>
      </c>
      <c r="B84" s="127" t="n">
        <v>9</v>
      </c>
      <c r="C84" s="128" t="s">
        <v>380</v>
      </c>
      <c r="D84" s="29"/>
      <c r="E84" s="29"/>
      <c r="F84" s="29"/>
    </row>
    <row r="85" customFormat="false" ht="13.8" hidden="false" customHeight="false" outlineLevel="0" collapsed="false">
      <c r="A85" s="126" t="s">
        <v>381</v>
      </c>
      <c r="B85" s="127" t="n">
        <v>9</v>
      </c>
      <c r="C85" s="128" t="s">
        <v>382</v>
      </c>
      <c r="D85" s="29"/>
      <c r="E85" s="29"/>
      <c r="F85" s="29"/>
    </row>
    <row r="86" customFormat="false" ht="13.8" hidden="false" customHeight="false" outlineLevel="0" collapsed="false">
      <c r="A86" s="135"/>
      <c r="B86" s="136"/>
      <c r="C86" s="137"/>
      <c r="D86" s="29"/>
      <c r="E86" s="29"/>
      <c r="F86" s="29"/>
    </row>
    <row r="87" customFormat="false" ht="13.8" hidden="false" customHeight="false" outlineLevel="0" collapsed="false">
      <c r="A87" s="83" t="s">
        <v>383</v>
      </c>
      <c r="B87" s="125" t="s">
        <v>242</v>
      </c>
      <c r="D87" s="150"/>
      <c r="E87" s="150"/>
      <c r="F87" s="151"/>
    </row>
    <row r="88" customFormat="false" ht="13.8" hidden="false" customHeight="false" outlineLevel="0" collapsed="false">
      <c r="A88" s="90" t="s">
        <v>228</v>
      </c>
      <c r="B88" s="152" t="s">
        <v>384</v>
      </c>
      <c r="D88" s="153"/>
      <c r="E88" s="153"/>
      <c r="F88" s="154"/>
    </row>
    <row r="89" customFormat="false" ht="13.8" hidden="false" customHeight="false" outlineLevel="0" collapsed="false">
      <c r="A89" s="90" t="s">
        <v>385</v>
      </c>
      <c r="B89" s="152" t="s">
        <v>386</v>
      </c>
      <c r="D89" s="153"/>
      <c r="E89" s="153"/>
      <c r="F89" s="154"/>
    </row>
    <row r="90" customFormat="false" ht="13.8" hidden="false" customHeight="false" outlineLevel="0" collapsed="false">
      <c r="D90" s="153"/>
      <c r="E90" s="153"/>
      <c r="F90" s="154"/>
    </row>
    <row r="91" customFormat="false" ht="13.8" hidden="false" customHeight="false" outlineLevel="0" collapsed="false">
      <c r="A91" s="134" t="s">
        <v>387</v>
      </c>
      <c r="B91" s="125" t="s">
        <v>242</v>
      </c>
      <c r="C91" s="125" t="s">
        <v>388</v>
      </c>
      <c r="D91" s="1"/>
      <c r="E91" s="1"/>
      <c r="F91" s="29"/>
    </row>
    <row r="92" customFormat="false" ht="13.8" hidden="false" customHeight="false" outlineLevel="0" collapsed="false">
      <c r="A92" s="126" t="s">
        <v>389</v>
      </c>
      <c r="B92" s="155" t="s">
        <v>390</v>
      </c>
      <c r="C92" s="130"/>
      <c r="D92" s="1" t="s">
        <v>391</v>
      </c>
      <c r="E92" s="156"/>
      <c r="F92" s="29"/>
    </row>
    <row r="93" customFormat="false" ht="13.8" hidden="false" customHeight="false" outlineLevel="0" collapsed="false">
      <c r="A93" s="126" t="s">
        <v>392</v>
      </c>
      <c r="B93" s="157" t="s">
        <v>393</v>
      </c>
      <c r="C93" s="128"/>
      <c r="D93" s="1"/>
      <c r="E93" s="156"/>
      <c r="F93" s="29"/>
    </row>
    <row r="94" customFormat="false" ht="13.8" hidden="false" customHeight="false" outlineLevel="0" collapsed="false">
      <c r="A94" s="126" t="s">
        <v>394</v>
      </c>
      <c r="B94" s="157" t="s">
        <v>395</v>
      </c>
      <c r="C94" s="128"/>
      <c r="D94" s="28" t="s">
        <v>396</v>
      </c>
      <c r="E94" s="1"/>
      <c r="F94" s="29"/>
    </row>
    <row r="95" customFormat="false" ht="13.8" hidden="false" customHeight="false" outlineLevel="0" collapsed="false">
      <c r="A95" s="126" t="s">
        <v>392</v>
      </c>
      <c r="B95" s="157" t="s">
        <v>393</v>
      </c>
      <c r="C95" s="128"/>
      <c r="D95" s="29"/>
      <c r="E95" s="29"/>
      <c r="F95" s="29"/>
    </row>
    <row r="96" customFormat="false" ht="13.8" hidden="false" customHeight="false" outlineLevel="0" collapsed="false">
      <c r="A96" s="135" t="s">
        <v>397</v>
      </c>
      <c r="B96" s="158" t="s">
        <v>398</v>
      </c>
      <c r="C96" s="137"/>
      <c r="D96" s="29"/>
      <c r="E96" s="29"/>
      <c r="F96" s="29"/>
    </row>
    <row r="97" customFormat="false" ht="15.75" hidden="false" customHeight="true" outlineLevel="0" collapsed="false">
      <c r="A97" s="126" t="s">
        <v>399</v>
      </c>
      <c r="B97" s="157" t="s">
        <v>400</v>
      </c>
      <c r="C97" s="128"/>
      <c r="D97" s="29"/>
      <c r="E97" s="29"/>
      <c r="F97" s="29"/>
    </row>
    <row r="98" customFormat="false" ht="23.85" hidden="false" customHeight="false" outlineLevel="0" collapsed="false">
      <c r="A98" s="159" t="s">
        <v>401</v>
      </c>
      <c r="B98" s="157" t="s">
        <v>402</v>
      </c>
      <c r="C98" s="126"/>
      <c r="D98" s="29"/>
      <c r="E98" s="29"/>
      <c r="F98" s="29"/>
    </row>
    <row r="99" customFormat="false" ht="13.8" hidden="false" customHeight="false" outlineLevel="0" collapsed="false">
      <c r="A99" s="126" t="s">
        <v>403</v>
      </c>
      <c r="B99" s="155" t="s">
        <v>404</v>
      </c>
      <c r="C99" s="130"/>
      <c r="D99" s="29"/>
      <c r="E99" s="29"/>
      <c r="F99" s="29"/>
    </row>
    <row r="100" customFormat="false" ht="13.8" hidden="false" customHeight="false" outlineLevel="0" collapsed="false">
      <c r="A100" s="126" t="s">
        <v>405</v>
      </c>
      <c r="B100" s="155" t="s">
        <v>406</v>
      </c>
      <c r="C100" s="130"/>
      <c r="D100" s="29"/>
      <c r="E100" s="29"/>
      <c r="F100" s="29"/>
    </row>
    <row r="101" customFormat="false" ht="13.8" hidden="false" customHeight="false" outlineLevel="0" collapsed="false">
      <c r="A101" s="126" t="s">
        <v>407</v>
      </c>
      <c r="B101" s="155" t="s">
        <v>408</v>
      </c>
      <c r="C101" s="130"/>
      <c r="D101" s="29"/>
      <c r="E101" s="29"/>
      <c r="F101" s="29"/>
    </row>
    <row r="102" customFormat="false" ht="13.8" hidden="false" customHeight="false" outlineLevel="0" collapsed="false">
      <c r="A102" s="126" t="s">
        <v>409</v>
      </c>
      <c r="B102" s="157" t="s">
        <v>410</v>
      </c>
      <c r="C102" s="128"/>
      <c r="D102" s="29"/>
      <c r="E102" s="29"/>
      <c r="F102" s="29"/>
    </row>
    <row r="103" customFormat="false" ht="13.8" hidden="false" customHeight="false" outlineLevel="0" collapsed="false">
      <c r="A103" s="135" t="s">
        <v>411</v>
      </c>
      <c r="B103" s="158" t="s">
        <v>412</v>
      </c>
      <c r="C103" s="137"/>
      <c r="D103" s="29"/>
      <c r="E103" s="29"/>
      <c r="F103" s="29"/>
    </row>
    <row r="104" customFormat="false" ht="13.8" hidden="false" customHeight="false" outlineLevel="0" collapsed="false">
      <c r="A104" s="126" t="s">
        <v>413</v>
      </c>
      <c r="B104" s="155" t="s">
        <v>414</v>
      </c>
      <c r="C104" s="130"/>
      <c r="D104" s="29"/>
      <c r="E104" s="29"/>
      <c r="F104" s="29"/>
    </row>
    <row r="105" customFormat="false" ht="13.8" hidden="false" customHeight="false" outlineLevel="0" collapsed="false">
      <c r="A105" s="126" t="s">
        <v>415</v>
      </c>
      <c r="B105" s="155" t="s">
        <v>416</v>
      </c>
      <c r="C105" s="130"/>
      <c r="D105" s="29"/>
      <c r="E105" s="29"/>
      <c r="F105" s="29"/>
    </row>
    <row r="106" customFormat="false" ht="13.8" hidden="false" customHeight="false" outlineLevel="0" collapsed="false">
      <c r="A106" s="126" t="s">
        <v>417</v>
      </c>
      <c r="B106" s="155" t="s">
        <v>418</v>
      </c>
      <c r="C106" s="130"/>
      <c r="D106" s="29"/>
      <c r="E106" s="29"/>
      <c r="F106" s="29"/>
    </row>
    <row r="107" customFormat="false" ht="13.8" hidden="false" customHeight="false" outlineLevel="0" collapsed="false">
      <c r="A107" s="126" t="s">
        <v>419</v>
      </c>
      <c r="B107" s="155" t="s">
        <v>420</v>
      </c>
      <c r="C107" s="130"/>
      <c r="D107" s="29"/>
      <c r="E107" s="29"/>
      <c r="F107" s="29"/>
    </row>
    <row r="108" customFormat="false" ht="13.8" hidden="false" customHeight="false" outlineLevel="0" collapsed="false">
      <c r="A108" s="126" t="s">
        <v>421</v>
      </c>
      <c r="B108" s="155" t="s">
        <v>422</v>
      </c>
      <c r="C108" s="130"/>
      <c r="D108" s="29"/>
      <c r="E108" s="29"/>
      <c r="F108" s="29"/>
    </row>
    <row r="109" customFormat="false" ht="13.8" hidden="false" customHeight="false" outlineLevel="0" collapsed="false">
      <c r="A109" s="126" t="s">
        <v>423</v>
      </c>
      <c r="B109" s="155" t="s">
        <v>424</v>
      </c>
      <c r="C109" s="130"/>
      <c r="D109" s="29"/>
      <c r="E109" s="29"/>
      <c r="F109" s="29"/>
    </row>
    <row r="110" customFormat="false" ht="13.8" hidden="false" customHeight="false" outlineLevel="0" collapsed="false">
      <c r="A110" s="126" t="s">
        <v>425</v>
      </c>
      <c r="B110" s="157" t="s">
        <v>426</v>
      </c>
      <c r="C110" s="128"/>
      <c r="D110" s="29"/>
      <c r="E110" s="29"/>
      <c r="F110" s="29"/>
    </row>
    <row r="111" customFormat="false" ht="12.8" hidden="false" customHeight="false" outlineLevel="0" collapsed="false">
      <c r="A111" s="160" t="s">
        <v>427</v>
      </c>
      <c r="B111" s="157" t="s">
        <v>428</v>
      </c>
      <c r="C111" s="128"/>
    </row>
    <row r="112" customFormat="false" ht="12.8" hidden="false" customHeight="false" outlineLevel="0" collapsed="false">
      <c r="A112" s="126" t="s">
        <v>429</v>
      </c>
      <c r="B112" s="157" t="s">
        <v>430</v>
      </c>
      <c r="C112" s="128"/>
    </row>
    <row r="113" customFormat="false" ht="12.8" hidden="false" customHeight="false" outlineLevel="0" collapsed="false">
      <c r="A113" s="135" t="s">
        <v>431</v>
      </c>
      <c r="B113" s="158" t="s">
        <v>432</v>
      </c>
      <c r="C113" s="137"/>
    </row>
    <row r="114" customFormat="false" ht="12.8" hidden="false" customHeight="false" outlineLevel="0" collapsed="false">
      <c r="A114" s="126" t="s">
        <v>433</v>
      </c>
      <c r="B114" s="157" t="s">
        <v>434</v>
      </c>
      <c r="C114" s="128"/>
    </row>
    <row r="115" customFormat="false" ht="12.8" hidden="false" customHeight="false" outlineLevel="0" collapsed="false">
      <c r="A115" s="126" t="s">
        <v>435</v>
      </c>
      <c r="B115" s="157" t="s">
        <v>436</v>
      </c>
      <c r="C115" s="126"/>
    </row>
    <row r="116" customFormat="false" ht="12.8" hidden="false" customHeight="false" outlineLevel="0" collapsed="false">
      <c r="A116" s="126" t="s">
        <v>437</v>
      </c>
      <c r="B116" s="155" t="s">
        <v>438</v>
      </c>
      <c r="C116" s="130"/>
    </row>
    <row r="117" customFormat="false" ht="12.8" hidden="false" customHeight="false" outlineLevel="0" collapsed="false">
      <c r="A117" s="126" t="s">
        <v>439</v>
      </c>
      <c r="B117" s="155" t="s">
        <v>440</v>
      </c>
      <c r="C117" s="130"/>
    </row>
    <row r="118" customFormat="false" ht="12.8" hidden="false" customHeight="false" outlineLevel="0" collapsed="false">
      <c r="A118" s="126" t="s">
        <v>441</v>
      </c>
      <c r="B118" s="155" t="s">
        <v>442</v>
      </c>
      <c r="C118" s="130"/>
    </row>
    <row r="119" customFormat="false" ht="12.8" hidden="false" customHeight="false" outlineLevel="0" collapsed="false">
      <c r="A119" s="126" t="s">
        <v>443</v>
      </c>
      <c r="B119" s="157" t="s">
        <v>444</v>
      </c>
      <c r="C119" s="128"/>
    </row>
    <row r="120" customFormat="false" ht="12.8" hidden="false" customHeight="false" outlineLevel="0" collapsed="false">
      <c r="A120" s="135" t="s">
        <v>445</v>
      </c>
      <c r="B120" s="158" t="s">
        <v>446</v>
      </c>
      <c r="C120" s="137"/>
    </row>
    <row r="121" customFormat="false" ht="12.8" hidden="false" customHeight="false" outlineLevel="0" collapsed="false">
      <c r="A121" s="126" t="s">
        <v>447</v>
      </c>
      <c r="B121" s="155" t="s">
        <v>448</v>
      </c>
      <c r="C121" s="130"/>
    </row>
    <row r="122" customFormat="false" ht="12.8" hidden="false" customHeight="false" outlineLevel="0" collapsed="false">
      <c r="A122" s="126" t="s">
        <v>449</v>
      </c>
      <c r="B122" s="157" t="s">
        <v>450</v>
      </c>
      <c r="C122" s="128"/>
    </row>
    <row r="123" customFormat="false" ht="12.8" hidden="false" customHeight="false" outlineLevel="0" collapsed="false">
      <c r="A123" s="126" t="s">
        <v>451</v>
      </c>
      <c r="B123" s="157" t="s">
        <v>452</v>
      </c>
      <c r="C123" s="128"/>
    </row>
    <row r="124" customFormat="false" ht="12.8" hidden="false" customHeight="false" outlineLevel="0" collapsed="false">
      <c r="A124" s="160" t="s">
        <v>453</v>
      </c>
      <c r="B124" s="157" t="s">
        <v>454</v>
      </c>
      <c r="C124" s="128"/>
    </row>
    <row r="125" customFormat="false" ht="12.8" hidden="false" customHeight="false" outlineLevel="0" collapsed="false">
      <c r="A125" s="135" t="s">
        <v>455</v>
      </c>
      <c r="B125" s="158" t="s">
        <v>456</v>
      </c>
      <c r="C125" s="137"/>
    </row>
    <row r="126" customFormat="false" ht="13.8" hidden="false" customHeight="false" outlineLevel="0" collapsed="false">
      <c r="A126" s="126" t="s">
        <v>457</v>
      </c>
      <c r="B126" s="157" t="s">
        <v>458</v>
      </c>
      <c r="C126" s="128"/>
      <c r="E126" s="1" t="s">
        <v>459</v>
      </c>
    </row>
    <row r="127" customFormat="false" ht="12.8" hidden="false" customHeight="false" outlineLevel="0" collapsed="false">
      <c r="A127" s="126" t="s">
        <v>460</v>
      </c>
      <c r="B127" s="157" t="s">
        <v>461</v>
      </c>
      <c r="C127" s="126"/>
    </row>
    <row r="128" customFormat="false" ht="12.8" hidden="false" customHeight="false" outlineLevel="0" collapsed="false">
      <c r="A128" s="126"/>
      <c r="B128" s="155"/>
      <c r="C128" s="130"/>
    </row>
    <row r="129" customFormat="false" ht="12.8" hidden="false" customHeight="false" outlineLevel="0" collapsed="false">
      <c r="A129" s="126"/>
      <c r="B129" s="155"/>
      <c r="C129" s="130"/>
    </row>
    <row r="130" customFormat="false" ht="12.8" hidden="false" customHeight="false" outlineLevel="0" collapsed="false">
      <c r="A130" s="126"/>
      <c r="B130" s="155"/>
      <c r="C130" s="130"/>
      <c r="F130" s="161"/>
    </row>
    <row r="131" customFormat="false" ht="12.8" hidden="false" customHeight="false" outlineLevel="0" collapsed="false">
      <c r="A131" s="126"/>
      <c r="B131" s="157"/>
      <c r="C131" s="128"/>
    </row>
    <row r="132" customFormat="false" ht="12.8" hidden="false" customHeight="false" outlineLevel="0" collapsed="false">
      <c r="A132" s="135"/>
      <c r="B132" s="158"/>
      <c r="C132" s="137"/>
    </row>
    <row r="133" customFormat="false" ht="12.8" hidden="false" customHeight="false" outlineLevel="0" collapsed="false">
      <c r="A133" s="126"/>
      <c r="B133" s="155"/>
      <c r="C133" s="130"/>
    </row>
    <row r="134" customFormat="false" ht="12.8" hidden="false" customHeight="false" outlineLevel="0" collapsed="false">
      <c r="A134" s="126"/>
      <c r="B134" s="155"/>
      <c r="C134" s="130"/>
    </row>
    <row r="135" customFormat="false" ht="12.8" hidden="false" customHeight="false" outlineLevel="0" collapsed="false">
      <c r="A135" s="126"/>
      <c r="B135" s="155"/>
      <c r="C135" s="130"/>
    </row>
    <row r="136" customFormat="false" ht="12.8" hidden="false" customHeight="false" outlineLevel="0" collapsed="false">
      <c r="A136" s="126"/>
      <c r="B136" s="155"/>
      <c r="C136" s="130"/>
    </row>
    <row r="137" customFormat="false" ht="15.75" hidden="false" customHeight="true" outlineLevel="0" collapsed="false">
      <c r="A137" s="126"/>
      <c r="B137" s="155"/>
      <c r="C137" s="13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5.25"/>
    <col collapsed="false" customWidth="true" hidden="false" outlineLevel="0" max="2" min="2" style="0" width="11.5"/>
    <col collapsed="false" customWidth="true" hidden="false" outlineLevel="0" max="3" min="3" style="0" width="22.62"/>
    <col collapsed="false" customWidth="true" hidden="false" outlineLevel="0" max="4" min="4" style="0" width="25"/>
    <col collapsed="false" customWidth="true" hidden="false" outlineLevel="0" max="5" min="5" style="0" width="49.75"/>
    <col collapsed="false" customWidth="true" hidden="false" outlineLevel="0" max="6" min="6" style="0" width="34.74"/>
    <col collapsed="false" customWidth="true" hidden="false" outlineLevel="0" max="7" min="7" style="0" width="12.5"/>
    <col collapsed="false" customWidth="true" hidden="false" outlineLevel="0" max="8" min="8" style="0" width="7.75"/>
    <col collapsed="false" customWidth="true" hidden="false" outlineLevel="0" max="9" min="9" style="0" width="9.63"/>
    <col collapsed="false" customWidth="true" hidden="false" outlineLevel="0" max="10" min="10" style="0" width="7.75"/>
    <col collapsed="false" customWidth="true" hidden="false" outlineLevel="0" max="13" min="13" style="0" width="3.37"/>
  </cols>
  <sheetData>
    <row r="1" customFormat="false" ht="13.8" hidden="false" customHeight="false" outlineLevel="0" collapsed="false">
      <c r="A1" s="1"/>
      <c r="B1" s="1"/>
      <c r="C1" s="1"/>
      <c r="D1" s="1"/>
      <c r="E1" s="1"/>
      <c r="F1" s="1"/>
      <c r="G1" s="1"/>
      <c r="H1" s="1"/>
      <c r="I1" s="1"/>
      <c r="J1" s="1"/>
      <c r="K1" s="162"/>
      <c r="L1" s="1"/>
      <c r="M1" s="1"/>
      <c r="N1" s="1"/>
      <c r="P1" s="1"/>
    </row>
    <row r="2" customFormat="false" ht="15.75" hidden="false" customHeight="false" outlineLevel="0" collapsed="false">
      <c r="A2" s="163" t="s">
        <v>462</v>
      </c>
      <c r="B2" s="163" t="s">
        <v>463</v>
      </c>
      <c r="C2" s="163" t="s">
        <v>464</v>
      </c>
      <c r="D2" s="163" t="s">
        <v>465</v>
      </c>
      <c r="E2" s="1" t="s">
        <v>466</v>
      </c>
      <c r="F2" s="163" t="s">
        <v>467</v>
      </c>
      <c r="G2" s="163" t="s">
        <v>13</v>
      </c>
      <c r="H2" s="163" t="s">
        <v>468</v>
      </c>
      <c r="I2" s="163" t="s">
        <v>469</v>
      </c>
      <c r="J2" s="164" t="s">
        <v>78</v>
      </c>
      <c r="K2" s="162"/>
      <c r="L2" s="1" t="s">
        <v>470</v>
      </c>
      <c r="M2" s="1" t="s">
        <v>471</v>
      </c>
    </row>
    <row r="3" customFormat="false" ht="15.75" hidden="false" customHeight="false" outlineLevel="0" collapsed="false">
      <c r="A3" s="163" t="s">
        <v>309</v>
      </c>
      <c r="B3" s="165"/>
      <c r="C3" s="81"/>
      <c r="D3" s="81"/>
      <c r="E3" s="28" t="s">
        <v>472</v>
      </c>
      <c r="F3" s="166" t="s">
        <v>473</v>
      </c>
      <c r="G3" s="167"/>
      <c r="H3" s="166"/>
      <c r="J3" s="166"/>
      <c r="K3" s="162"/>
      <c r="M3" s="1"/>
      <c r="N3" s="1"/>
      <c r="O3" s="1"/>
    </row>
    <row r="4" customFormat="false" ht="15.75" hidden="false" customHeight="false" outlineLevel="0" collapsed="false">
      <c r="A4" s="28" t="s">
        <v>474</v>
      </c>
      <c r="B4" s="165"/>
      <c r="C4" s="81"/>
      <c r="D4" s="81"/>
      <c r="E4" s="28" t="s">
        <v>472</v>
      </c>
      <c r="F4" s="28" t="s">
        <v>475</v>
      </c>
      <c r="G4" s="137"/>
      <c r="H4" s="166"/>
      <c r="I4" s="166"/>
      <c r="J4" s="166"/>
      <c r="K4" s="162"/>
      <c r="M4" s="1"/>
      <c r="N4" s="1"/>
      <c r="O4" s="1"/>
    </row>
    <row r="5" customFormat="false" ht="15.75" hidden="false" customHeight="false" outlineLevel="0" collapsed="false">
      <c r="A5" s="163" t="s">
        <v>307</v>
      </c>
      <c r="B5" s="165"/>
      <c r="C5" s="81"/>
      <c r="D5" s="28"/>
      <c r="E5" s="28" t="s">
        <v>472</v>
      </c>
      <c r="F5" s="28" t="s">
        <v>476</v>
      </c>
      <c r="G5" s="167"/>
      <c r="H5" s="166"/>
      <c r="I5" s="166"/>
      <c r="J5" s="166"/>
      <c r="K5" s="162"/>
      <c r="M5" s="1"/>
      <c r="N5" s="1"/>
      <c r="O5" s="1"/>
    </row>
    <row r="6" customFormat="false" ht="15.75" hidden="false" customHeight="false" outlineLevel="0" collapsed="false">
      <c r="A6" s="165" t="s">
        <v>477</v>
      </c>
      <c r="B6" s="165"/>
      <c r="C6" s="81"/>
      <c r="D6" s="81"/>
      <c r="E6" s="28" t="s">
        <v>472</v>
      </c>
      <c r="F6" s="28" t="s">
        <v>478</v>
      </c>
      <c r="G6" s="167"/>
      <c r="H6" s="166"/>
      <c r="I6" s="166"/>
      <c r="J6" s="166" t="n">
        <v>0</v>
      </c>
      <c r="K6" s="162"/>
      <c r="M6" s="1"/>
      <c r="N6" s="1"/>
      <c r="O6" s="1"/>
    </row>
    <row r="7" customFormat="false" ht="15.75" hidden="false" customHeight="false" outlineLevel="0" collapsed="false">
      <c r="A7" s="163" t="s">
        <v>479</v>
      </c>
      <c r="B7" s="165"/>
      <c r="C7" s="81" t="s">
        <v>480</v>
      </c>
      <c r="D7" s="81"/>
      <c r="E7" s="168" t="s">
        <v>254</v>
      </c>
      <c r="F7" s="169"/>
      <c r="G7" s="167" t="n">
        <v>2</v>
      </c>
      <c r="H7" s="166"/>
      <c r="I7" s="166"/>
      <c r="J7" s="166"/>
      <c r="K7" s="162"/>
      <c r="M7" s="1"/>
      <c r="N7" s="1"/>
      <c r="O7" s="1"/>
    </row>
    <row r="8" customFormat="false" ht="15.75" hidden="false" customHeight="false" outlineLevel="0" collapsed="false">
      <c r="A8" s="163" t="s">
        <v>481</v>
      </c>
      <c r="B8" s="165" t="s">
        <v>477</v>
      </c>
      <c r="C8" s="170" t="s">
        <v>482</v>
      </c>
      <c r="D8" s="35" t="s">
        <v>483</v>
      </c>
      <c r="E8" s="168" t="s">
        <v>484</v>
      </c>
      <c r="F8" s="167" t="s">
        <v>485</v>
      </c>
      <c r="H8" s="166"/>
      <c r="I8" s="166"/>
      <c r="J8" s="166" t="n">
        <v>20</v>
      </c>
      <c r="K8" s="162"/>
      <c r="L8" s="29" t="n">
        <f aca="false">'Escalation - jednostki'!A5*M8+ J8</f>
        <v>400</v>
      </c>
      <c r="M8" s="1" t="n">
        <v>4</v>
      </c>
      <c r="N8" s="1" t="s">
        <v>486</v>
      </c>
      <c r="O8" s="1" t="s">
        <v>487</v>
      </c>
    </row>
    <row r="9" customFormat="false" ht="15.75" hidden="false" customHeight="false" outlineLevel="0" collapsed="false">
      <c r="A9" s="163" t="s">
        <v>488</v>
      </c>
      <c r="B9" s="165" t="s">
        <v>477</v>
      </c>
      <c r="C9" s="170" t="s">
        <v>489</v>
      </c>
      <c r="D9" s="81"/>
      <c r="E9" s="168" t="s">
        <v>490</v>
      </c>
      <c r="F9" s="167" t="s">
        <v>491</v>
      </c>
      <c r="G9" s="167"/>
      <c r="H9" s="166"/>
      <c r="I9" s="166"/>
      <c r="J9" s="166" t="n">
        <v>20</v>
      </c>
      <c r="K9" s="162"/>
      <c r="L9" s="29" t="n">
        <f aca="false">'Escalation - jednostki'!A5*M9 + 'Escalation - jednostki'!A11 + J9</f>
        <v>405</v>
      </c>
      <c r="M9" s="1" t="n">
        <v>3</v>
      </c>
      <c r="N9" s="1" t="s">
        <v>492</v>
      </c>
      <c r="O9" s="1" t="s">
        <v>493</v>
      </c>
    </row>
    <row r="10" customFormat="false" ht="15.75" hidden="false" customHeight="false" outlineLevel="0" collapsed="false">
      <c r="A10" s="163" t="s">
        <v>494</v>
      </c>
      <c r="B10" s="165" t="s">
        <v>477</v>
      </c>
      <c r="C10" s="28" t="s">
        <v>495</v>
      </c>
      <c r="D10" s="163" t="s">
        <v>479</v>
      </c>
      <c r="E10" s="168" t="s">
        <v>490</v>
      </c>
      <c r="F10" s="167" t="s">
        <v>496</v>
      </c>
      <c r="H10" s="166"/>
      <c r="I10" s="166"/>
      <c r="J10" s="166" t="n">
        <v>15</v>
      </c>
      <c r="K10" s="162"/>
      <c r="L10" s="29" t="n">
        <f aca="false">'Escalation - jednostki'!A5*M10 + J10</f>
        <v>300</v>
      </c>
      <c r="M10" s="1" t="n">
        <v>3</v>
      </c>
      <c r="N10" s="1" t="s">
        <v>497</v>
      </c>
      <c r="O10" s="1" t="s">
        <v>498</v>
      </c>
    </row>
    <row r="11" customFormat="false" ht="15.75" hidden="false" customHeight="false" outlineLevel="0" collapsed="false">
      <c r="A11" s="163" t="s">
        <v>499</v>
      </c>
      <c r="B11" s="165" t="s">
        <v>477</v>
      </c>
      <c r="C11" s="28" t="s">
        <v>495</v>
      </c>
      <c r="D11" s="163" t="s">
        <v>479</v>
      </c>
      <c r="E11" s="171" t="s">
        <v>500</v>
      </c>
      <c r="F11" s="167" t="s">
        <v>501</v>
      </c>
      <c r="H11" s="35" t="s">
        <v>502</v>
      </c>
      <c r="I11" s="166"/>
      <c r="J11" s="166" t="n">
        <v>5</v>
      </c>
      <c r="K11" s="162"/>
      <c r="L11" s="29" t="n">
        <f aca="false">'Escalation - jednostki'!A5*M11 + J11</f>
        <v>290</v>
      </c>
      <c r="M11" s="1" t="n">
        <v>3</v>
      </c>
      <c r="N11" s="1" t="s">
        <v>503</v>
      </c>
      <c r="O11" s="1" t="s">
        <v>504</v>
      </c>
    </row>
    <row r="12" customFormat="false" ht="36" hidden="false" customHeight="true" outlineLevel="0" collapsed="false">
      <c r="A12" s="163" t="s">
        <v>505</v>
      </c>
      <c r="B12" s="165" t="s">
        <v>477</v>
      </c>
      <c r="C12" s="28" t="s">
        <v>495</v>
      </c>
      <c r="D12" s="172"/>
      <c r="E12" s="168" t="s">
        <v>506</v>
      </c>
      <c r="F12" s="173" t="s">
        <v>507</v>
      </c>
      <c r="G12" s="167"/>
      <c r="H12" s="35" t="s">
        <v>508</v>
      </c>
      <c r="I12" s="166"/>
      <c r="J12" s="166" t="n">
        <v>15</v>
      </c>
      <c r="K12" s="162"/>
      <c r="L12" s="29" t="n">
        <f aca="false">'Escalation - jednostki'!A5*M12 + J12</f>
        <v>300</v>
      </c>
      <c r="M12" s="1" t="n">
        <v>3</v>
      </c>
    </row>
    <row r="13" customFormat="false" ht="15.75" hidden="false" customHeight="false" outlineLevel="0" collapsed="false">
      <c r="A13" s="163" t="s">
        <v>509</v>
      </c>
      <c r="B13" s="165" t="s">
        <v>477</v>
      </c>
      <c r="C13" s="174" t="s">
        <v>510</v>
      </c>
      <c r="D13" s="170"/>
      <c r="E13" s="171" t="s">
        <v>511</v>
      </c>
      <c r="F13" s="35" t="s">
        <v>300</v>
      </c>
      <c r="G13" s="167"/>
      <c r="H13" s="166" t="s">
        <v>512</v>
      </c>
      <c r="I13" s="166"/>
      <c r="J13" s="166" t="n">
        <v>60</v>
      </c>
      <c r="K13" s="162"/>
      <c r="L13" s="29" t="n">
        <f aca="false">'Escalation - jednostki'!A7*M13 + J13</f>
        <v>330</v>
      </c>
      <c r="M13" s="175" t="n">
        <v>3</v>
      </c>
    </row>
    <row r="14" customFormat="false" ht="15.75" hidden="false" customHeight="false" outlineLevel="0" collapsed="false">
      <c r="A14" s="163" t="s">
        <v>513</v>
      </c>
      <c r="B14" s="165" t="s">
        <v>477</v>
      </c>
      <c r="C14" s="28" t="s">
        <v>495</v>
      </c>
      <c r="D14" s="163" t="s">
        <v>479</v>
      </c>
      <c r="E14" s="35" t="s">
        <v>514</v>
      </c>
      <c r="F14" s="176" t="s">
        <v>515</v>
      </c>
      <c r="H14" s="166"/>
      <c r="I14" s="166"/>
      <c r="J14" s="166" t="n">
        <v>25</v>
      </c>
      <c r="K14" s="162"/>
      <c r="L14" s="29" t="n">
        <f aca="false">'Escalation - jednostki'!A5*M14 + J14</f>
        <v>310</v>
      </c>
      <c r="M14" s="1" t="n">
        <v>3</v>
      </c>
    </row>
    <row r="15" customFormat="false" ht="15.75" hidden="false" customHeight="false" outlineLevel="0" collapsed="false">
      <c r="A15" s="163" t="s">
        <v>516</v>
      </c>
      <c r="B15" s="165" t="s">
        <v>477</v>
      </c>
      <c r="C15" s="174" t="s">
        <v>517</v>
      </c>
      <c r="D15" s="170"/>
      <c r="F15" s="176" t="s">
        <v>518</v>
      </c>
      <c r="G15" s="1" t="n">
        <v>2</v>
      </c>
      <c r="H15" s="35" t="s">
        <v>519</v>
      </c>
      <c r="I15" s="35" t="s">
        <v>100</v>
      </c>
      <c r="J15" s="166" t="n">
        <v>20</v>
      </c>
      <c r="K15" s="162"/>
      <c r="L15" s="29" t="n">
        <f aca="false">'Escalation - jednostki'!A3*M15 + J15</f>
        <v>245</v>
      </c>
      <c r="M15" s="1" t="n">
        <v>3</v>
      </c>
    </row>
    <row r="16" customFormat="false" ht="15.75" hidden="false" customHeight="false" outlineLevel="0" collapsed="false">
      <c r="A16" s="163" t="s">
        <v>520</v>
      </c>
      <c r="B16" s="165" t="s">
        <v>477</v>
      </c>
      <c r="C16" s="174" t="s">
        <v>517</v>
      </c>
      <c r="D16" s="170"/>
      <c r="E16" s="35" t="s">
        <v>144</v>
      </c>
      <c r="F16" s="169" t="s">
        <v>521</v>
      </c>
      <c r="G16" s="1" t="n">
        <v>2</v>
      </c>
      <c r="H16" s="166"/>
      <c r="I16" s="166"/>
      <c r="J16" s="166" t="n">
        <v>10</v>
      </c>
      <c r="K16" s="162"/>
      <c r="L16" s="29" t="n">
        <f aca="false">'Escalation - jednostki'!A3*M16 + J16</f>
        <v>235</v>
      </c>
      <c r="M16" s="1" t="n">
        <v>3</v>
      </c>
    </row>
    <row r="17" customFormat="false" ht="15.75" hidden="false" customHeight="false" outlineLevel="0" collapsed="false">
      <c r="A17" s="163" t="s">
        <v>522</v>
      </c>
      <c r="B17" s="165" t="s">
        <v>477</v>
      </c>
      <c r="C17" s="174" t="s">
        <v>510</v>
      </c>
      <c r="D17" s="170"/>
      <c r="E17" s="35" t="s">
        <v>131</v>
      </c>
      <c r="F17" s="169" t="s">
        <v>523</v>
      </c>
      <c r="G17" s="167"/>
      <c r="H17" s="166"/>
      <c r="I17" s="166" t="s">
        <v>233</v>
      </c>
      <c r="J17" s="166" t="n">
        <v>20</v>
      </c>
      <c r="K17" s="162"/>
      <c r="L17" s="29" t="n">
        <f aca="false">'Escalation - jednostki'!A7*M17 + J17</f>
        <v>290</v>
      </c>
      <c r="M17" s="1" t="n">
        <v>3</v>
      </c>
    </row>
    <row r="18" customFormat="false" ht="15.75" hidden="false" customHeight="false" outlineLevel="0" collapsed="false">
      <c r="A18" s="163" t="s">
        <v>524</v>
      </c>
      <c r="B18" s="165" t="s">
        <v>477</v>
      </c>
      <c r="C18" s="174" t="s">
        <v>525</v>
      </c>
      <c r="D18" s="170"/>
      <c r="E18" s="35" t="s">
        <v>131</v>
      </c>
      <c r="F18" s="169" t="s">
        <v>526</v>
      </c>
      <c r="G18" s="167"/>
      <c r="H18" s="166"/>
      <c r="I18" s="166" t="s">
        <v>233</v>
      </c>
      <c r="J18" s="166" t="n">
        <v>20</v>
      </c>
      <c r="K18" s="162"/>
      <c r="L18" s="29" t="n">
        <f aca="false">'Escalation - jednostki'!A7*M18 + 'Escalation - jednostki'!A15 +  + J18</f>
        <v>400</v>
      </c>
      <c r="M18" s="1" t="n">
        <v>2</v>
      </c>
    </row>
    <row r="19" customFormat="false" ht="15.75" hidden="false" customHeight="false" outlineLevel="0" collapsed="false">
      <c r="A19" s="163" t="s">
        <v>527</v>
      </c>
      <c r="B19" s="165" t="s">
        <v>477</v>
      </c>
      <c r="C19" s="174" t="s">
        <v>528</v>
      </c>
      <c r="D19" s="170"/>
      <c r="E19" s="35" t="s">
        <v>131</v>
      </c>
      <c r="F19" s="169" t="s">
        <v>529</v>
      </c>
      <c r="G19" s="167"/>
      <c r="H19" s="166"/>
      <c r="I19" s="166" t="s">
        <v>233</v>
      </c>
      <c r="J19" s="166" t="n">
        <v>20</v>
      </c>
      <c r="K19" s="162"/>
      <c r="L19" s="29" t="n">
        <f aca="false">'Escalation - jednostki'!A7*M19 + J19  +'Escalation - jednostki'!A17</f>
        <v>610</v>
      </c>
      <c r="M19" s="1" t="n">
        <v>3</v>
      </c>
      <c r="N19" s="1" t="s">
        <v>530</v>
      </c>
    </row>
    <row r="20" customFormat="false" ht="15.75" hidden="false" customHeight="false" outlineLevel="0" collapsed="false">
      <c r="A20" s="163" t="s">
        <v>531</v>
      </c>
      <c r="B20" s="165" t="s">
        <v>477</v>
      </c>
      <c r="C20" s="174" t="s">
        <v>532</v>
      </c>
      <c r="D20" s="170" t="s">
        <v>533</v>
      </c>
      <c r="E20" s="35" t="s">
        <v>534</v>
      </c>
      <c r="F20" s="167" t="s">
        <v>535</v>
      </c>
      <c r="G20" s="1" t="n">
        <v>3</v>
      </c>
      <c r="H20" s="166"/>
      <c r="I20" s="166" t="s">
        <v>536</v>
      </c>
      <c r="J20" s="166" t="n">
        <v>40</v>
      </c>
      <c r="K20" s="162"/>
      <c r="L20" s="29" t="n">
        <f aca="false">'Escalation - jednostki'!A9*M20 + J20</f>
        <v>370</v>
      </c>
      <c r="M20" s="1" t="n">
        <v>3</v>
      </c>
    </row>
    <row r="21" customFormat="false" ht="15.75" hidden="false" customHeight="false" outlineLevel="0" collapsed="false">
      <c r="A21" s="163" t="s">
        <v>537</v>
      </c>
      <c r="B21" s="165" t="s">
        <v>477</v>
      </c>
      <c r="C21" s="28" t="s">
        <v>538</v>
      </c>
      <c r="D21" s="163" t="s">
        <v>479</v>
      </c>
      <c r="E21" s="167"/>
      <c r="F21" s="177" t="s">
        <v>539</v>
      </c>
      <c r="G21" s="161"/>
      <c r="H21" s="166"/>
      <c r="I21" s="166"/>
      <c r="J21" s="166" t="n">
        <v>0</v>
      </c>
      <c r="K21" s="162"/>
      <c r="L21" s="29" t="n">
        <f aca="false">'Escalation - jednostki'!A5*M21 + J21</f>
        <v>285</v>
      </c>
      <c r="M21" s="1" t="n">
        <v>3</v>
      </c>
    </row>
    <row r="22" customFormat="false" ht="15.75" hidden="false" customHeight="false" outlineLevel="0" collapsed="false">
      <c r="A22" s="57" t="s">
        <v>540</v>
      </c>
      <c r="B22" s="57" t="s">
        <v>17</v>
      </c>
      <c r="C22" s="45" t="s">
        <v>541</v>
      </c>
      <c r="D22" s="178"/>
      <c r="E22" s="178"/>
      <c r="F22" s="179" t="s">
        <v>542</v>
      </c>
      <c r="G22" s="58"/>
      <c r="H22" s="57"/>
      <c r="I22" s="57"/>
      <c r="J22" s="57" t="n">
        <v>0</v>
      </c>
      <c r="K22" s="162"/>
      <c r="L22" s="29" t="n">
        <f aca="false">J22+ 'Escalation - jednostki'!A23</f>
        <v>150</v>
      </c>
    </row>
    <row r="23" customFormat="false" ht="15.75" hidden="false" customHeight="false" outlineLevel="0" collapsed="false">
      <c r="A23" s="180"/>
      <c r="B23" s="180"/>
      <c r="C23" s="180"/>
      <c r="D23" s="181"/>
      <c r="E23" s="181"/>
      <c r="F23" s="181"/>
      <c r="G23" s="181"/>
      <c r="H23" s="180"/>
      <c r="I23" s="180"/>
      <c r="J23" s="180"/>
      <c r="K23" s="162"/>
    </row>
    <row r="24" customFormat="false" ht="15.75" hidden="false" customHeight="false" outlineLevel="0" collapsed="false">
      <c r="A24" s="163" t="s">
        <v>462</v>
      </c>
      <c r="B24" s="163" t="s">
        <v>463</v>
      </c>
      <c r="C24" s="163" t="s">
        <v>464</v>
      </c>
      <c r="D24" s="163" t="s">
        <v>465</v>
      </c>
      <c r="E24" s="1" t="s">
        <v>466</v>
      </c>
      <c r="F24" s="163" t="s">
        <v>467</v>
      </c>
      <c r="G24" s="163" t="s">
        <v>13</v>
      </c>
      <c r="H24" s="163" t="s">
        <v>468</v>
      </c>
      <c r="I24" s="163" t="s">
        <v>469</v>
      </c>
      <c r="J24" s="1" t="s">
        <v>78</v>
      </c>
      <c r="K24" s="162"/>
    </row>
    <row r="25" customFormat="false" ht="15.75" hidden="false" customHeight="false" outlineLevel="0" collapsed="false">
      <c r="A25" s="1" t="s">
        <v>543</v>
      </c>
      <c r="B25" s="163" t="s">
        <v>307</v>
      </c>
      <c r="C25" s="81" t="s">
        <v>544</v>
      </c>
      <c r="D25" s="163" t="s">
        <v>527</v>
      </c>
      <c r="F25" s="28" t="s">
        <v>545</v>
      </c>
      <c r="H25" s="1"/>
      <c r="I25" s="1"/>
      <c r="J25" s="1" t="n">
        <v>5</v>
      </c>
      <c r="K25" s="162"/>
      <c r="L25" s="29" t="n">
        <f aca="false">L9*3 + J25</f>
        <v>1220</v>
      </c>
    </row>
    <row r="26" customFormat="false" ht="15.75" hidden="false" customHeight="false" outlineLevel="0" collapsed="false">
      <c r="A26" s="1" t="s">
        <v>546</v>
      </c>
      <c r="B26" s="81" t="s">
        <v>547</v>
      </c>
      <c r="C26" s="81" t="s">
        <v>548</v>
      </c>
      <c r="D26" s="171" t="s">
        <v>549</v>
      </c>
      <c r="E26" s="177"/>
      <c r="F26" s="161" t="s">
        <v>550</v>
      </c>
      <c r="G26" s="169"/>
      <c r="H26" s="1"/>
      <c r="I26" s="1"/>
      <c r="J26" s="1" t="n">
        <v>30</v>
      </c>
      <c r="K26" s="162"/>
      <c r="L26" s="29" t="n">
        <f aca="false">L12*3 + J26</f>
        <v>930</v>
      </c>
      <c r="M26" s="182" t="s">
        <v>551</v>
      </c>
    </row>
    <row r="27" customFormat="false" ht="15.75" hidden="false" customHeight="false" outlineLevel="0" collapsed="false">
      <c r="A27" s="1" t="s">
        <v>552</v>
      </c>
      <c r="B27" s="163" t="s">
        <v>307</v>
      </c>
      <c r="C27" s="81" t="s">
        <v>553</v>
      </c>
      <c r="D27" s="171" t="s">
        <v>554</v>
      </c>
      <c r="E27" s="177"/>
      <c r="F27" s="161" t="s">
        <v>555</v>
      </c>
      <c r="G27" s="169"/>
      <c r="H27" s="1"/>
      <c r="I27" s="1"/>
      <c r="J27" s="1" t="n">
        <v>20</v>
      </c>
      <c r="K27" s="162"/>
      <c r="L27" s="29" t="n">
        <f aca="false">L10*3+J27</f>
        <v>920</v>
      </c>
    </row>
    <row r="28" customFormat="false" ht="15.75" hidden="false" customHeight="false" outlineLevel="0" collapsed="false">
      <c r="A28" s="1" t="s">
        <v>556</v>
      </c>
      <c r="B28" s="163" t="s">
        <v>307</v>
      </c>
      <c r="C28" s="81" t="s">
        <v>557</v>
      </c>
      <c r="D28" s="28" t="s">
        <v>558</v>
      </c>
      <c r="E28" s="177"/>
      <c r="F28" s="177" t="s">
        <v>559</v>
      </c>
      <c r="G28" s="169" t="n">
        <v>5</v>
      </c>
      <c r="H28" s="1"/>
      <c r="I28" s="1"/>
      <c r="J28" s="1" t="n">
        <v>15</v>
      </c>
      <c r="K28" s="162"/>
      <c r="L28" s="29" t="n">
        <f aca="false">L16*3+J28</f>
        <v>720</v>
      </c>
    </row>
    <row r="29" customFormat="false" ht="15.75" hidden="false" customHeight="false" outlineLevel="0" collapsed="false">
      <c r="A29" s="1" t="s">
        <v>560</v>
      </c>
      <c r="B29" s="81" t="s">
        <v>561</v>
      </c>
      <c r="C29" s="81" t="s">
        <v>562</v>
      </c>
      <c r="D29" s="35" t="s">
        <v>563</v>
      </c>
      <c r="E29" s="177"/>
      <c r="F29" s="161" t="s">
        <v>564</v>
      </c>
      <c r="G29" s="161"/>
      <c r="H29" s="1"/>
      <c r="I29" s="1"/>
      <c r="J29" s="1" t="n">
        <v>10</v>
      </c>
      <c r="K29" s="162"/>
      <c r="L29" s="29" t="n">
        <f aca="false">3*L17 + J29</f>
        <v>880</v>
      </c>
    </row>
    <row r="30" customFormat="false" ht="15.75" hidden="false" customHeight="false" outlineLevel="0" collapsed="false">
      <c r="A30" s="1" t="s">
        <v>565</v>
      </c>
      <c r="B30" s="163" t="s">
        <v>566</v>
      </c>
      <c r="C30" s="81" t="s">
        <v>567</v>
      </c>
      <c r="D30" s="172" t="s">
        <v>568</v>
      </c>
      <c r="F30" s="177" t="s">
        <v>569</v>
      </c>
      <c r="G30" s="161"/>
      <c r="H30" s="1"/>
      <c r="I30" s="1" t="s">
        <v>570</v>
      </c>
      <c r="J30" s="1" t="n">
        <v>10</v>
      </c>
      <c r="K30" s="162"/>
      <c r="L30" s="29" t="n">
        <f aca="false">'Escalation - jednostki'!A19*3 + J30</f>
        <v>760</v>
      </c>
    </row>
    <row r="31" customFormat="false" ht="15.75" hidden="false" customHeight="false" outlineLevel="0" collapsed="false">
      <c r="A31" s="1" t="s">
        <v>571</v>
      </c>
      <c r="B31" s="163" t="s">
        <v>309</v>
      </c>
      <c r="C31" s="81" t="s">
        <v>572</v>
      </c>
      <c r="D31" s="161"/>
      <c r="E31" s="161"/>
      <c r="F31" s="28" t="s">
        <v>573</v>
      </c>
      <c r="G31" s="161"/>
      <c r="H31" s="1"/>
      <c r="I31" s="1"/>
      <c r="J31" s="1" t="n">
        <v>50</v>
      </c>
      <c r="K31" s="162"/>
      <c r="L31" s="29" t="n">
        <f aca="false">L27+ L28</f>
        <v>1640</v>
      </c>
      <c r="M31" s="183" t="s">
        <v>574</v>
      </c>
    </row>
    <row r="32" customFormat="false" ht="15.75" hidden="false" customHeight="false" outlineLevel="0" collapsed="false">
      <c r="A32" s="1" t="s">
        <v>575</v>
      </c>
      <c r="B32" s="163" t="s">
        <v>309</v>
      </c>
      <c r="C32" s="81" t="s">
        <v>576</v>
      </c>
      <c r="D32" s="161"/>
      <c r="E32" s="161"/>
      <c r="F32" s="169" t="s">
        <v>577</v>
      </c>
      <c r="G32" s="161"/>
      <c r="H32" s="1"/>
      <c r="I32" s="1"/>
      <c r="J32" s="1" t="n">
        <v>0</v>
      </c>
      <c r="L32" s="29" t="n">
        <f aca="false">L30+L25</f>
        <v>1980</v>
      </c>
    </row>
    <row r="33" customFormat="false" ht="15.75" hidden="false" customHeight="false" outlineLevel="0" collapsed="false">
      <c r="A33" s="29"/>
      <c r="B33" s="29"/>
      <c r="C33" s="29"/>
      <c r="D33" s="29"/>
      <c r="E33" s="29"/>
      <c r="F33" s="29"/>
      <c r="G33" s="29"/>
    </row>
    <row r="34" customFormat="false" ht="15.75" hidden="false" customHeight="false" outlineLevel="0" collapsed="false">
      <c r="A34" s="29"/>
      <c r="B34" s="29"/>
      <c r="C34" s="1"/>
      <c r="D34" s="1"/>
      <c r="E34" s="1"/>
      <c r="F34" s="1"/>
      <c r="G34" s="1"/>
    </row>
    <row r="35" customFormat="false" ht="15.75" hidden="false" customHeight="false" outlineLevel="0" collapsed="false">
      <c r="A35" s="29"/>
      <c r="B35" s="29"/>
      <c r="C35" s="1"/>
      <c r="D35" s="184"/>
      <c r="E35" s="184" t="s">
        <v>578</v>
      </c>
      <c r="F35" s="184"/>
      <c r="G35" s="185"/>
    </row>
    <row r="36" customFormat="false" ht="15.75" hidden="false" customHeight="false" outlineLevel="0" collapsed="false">
      <c r="A36" s="29"/>
      <c r="B36" s="29"/>
      <c r="C36" s="29"/>
      <c r="D36" s="1"/>
      <c r="E36" s="1" t="s">
        <v>579</v>
      </c>
      <c r="F36" s="29"/>
      <c r="G36" s="29"/>
    </row>
    <row r="37" customFormat="false" ht="15.75" hidden="false" customHeight="false" outlineLevel="0" collapsed="false">
      <c r="A37" s="29"/>
      <c r="B37" s="29"/>
      <c r="C37" s="29"/>
      <c r="D37" s="29"/>
    </row>
    <row r="38" customFormat="false" ht="15.75" hidden="false" customHeight="false" outlineLevel="0" collapsed="false">
      <c r="A38" s="29"/>
      <c r="B38" s="29"/>
      <c r="C38" s="29"/>
      <c r="D38" s="29"/>
      <c r="E38" s="29"/>
      <c r="F38" s="29"/>
      <c r="G38" s="29"/>
      <c r="K38" s="1" t="s">
        <v>580</v>
      </c>
    </row>
    <row r="39" customFormat="false" ht="15.75" hidden="false" customHeight="false" outlineLevel="0" collapsed="false">
      <c r="A39" s="29"/>
      <c r="B39" s="29"/>
      <c r="C39" s="29"/>
      <c r="D39" s="29"/>
      <c r="E39" s="29"/>
      <c r="F39" s="29"/>
      <c r="G39" s="29"/>
      <c r="K39" s="1" t="s">
        <v>581</v>
      </c>
    </row>
    <row r="40" customFormat="false" ht="15.75" hidden="false" customHeight="false" outlineLevel="0" collapsed="false">
      <c r="A40" s="29"/>
      <c r="B40" s="29"/>
      <c r="C40" s="29"/>
      <c r="D40" s="29"/>
      <c r="E40" s="29"/>
      <c r="F40" s="29"/>
      <c r="G40" s="29"/>
    </row>
    <row r="41" customFormat="false" ht="15.75" hidden="false" customHeight="false" outlineLevel="0" collapsed="false">
      <c r="A41" s="29"/>
      <c r="B41" s="29"/>
      <c r="C41" s="29"/>
      <c r="D41" s="29"/>
      <c r="E41" s="29"/>
      <c r="F41" s="29"/>
      <c r="G41" s="29"/>
    </row>
    <row r="42" customFormat="false" ht="15.75" hidden="false" customHeight="false" outlineLevel="0" collapsed="false">
      <c r="A42" s="29"/>
      <c r="B42" s="29"/>
      <c r="C42" s="29"/>
      <c r="D42" s="29"/>
      <c r="E42" s="29"/>
      <c r="F42" s="29"/>
      <c r="G42" s="29"/>
    </row>
    <row r="43" customFormat="false" ht="15.75" hidden="false" customHeight="false" outlineLevel="0" collapsed="false">
      <c r="A43" s="126" t="s">
        <v>582</v>
      </c>
      <c r="B43" s="155" t="s">
        <v>583</v>
      </c>
      <c r="C43" s="130"/>
      <c r="D43" s="29"/>
      <c r="E43" s="29"/>
      <c r="F43" s="29"/>
      <c r="G43" s="29"/>
    </row>
    <row r="44" customFormat="false" ht="15.75" hidden="false" customHeight="false" outlineLevel="0" collapsed="false">
      <c r="A44" s="126"/>
      <c r="B44" s="127"/>
      <c r="C44" s="128"/>
      <c r="D44" s="29"/>
      <c r="E44" s="29"/>
      <c r="F44" s="29"/>
      <c r="G44" s="29"/>
    </row>
    <row r="45" customFormat="false" ht="15.75" hidden="false" customHeight="false" outlineLevel="0" collapsed="false">
      <c r="A45" s="126" t="s">
        <v>309</v>
      </c>
      <c r="B45" s="127" t="n">
        <v>100</v>
      </c>
      <c r="C45" s="128" t="s">
        <v>584</v>
      </c>
      <c r="D45" s="29"/>
      <c r="E45" s="29"/>
      <c r="F45" s="29"/>
      <c r="G45" s="29"/>
    </row>
    <row r="46" customFormat="false" ht="15.75" hidden="false" customHeight="false" outlineLevel="0" collapsed="false">
      <c r="A46" s="126" t="s">
        <v>311</v>
      </c>
      <c r="B46" s="127" t="n">
        <v>20</v>
      </c>
      <c r="C46" s="128" t="s">
        <v>585</v>
      </c>
      <c r="D46" s="29"/>
      <c r="E46" s="29"/>
      <c r="F46" s="29"/>
      <c r="G46" s="29"/>
    </row>
    <row r="47" customFormat="false" ht="15.75" hidden="false" customHeight="false" outlineLevel="0" collapsed="false">
      <c r="A47" s="135" t="s">
        <v>313</v>
      </c>
      <c r="B47" s="136" t="n">
        <v>60</v>
      </c>
      <c r="C47" s="137" t="s">
        <v>586</v>
      </c>
      <c r="D47" s="29"/>
      <c r="E47" s="29"/>
      <c r="F47" s="29"/>
      <c r="G47" s="29"/>
    </row>
    <row r="48" customFormat="false" ht="15.75" hidden="false" customHeight="false" outlineLevel="0" collapsed="false">
      <c r="A48" s="81"/>
      <c r="B48" s="29"/>
      <c r="C48" s="29"/>
      <c r="D48" s="29"/>
      <c r="E48" s="29"/>
      <c r="F48" s="29"/>
      <c r="G48" s="29"/>
    </row>
    <row r="49" customFormat="false" ht="15.75" hidden="false" customHeight="false" outlineLevel="0" collapsed="false">
      <c r="A49" s="81"/>
      <c r="B49" s="29"/>
      <c r="C49" s="29"/>
      <c r="D49" s="29"/>
      <c r="E49" s="29"/>
      <c r="F49" s="29"/>
      <c r="G49" s="29"/>
    </row>
    <row r="50" customFormat="false" ht="15.75" hidden="false" customHeight="false" outlineLevel="0" collapsed="false">
      <c r="A50" s="29"/>
      <c r="B50" s="29"/>
      <c r="C50" s="29"/>
      <c r="D50" s="29"/>
      <c r="E50" s="29"/>
      <c r="F50" s="29"/>
      <c r="G50" s="29"/>
    </row>
    <row r="51" customFormat="false" ht="15.75" hidden="false" customHeight="false" outlineLevel="0" collapsed="false">
      <c r="A51" s="29"/>
      <c r="B51" s="29"/>
      <c r="C51" s="29"/>
      <c r="D51" s="29"/>
      <c r="E51" s="29"/>
      <c r="F51" s="29"/>
      <c r="G51" s="29"/>
    </row>
    <row r="52" customFormat="false" ht="15.75" hidden="false" customHeight="false" outlineLevel="0" collapsed="false">
      <c r="A52" s="29"/>
      <c r="B52" s="29"/>
      <c r="C52" s="29"/>
      <c r="D52" s="29"/>
      <c r="E52" s="29"/>
      <c r="F52" s="29"/>
      <c r="G52" s="29"/>
    </row>
    <row r="53" customFormat="false" ht="15.75" hidden="false" customHeight="false" outlineLevel="0" collapsed="false">
      <c r="A53" s="29"/>
      <c r="B53" s="29"/>
      <c r="C53" s="29"/>
      <c r="D53" s="29"/>
      <c r="E53" s="29"/>
      <c r="F53" s="29"/>
      <c r="G53" s="29"/>
    </row>
    <row r="54" customFormat="false" ht="15.75" hidden="false" customHeight="false" outlineLevel="0" collapsed="false">
      <c r="A54" s="1" t="s">
        <v>587</v>
      </c>
      <c r="B54" s="1" t="s">
        <v>78</v>
      </c>
      <c r="C54" s="1" t="s">
        <v>588</v>
      </c>
      <c r="D54" s="29"/>
      <c r="E54" s="29"/>
      <c r="F54" s="29"/>
      <c r="G54" s="29"/>
    </row>
    <row r="55" customFormat="false" ht="15.75" hidden="false" customHeight="false" outlineLevel="0" collapsed="false">
      <c r="A55" s="182" t="str">
        <f aca="false">'Escalation - dowódcy i ich ulep'!A24</f>
        <v>Sierżant pancernych</v>
      </c>
      <c r="B55" s="182" t="n">
        <f aca="false">'Escalation - dowódcy i ich ulep'!B24</f>
        <v>20</v>
      </c>
      <c r="C55" s="182" t="str">
        <f aca="false">'Escalation - dowódcy i ich ulep'!C24</f>
        <v>Dowódca drużyny. możesz dodać broń do walki wręcz dowódcy, miecz jest w cenie. Wymień model w sekcji na sierżanta. Jeśli korzysta z komputera bitewnego, to podległe mu jednostki w 3" również podlegają premii, ale nie mogą same namierzać. Zwiększa inicjatywę jednostki do której dołącza o 1.</v>
      </c>
      <c r="D55" s="29"/>
      <c r="E55" s="29"/>
      <c r="F55" s="29"/>
      <c r="G55" s="29"/>
    </row>
    <row r="56" customFormat="false" ht="15.75" hidden="false" customHeight="false" outlineLevel="0" collapsed="false">
      <c r="A56" s="182" t="str">
        <f aca="false">'Escalation - dowódcy i ich ulep'!A25</f>
        <v>Porucznik Pancernych</v>
      </c>
      <c r="B56" s="182" t="n">
        <f aca="false">'Escalation - dowódcy i ich ulep'!B25</f>
        <v>50</v>
      </c>
      <c r="C56" s="182" t="str">
        <f aca="false">'Escalation - dowódcy i ich ulep'!C25</f>
        <v>Dowódca plutonu, dodatkowa kość ataku w walce wręcz, możesz dodać broń do walki wręcz dowódcy, miecz jest w cenie. Dodaj model do oddziału, Wraz z Dowódcą plutonu zwiększa inijatywę jednostki o 2.</v>
      </c>
      <c r="D56" s="29"/>
      <c r="E56" s="29"/>
      <c r="F56" s="29"/>
      <c r="G56" s="29"/>
    </row>
    <row r="57" customFormat="false" ht="15.75" hidden="false" customHeight="false" outlineLevel="0" collapsed="false">
      <c r="A57" s="182" t="str">
        <f aca="false">'Escalation - dowódcy i ich ulep'!A26</f>
        <v>Kapitan Pancernych</v>
      </c>
      <c r="B57" s="182" t="n">
        <f aca="false">'Escalation - dowódcy i ich ulep'!B26</f>
        <v>100</v>
      </c>
      <c r="C57" s="182" t="str">
        <f aca="false">'Escalation - dowódcy i ich ulep'!C26</f>
        <v>Dowódca kompani, dodatkowa kość ataku w walce wręcz,  możesz dodać broń do walki wręcz dowódcy, miecz jest w cenie, Tarcza personalna. Dodaj 1 model do oddziału Wraz z Dowódcą Kompani zwiększa inicjatywę jednostki o 3.</v>
      </c>
      <c r="D57" s="29"/>
      <c r="E57" s="29"/>
      <c r="F57" s="29"/>
      <c r="G57" s="29"/>
    </row>
    <row r="58" customFormat="false" ht="15.75" hidden="false" customHeight="false" outlineLevel="0" collapsed="false">
      <c r="A58" s="29"/>
      <c r="B58" s="29"/>
      <c r="C58" s="29"/>
      <c r="D58" s="29"/>
      <c r="E58" s="29"/>
      <c r="F58" s="29"/>
      <c r="G58" s="29"/>
    </row>
    <row r="59" customFormat="false" ht="15.75" hidden="false" customHeight="false" outlineLevel="0" collapsed="false">
      <c r="A59" s="29"/>
      <c r="B59" s="29"/>
      <c r="C59" s="29"/>
      <c r="D59" s="29"/>
      <c r="E59" s="29"/>
      <c r="F59" s="29"/>
      <c r="G59" s="29"/>
    </row>
    <row r="60" customFormat="false" ht="15.75" hidden="false" customHeight="false" outlineLevel="0" collapsed="false">
      <c r="A60" s="29"/>
      <c r="B60" s="29"/>
      <c r="C60" s="29"/>
      <c r="D60" s="29"/>
      <c r="E60" s="29"/>
      <c r="F60" s="29"/>
      <c r="G60" s="29"/>
    </row>
    <row r="61" customFormat="false" ht="15.75" hidden="false" customHeight="false" outlineLevel="0" collapsed="false">
      <c r="A61" s="29"/>
      <c r="B61" s="29"/>
      <c r="C61" s="29"/>
      <c r="D61" s="29"/>
      <c r="E61" s="29"/>
      <c r="F61" s="29"/>
      <c r="G61" s="29"/>
    </row>
    <row r="62" customFormat="false" ht="15.75" hidden="false" customHeight="false" outlineLevel="0" collapsed="false">
      <c r="A62" s="29"/>
      <c r="B62" s="29"/>
      <c r="C62" s="29"/>
      <c r="D62" s="29"/>
      <c r="E62" s="29"/>
      <c r="F62" s="29"/>
      <c r="G62" s="2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5.25"/>
    <col collapsed="false" customWidth="true" hidden="false" outlineLevel="0" max="2" min="2" style="0" width="11.5"/>
    <col collapsed="false" customWidth="true" hidden="false" outlineLevel="0" max="3" min="3" style="0" width="22.62"/>
    <col collapsed="false" customWidth="true" hidden="false" outlineLevel="0" max="4" min="4" style="0" width="22.01"/>
    <col collapsed="false" customWidth="true" hidden="false" outlineLevel="0" max="5" min="5" style="0" width="49.75"/>
    <col collapsed="false" customWidth="true" hidden="false" outlineLevel="0" max="6" min="6" style="0" width="34.74"/>
    <col collapsed="false" customWidth="true" hidden="false" outlineLevel="0" max="7" min="7" style="0" width="28.5"/>
    <col collapsed="false" customWidth="true" hidden="false" outlineLevel="0" max="8" min="8" style="0" width="7.75"/>
  </cols>
  <sheetData>
    <row r="1" customFormat="false" ht="15.75" hidden="false" customHeight="false" outlineLevel="0" collapsed="false">
      <c r="A1" s="1" t="s">
        <v>589</v>
      </c>
      <c r="B1" s="1"/>
      <c r="C1" s="1"/>
      <c r="D1" s="1"/>
      <c r="E1" s="1"/>
      <c r="F1" s="1"/>
      <c r="G1" s="1"/>
      <c r="H1" s="1"/>
      <c r="I1" s="162"/>
      <c r="J1" s="1"/>
      <c r="K1" s="1"/>
      <c r="L1" s="1"/>
      <c r="N1" s="1"/>
    </row>
    <row r="2" customFormat="false" ht="15.75" hidden="false" customHeight="false" outlineLevel="0" collapsed="false">
      <c r="A2" s="163" t="s">
        <v>462</v>
      </c>
      <c r="B2" s="163" t="s">
        <v>463</v>
      </c>
      <c r="C2" s="163" t="s">
        <v>464</v>
      </c>
      <c r="D2" s="163" t="s">
        <v>465</v>
      </c>
      <c r="E2" s="163" t="s">
        <v>590</v>
      </c>
      <c r="F2" s="163" t="s">
        <v>591</v>
      </c>
      <c r="G2" s="163" t="s">
        <v>592</v>
      </c>
      <c r="H2" s="164" t="s">
        <v>78</v>
      </c>
      <c r="I2" s="162"/>
      <c r="J2" s="1" t="s">
        <v>470</v>
      </c>
      <c r="K2" s="1" t="s">
        <v>471</v>
      </c>
    </row>
    <row r="3" customFormat="false" ht="15.75" hidden="false" customHeight="false" outlineLevel="0" collapsed="false">
      <c r="A3" s="163" t="s">
        <v>481</v>
      </c>
      <c r="B3" s="165" t="s">
        <v>477</v>
      </c>
      <c r="C3" s="174" t="s">
        <v>593</v>
      </c>
      <c r="D3" s="167"/>
      <c r="E3" s="167" t="s">
        <v>594</v>
      </c>
      <c r="F3" s="176" t="s">
        <v>595</v>
      </c>
      <c r="G3" s="167" t="s">
        <v>596</v>
      </c>
      <c r="H3" s="166" t="n">
        <v>20</v>
      </c>
      <c r="I3" s="162"/>
      <c r="J3" s="29" t="n">
        <f aca="false">'Escalation - jednostki'!A5*K3+ H3</f>
        <v>400</v>
      </c>
      <c r="K3" s="1" t="n">
        <v>4</v>
      </c>
      <c r="L3" s="1" t="s">
        <v>486</v>
      </c>
      <c r="M3" s="1" t="s">
        <v>487</v>
      </c>
    </row>
    <row r="4" customFormat="false" ht="15.75" hidden="false" customHeight="false" outlineLevel="0" collapsed="false">
      <c r="A4" s="163" t="s">
        <v>488</v>
      </c>
      <c r="B4" s="165" t="s">
        <v>477</v>
      </c>
      <c r="C4" s="174" t="s">
        <v>597</v>
      </c>
      <c r="D4" s="167"/>
      <c r="E4" s="167" t="s">
        <v>594</v>
      </c>
      <c r="F4" s="176" t="s">
        <v>595</v>
      </c>
      <c r="G4" s="167" t="s">
        <v>598</v>
      </c>
      <c r="H4" s="166" t="n">
        <v>15</v>
      </c>
      <c r="I4" s="162"/>
      <c r="J4" s="29" t="n">
        <f aca="false">'Escalation - jednostki'!A5*K4 + 'Escalation - jednostki'!A11 + H4</f>
        <v>400</v>
      </c>
      <c r="K4" s="1" t="n">
        <v>3</v>
      </c>
      <c r="L4" s="1" t="s">
        <v>492</v>
      </c>
      <c r="M4" s="1" t="s">
        <v>493</v>
      </c>
    </row>
    <row r="5" customFormat="false" ht="15.75" hidden="false" customHeight="false" outlineLevel="0" collapsed="false">
      <c r="A5" s="163" t="s">
        <v>494</v>
      </c>
      <c r="B5" s="165" t="s">
        <v>477</v>
      </c>
      <c r="C5" s="174" t="s">
        <v>599</v>
      </c>
      <c r="D5" s="167"/>
      <c r="E5" s="167" t="s">
        <v>594</v>
      </c>
      <c r="F5" s="176" t="s">
        <v>595</v>
      </c>
      <c r="H5" s="166" t="n">
        <v>15</v>
      </c>
      <c r="I5" s="162"/>
      <c r="J5" s="29" t="n">
        <f aca="false">'Escalation - jednostki'!A5*K5 + H5</f>
        <v>300</v>
      </c>
      <c r="K5" s="1" t="n">
        <v>3</v>
      </c>
      <c r="L5" s="1" t="s">
        <v>497</v>
      </c>
      <c r="M5" s="1" t="s">
        <v>498</v>
      </c>
    </row>
    <row r="6" customFormat="false" ht="15.75" hidden="false" customHeight="false" outlineLevel="0" collapsed="false">
      <c r="A6" s="163" t="s">
        <v>499</v>
      </c>
      <c r="B6" s="165" t="s">
        <v>477</v>
      </c>
      <c r="C6" s="174" t="s">
        <v>599</v>
      </c>
      <c r="D6" s="167"/>
      <c r="E6" s="167" t="s">
        <v>600</v>
      </c>
      <c r="F6" s="176" t="s">
        <v>601</v>
      </c>
      <c r="G6" s="35"/>
      <c r="H6" s="166" t="n">
        <v>5</v>
      </c>
      <c r="I6" s="162"/>
      <c r="J6" s="29" t="n">
        <f aca="false">'Escalation - jednostki'!A5*K6 + H6</f>
        <v>290</v>
      </c>
      <c r="K6" s="1" t="n">
        <v>3</v>
      </c>
      <c r="L6" s="1" t="s">
        <v>503</v>
      </c>
      <c r="M6" s="1" t="s">
        <v>504</v>
      </c>
    </row>
    <row r="7" customFormat="false" ht="36" hidden="false" customHeight="true" outlineLevel="0" collapsed="false">
      <c r="A7" s="163" t="s">
        <v>505</v>
      </c>
      <c r="B7" s="165" t="s">
        <v>477</v>
      </c>
      <c r="C7" s="174" t="s">
        <v>599</v>
      </c>
      <c r="D7" s="167"/>
      <c r="E7" s="167" t="s">
        <v>602</v>
      </c>
      <c r="F7" s="186" t="s">
        <v>603</v>
      </c>
      <c r="H7" s="166" t="n">
        <v>15</v>
      </c>
      <c r="I7" s="162"/>
      <c r="J7" s="29" t="n">
        <f aca="false">'Escalation - jednostki'!A5*K7 + H7</f>
        <v>300</v>
      </c>
      <c r="K7" s="1" t="n">
        <v>3</v>
      </c>
    </row>
    <row r="8" customFormat="false" ht="15.75" hidden="false" customHeight="false" outlineLevel="0" collapsed="false">
      <c r="A8" s="163" t="s">
        <v>509</v>
      </c>
      <c r="B8" s="165" t="s">
        <v>477</v>
      </c>
      <c r="C8" s="174" t="s">
        <v>604</v>
      </c>
      <c r="D8" s="167"/>
      <c r="E8" s="167" t="s">
        <v>605</v>
      </c>
      <c r="F8" s="167"/>
      <c r="H8" s="166" t="n">
        <v>100</v>
      </c>
      <c r="I8" s="162"/>
      <c r="J8" s="29" t="n">
        <f aca="false">'Escalation - jednostki'!A7*K8 + H8</f>
        <v>370</v>
      </c>
      <c r="K8" s="175" t="n">
        <v>3</v>
      </c>
    </row>
    <row r="9" customFormat="false" ht="15.75" hidden="false" customHeight="false" outlineLevel="0" collapsed="false">
      <c r="A9" s="163" t="s">
        <v>513</v>
      </c>
      <c r="B9" s="165" t="s">
        <v>477</v>
      </c>
      <c r="C9" s="174" t="s">
        <v>599</v>
      </c>
      <c r="D9" s="167"/>
      <c r="E9" s="167" t="s">
        <v>606</v>
      </c>
      <c r="F9" s="176" t="s">
        <v>607</v>
      </c>
      <c r="H9" s="166" t="n">
        <v>20</v>
      </c>
      <c r="I9" s="162"/>
      <c r="J9" s="29" t="n">
        <f aca="false">'Escalation - jednostki'!A5*K9 + H9</f>
        <v>305</v>
      </c>
      <c r="K9" s="1" t="n">
        <v>3</v>
      </c>
    </row>
    <row r="10" customFormat="false" ht="15.75" hidden="false" customHeight="false" outlineLevel="0" collapsed="false">
      <c r="A10" s="163" t="s">
        <v>516</v>
      </c>
      <c r="B10" s="165" t="s">
        <v>477</v>
      </c>
      <c r="C10" s="174" t="s">
        <v>608</v>
      </c>
      <c r="D10" s="167"/>
      <c r="E10" s="167" t="s">
        <v>609</v>
      </c>
      <c r="F10" s="176" t="s">
        <v>610</v>
      </c>
      <c r="G10" s="161"/>
      <c r="H10" s="166" t="n">
        <v>20</v>
      </c>
      <c r="I10" s="162"/>
      <c r="J10" s="29" t="n">
        <f aca="false">'Escalation - jednostki'!A3*K10 + H10</f>
        <v>245</v>
      </c>
      <c r="K10" s="1" t="n">
        <v>3</v>
      </c>
    </row>
    <row r="11" customFormat="false" ht="15.75" hidden="false" customHeight="false" outlineLevel="0" collapsed="false">
      <c r="A11" s="163" t="s">
        <v>520</v>
      </c>
      <c r="B11" s="165" t="s">
        <v>477</v>
      </c>
      <c r="C11" s="174" t="s">
        <v>611</v>
      </c>
      <c r="D11" s="167"/>
      <c r="E11" s="167" t="s">
        <v>612</v>
      </c>
      <c r="F11" s="176" t="s">
        <v>610</v>
      </c>
      <c r="H11" s="166" t="n">
        <v>10</v>
      </c>
      <c r="I11" s="162"/>
      <c r="J11" s="29" t="n">
        <f aca="false">'Escalation - jednostki'!A3*K11 + H11</f>
        <v>235</v>
      </c>
      <c r="K11" s="1" t="n">
        <v>3</v>
      </c>
    </row>
    <row r="12" customFormat="false" ht="15.75" hidden="false" customHeight="false" outlineLevel="0" collapsed="false">
      <c r="A12" s="163" t="s">
        <v>522</v>
      </c>
      <c r="B12" s="165" t="s">
        <v>477</v>
      </c>
      <c r="C12" s="174" t="s">
        <v>613</v>
      </c>
      <c r="D12" s="167"/>
      <c r="E12" s="167" t="s">
        <v>614</v>
      </c>
      <c r="F12" s="176" t="s">
        <v>615</v>
      </c>
      <c r="H12" s="166" t="n">
        <v>20</v>
      </c>
      <c r="I12" s="162"/>
      <c r="J12" s="29" t="n">
        <f aca="false">'Escalation - jednostki'!A7*K12 + H12</f>
        <v>290</v>
      </c>
      <c r="K12" s="1" t="n">
        <v>3</v>
      </c>
    </row>
    <row r="13" customFormat="false" ht="15.75" hidden="false" customHeight="false" outlineLevel="0" collapsed="false">
      <c r="A13" s="163" t="s">
        <v>524</v>
      </c>
      <c r="B13" s="165" t="s">
        <v>477</v>
      </c>
      <c r="C13" s="174" t="s">
        <v>616</v>
      </c>
      <c r="D13" s="167"/>
      <c r="E13" s="167" t="s">
        <v>617</v>
      </c>
      <c r="F13" s="176" t="s">
        <v>615</v>
      </c>
      <c r="H13" s="166" t="n">
        <v>20</v>
      </c>
      <c r="I13" s="162"/>
      <c r="J13" s="29" t="n">
        <f aca="false">'Escalation - jednostki'!A7*K13 + 'Escalation - jednostki'!A15 +  + H13</f>
        <v>400</v>
      </c>
      <c r="K13" s="1" t="n">
        <v>2</v>
      </c>
    </row>
    <row r="14" customFormat="false" ht="15.75" hidden="false" customHeight="false" outlineLevel="0" collapsed="false">
      <c r="A14" s="163" t="s">
        <v>527</v>
      </c>
      <c r="B14" s="165" t="s">
        <v>477</v>
      </c>
      <c r="C14" s="174" t="s">
        <v>618</v>
      </c>
      <c r="D14" s="167"/>
      <c r="E14" s="167" t="s">
        <v>614</v>
      </c>
      <c r="F14" s="176" t="s">
        <v>615</v>
      </c>
      <c r="G14" s="167" t="s">
        <v>598</v>
      </c>
      <c r="H14" s="166" t="n">
        <v>20</v>
      </c>
      <c r="I14" s="162"/>
      <c r="J14" s="29" t="n">
        <f aca="false">'Escalation - jednostki'!A7*K14 + H14  +'Escalation - jednostki'!A17</f>
        <v>610</v>
      </c>
      <c r="K14" s="1" t="n">
        <v>3</v>
      </c>
      <c r="L14" s="1" t="s">
        <v>530</v>
      </c>
    </row>
    <row r="15" customFormat="false" ht="15.75" hidden="false" customHeight="false" outlineLevel="0" collapsed="false">
      <c r="A15" s="163" t="s">
        <v>531</v>
      </c>
      <c r="B15" s="165" t="s">
        <v>477</v>
      </c>
      <c r="C15" s="174" t="s">
        <v>532</v>
      </c>
      <c r="D15" s="167"/>
      <c r="E15" s="167" t="s">
        <v>619</v>
      </c>
      <c r="F15" s="167"/>
      <c r="H15" s="166" t="n">
        <v>40</v>
      </c>
      <c r="I15" s="162"/>
      <c r="J15" s="29" t="n">
        <f aca="false">'Escalation - jednostki'!A5*K15 + H15</f>
        <v>325</v>
      </c>
      <c r="K15" s="1" t="n">
        <v>3</v>
      </c>
    </row>
    <row r="16" customFormat="false" ht="15.75" hidden="false" customHeight="false" outlineLevel="0" collapsed="false">
      <c r="A16" s="163" t="s">
        <v>537</v>
      </c>
      <c r="B16" s="165" t="s">
        <v>477</v>
      </c>
      <c r="C16" s="174" t="s">
        <v>599</v>
      </c>
      <c r="D16" s="167"/>
      <c r="E16" s="167" t="s">
        <v>620</v>
      </c>
      <c r="F16" s="177" t="s">
        <v>621</v>
      </c>
      <c r="G16" s="161"/>
      <c r="H16" s="166" t="n">
        <v>10</v>
      </c>
      <c r="I16" s="162"/>
      <c r="J16" s="29" t="n">
        <f aca="false">'Escalation - jednostki'!A5*K16 + H16</f>
        <v>295</v>
      </c>
      <c r="K16" s="1" t="n">
        <v>3</v>
      </c>
    </row>
    <row r="17" customFormat="false" ht="15.75" hidden="false" customHeight="false" outlineLevel="0" collapsed="false">
      <c r="A17" s="1" t="s">
        <v>540</v>
      </c>
      <c r="B17" s="1" t="s">
        <v>17</v>
      </c>
      <c r="C17" s="3" t="s">
        <v>541</v>
      </c>
      <c r="D17" s="161"/>
      <c r="E17" s="177" t="s">
        <v>621</v>
      </c>
      <c r="F17" s="177" t="s">
        <v>622</v>
      </c>
      <c r="H17" s="1" t="n">
        <v>0</v>
      </c>
      <c r="I17" s="162"/>
      <c r="J17" s="29" t="n">
        <f aca="false">H17+ 'Escalation - jednostki'!A23</f>
        <v>150</v>
      </c>
    </row>
    <row r="18" customFormat="false" ht="15.75" hidden="false" customHeight="false" outlineLevel="0" collapsed="false">
      <c r="D18" s="161"/>
      <c r="E18" s="161"/>
      <c r="F18" s="161"/>
      <c r="G18" s="161"/>
      <c r="I18" s="162"/>
    </row>
    <row r="19" customFormat="false" ht="15.75" hidden="false" customHeight="false" outlineLevel="0" collapsed="false">
      <c r="A19" s="44" t="s">
        <v>462</v>
      </c>
      <c r="B19" s="187"/>
      <c r="C19" s="187" t="s">
        <v>464</v>
      </c>
      <c r="D19" s="163" t="s">
        <v>465</v>
      </c>
      <c r="E19" s="170" t="s">
        <v>590</v>
      </c>
      <c r="F19" s="170" t="s">
        <v>591</v>
      </c>
      <c r="G19" s="170" t="s">
        <v>592</v>
      </c>
      <c r="H19" s="1" t="s">
        <v>623</v>
      </c>
      <c r="I19" s="162"/>
    </row>
    <row r="20" customFormat="false" ht="15.75" hidden="false" customHeight="false" outlineLevel="0" collapsed="false">
      <c r="A20" s="1" t="s">
        <v>543</v>
      </c>
      <c r="B20" s="163" t="s">
        <v>307</v>
      </c>
      <c r="C20" s="81" t="s">
        <v>624</v>
      </c>
      <c r="D20" s="171" t="s">
        <v>625</v>
      </c>
      <c r="E20" s="177" t="s">
        <v>626</v>
      </c>
      <c r="F20" s="177" t="s">
        <v>627</v>
      </c>
      <c r="G20" s="176" t="s">
        <v>628</v>
      </c>
      <c r="H20" s="1" t="n">
        <v>5</v>
      </c>
      <c r="I20" s="162"/>
      <c r="J20" s="29" t="n">
        <f aca="false">J4*3 + H20</f>
        <v>1205</v>
      </c>
      <c r="K20" s="1" t="n">
        <v>1160</v>
      </c>
    </row>
    <row r="21" customFormat="false" ht="15.75" hidden="false" customHeight="false" outlineLevel="0" collapsed="false">
      <c r="A21" s="1" t="s">
        <v>546</v>
      </c>
      <c r="B21" s="81" t="s">
        <v>629</v>
      </c>
      <c r="C21" s="81" t="s">
        <v>630</v>
      </c>
      <c r="D21" s="171" t="s">
        <v>549</v>
      </c>
      <c r="E21" s="177" t="s">
        <v>631</v>
      </c>
      <c r="F21" s="161" t="s">
        <v>632</v>
      </c>
      <c r="G21" s="176" t="s">
        <v>633</v>
      </c>
      <c r="H21" s="1" t="n">
        <v>30</v>
      </c>
      <c r="I21" s="162"/>
      <c r="J21" s="29" t="n">
        <f aca="false">J7*3 + H21</f>
        <v>930</v>
      </c>
      <c r="K21" s="182" t="s">
        <v>551</v>
      </c>
    </row>
    <row r="22" customFormat="false" ht="15.75" hidden="false" customHeight="false" outlineLevel="0" collapsed="false">
      <c r="A22" s="1" t="s">
        <v>552</v>
      </c>
      <c r="B22" s="163" t="s">
        <v>307</v>
      </c>
      <c r="C22" s="81" t="s">
        <v>634</v>
      </c>
      <c r="D22" s="171" t="s">
        <v>635</v>
      </c>
      <c r="E22" s="177" t="s">
        <v>631</v>
      </c>
      <c r="F22" s="177" t="s">
        <v>636</v>
      </c>
      <c r="G22" s="176" t="s">
        <v>637</v>
      </c>
      <c r="H22" s="1" t="n">
        <v>20</v>
      </c>
      <c r="I22" s="162"/>
      <c r="J22" s="29" t="n">
        <f aca="false">J6*3+H22</f>
        <v>890</v>
      </c>
    </row>
    <row r="23" customFormat="false" ht="15.75" hidden="false" customHeight="false" outlineLevel="0" collapsed="false">
      <c r="A23" s="1" t="s">
        <v>556</v>
      </c>
      <c r="B23" s="163" t="s">
        <v>307</v>
      </c>
      <c r="C23" s="81" t="s">
        <v>638</v>
      </c>
      <c r="D23" s="171" t="s">
        <v>639</v>
      </c>
      <c r="E23" s="177" t="s">
        <v>631</v>
      </c>
      <c r="F23" s="177" t="s">
        <v>640</v>
      </c>
      <c r="G23" s="176" t="s">
        <v>641</v>
      </c>
      <c r="H23" s="1" t="n">
        <v>15</v>
      </c>
      <c r="I23" s="162"/>
      <c r="J23" s="29" t="n">
        <f aca="false">J11*3+H23</f>
        <v>720</v>
      </c>
    </row>
    <row r="24" customFormat="false" ht="15.75" hidden="false" customHeight="false" outlineLevel="0" collapsed="false">
      <c r="A24" s="1" t="s">
        <v>560</v>
      </c>
      <c r="B24" s="81" t="s">
        <v>642</v>
      </c>
      <c r="C24" s="81" t="s">
        <v>643</v>
      </c>
      <c r="D24" s="28" t="s">
        <v>563</v>
      </c>
      <c r="E24" s="177" t="s">
        <v>631</v>
      </c>
      <c r="F24" s="177" t="s">
        <v>644</v>
      </c>
      <c r="G24" s="161"/>
      <c r="H24" s="1" t="n">
        <v>10</v>
      </c>
      <c r="I24" s="162"/>
      <c r="J24" s="29" t="n">
        <f aca="false">3*J12 + H24</f>
        <v>880</v>
      </c>
    </row>
    <row r="25" customFormat="false" ht="15.75" hidden="false" customHeight="false" outlineLevel="0" collapsed="false">
      <c r="A25" s="1" t="s">
        <v>645</v>
      </c>
      <c r="B25" s="163" t="s">
        <v>566</v>
      </c>
      <c r="C25" s="81" t="s">
        <v>646</v>
      </c>
      <c r="D25" s="35" t="s">
        <v>568</v>
      </c>
      <c r="E25" s="177" t="s">
        <v>647</v>
      </c>
      <c r="F25" s="177" t="s">
        <v>648</v>
      </c>
      <c r="G25" s="184" t="s">
        <v>649</v>
      </c>
      <c r="H25" s="1" t="n">
        <v>10</v>
      </c>
      <c r="I25" s="162"/>
      <c r="J25" s="29" t="n">
        <f aca="false">'Escalation - jednostki'!A19*3 + H25</f>
        <v>760</v>
      </c>
    </row>
    <row r="26" customFormat="false" ht="15.75" hidden="false" customHeight="false" outlineLevel="0" collapsed="false">
      <c r="A26" s="1" t="s">
        <v>571</v>
      </c>
      <c r="B26" s="163" t="s">
        <v>309</v>
      </c>
      <c r="C26" s="81" t="s">
        <v>650</v>
      </c>
      <c r="D26" s="161"/>
      <c r="E26" s="177" t="s">
        <v>651</v>
      </c>
      <c r="F26" s="161"/>
      <c r="G26" s="161"/>
      <c r="H26" s="1" t="n">
        <v>50</v>
      </c>
      <c r="I26" s="162"/>
      <c r="J26" s="29" t="n">
        <f aca="false">J22+ J23</f>
        <v>1610</v>
      </c>
    </row>
    <row r="27" customFormat="false" ht="15.75" hidden="false" customHeight="false" outlineLevel="0" collapsed="false">
      <c r="A27" s="1" t="s">
        <v>575</v>
      </c>
      <c r="B27" s="163" t="s">
        <v>309</v>
      </c>
      <c r="C27" s="81" t="s">
        <v>652</v>
      </c>
      <c r="D27" s="161"/>
      <c r="E27" s="177" t="s">
        <v>651</v>
      </c>
      <c r="F27" s="176" t="s">
        <v>653</v>
      </c>
      <c r="G27" s="161"/>
      <c r="H27" s="1" t="n">
        <v>0</v>
      </c>
      <c r="J27" s="29" t="n">
        <f aca="false">J25+J20</f>
        <v>1965</v>
      </c>
      <c r="K27" s="183" t="s">
        <v>574</v>
      </c>
    </row>
    <row r="28" customFormat="false" ht="15.75" hidden="false" customHeight="false" outlineLevel="0" collapsed="false">
      <c r="A28" s="29"/>
      <c r="B28" s="29"/>
      <c r="C28" s="29"/>
      <c r="D28" s="29"/>
      <c r="E28" s="29"/>
      <c r="F28" s="29"/>
      <c r="G28" s="29"/>
    </row>
    <row r="29" customFormat="false" ht="15.75" hidden="false" customHeight="false" outlineLevel="0" collapsed="false">
      <c r="A29" s="29"/>
      <c r="B29" s="29"/>
      <c r="C29" s="29"/>
      <c r="D29" s="29"/>
      <c r="E29" s="29"/>
      <c r="F29" s="29"/>
      <c r="G29" s="29"/>
    </row>
    <row r="30" customFormat="false" ht="15.75" hidden="false" customHeight="false" outlineLevel="0" collapsed="false">
      <c r="A30" s="29"/>
      <c r="B30" s="29"/>
      <c r="C30" s="1"/>
      <c r="D30" s="1"/>
      <c r="E30" s="1"/>
      <c r="F30" s="1"/>
      <c r="G30" s="1"/>
    </row>
    <row r="31" customFormat="false" ht="15.75" hidden="false" customHeight="false" outlineLevel="0" collapsed="false">
      <c r="A31" s="29"/>
      <c r="B31" s="29"/>
      <c r="C31" s="1"/>
      <c r="D31" s="184"/>
      <c r="E31" s="184" t="s">
        <v>578</v>
      </c>
      <c r="F31" s="184"/>
      <c r="G31" s="185"/>
    </row>
    <row r="32" customFormat="false" ht="15.75" hidden="false" customHeight="false" outlineLevel="0" collapsed="false">
      <c r="A32" s="29"/>
      <c r="B32" s="29"/>
      <c r="C32" s="29"/>
      <c r="D32" s="1"/>
      <c r="E32" s="1" t="s">
        <v>579</v>
      </c>
      <c r="F32" s="29"/>
      <c r="G32" s="29"/>
    </row>
    <row r="33" customFormat="false" ht="15.75" hidden="false" customHeight="false" outlineLevel="0" collapsed="false">
      <c r="A33" s="29"/>
      <c r="B33" s="29"/>
      <c r="C33" s="29"/>
      <c r="D33" s="29"/>
      <c r="E33" s="29"/>
      <c r="F33" s="29"/>
      <c r="G33" s="29"/>
    </row>
    <row r="34" customFormat="false" ht="15.75" hidden="false" customHeight="false" outlineLevel="0" collapsed="false">
      <c r="A34" s="29"/>
      <c r="B34" s="29"/>
      <c r="C34" s="29"/>
      <c r="D34" s="29"/>
      <c r="E34" s="29"/>
      <c r="F34" s="29"/>
      <c r="G34" s="29"/>
      <c r="I34" s="1" t="s">
        <v>580</v>
      </c>
    </row>
    <row r="35" customFormat="false" ht="15.75" hidden="false" customHeight="false" outlineLevel="0" collapsed="false">
      <c r="A35" s="29"/>
      <c r="B35" s="29"/>
      <c r="C35" s="29"/>
      <c r="D35" s="29"/>
      <c r="E35" s="29"/>
      <c r="F35" s="29"/>
      <c r="G35" s="29"/>
      <c r="I35" s="1" t="s">
        <v>581</v>
      </c>
    </row>
    <row r="36" customFormat="false" ht="15.75" hidden="false" customHeight="false" outlineLevel="0" collapsed="false">
      <c r="A36" s="29"/>
      <c r="B36" s="29"/>
      <c r="C36" s="29"/>
      <c r="D36" s="29"/>
      <c r="E36" s="29"/>
      <c r="F36" s="29"/>
      <c r="G36" s="29"/>
    </row>
    <row r="37" customFormat="false" ht="15.75" hidden="false" customHeight="false" outlineLevel="0" collapsed="false">
      <c r="A37" s="29"/>
      <c r="B37" s="29"/>
      <c r="C37" s="29"/>
      <c r="D37" s="29"/>
      <c r="E37" s="29"/>
      <c r="F37" s="29"/>
      <c r="G37" s="29"/>
    </row>
    <row r="38" customFormat="false" ht="15.75" hidden="false" customHeight="false" outlineLevel="0" collapsed="false">
      <c r="A38" s="29"/>
      <c r="B38" s="29"/>
      <c r="C38" s="29"/>
      <c r="D38" s="29"/>
      <c r="E38" s="29"/>
      <c r="F38" s="29"/>
      <c r="G38" s="29"/>
    </row>
    <row r="39" customFormat="false" ht="15.75" hidden="false" customHeight="false" outlineLevel="0" collapsed="false">
      <c r="A39" s="1"/>
      <c r="B39" s="29"/>
      <c r="C39" s="29"/>
      <c r="D39" s="29"/>
      <c r="E39" s="29"/>
      <c r="F39" s="29"/>
      <c r="G39" s="29"/>
    </row>
    <row r="40" customFormat="false" ht="15.75" hidden="false" customHeight="false" outlineLevel="0" collapsed="false">
      <c r="A40" s="81"/>
      <c r="B40" s="29"/>
      <c r="C40" s="29"/>
      <c r="D40" s="29"/>
      <c r="E40" s="29"/>
      <c r="F40" s="29"/>
      <c r="G40" s="29"/>
    </row>
    <row r="41" customFormat="false" ht="15.75" hidden="false" customHeight="false" outlineLevel="0" collapsed="false">
      <c r="A41" s="81"/>
      <c r="B41" s="29"/>
      <c r="C41" s="29"/>
      <c r="D41" s="29"/>
      <c r="E41" s="29"/>
      <c r="F41" s="29"/>
      <c r="G41" s="29"/>
    </row>
    <row r="42" customFormat="false" ht="15.75" hidden="false" customHeight="false" outlineLevel="0" collapsed="false">
      <c r="A42" s="81"/>
      <c r="B42" s="29"/>
      <c r="C42" s="29"/>
      <c r="D42" s="29"/>
      <c r="E42" s="29"/>
      <c r="F42" s="29"/>
      <c r="G42" s="29"/>
    </row>
    <row r="43" customFormat="false" ht="15.75" hidden="false" customHeight="false" outlineLevel="0" collapsed="false">
      <c r="A43" s="81"/>
      <c r="B43" s="29"/>
      <c r="C43" s="29"/>
      <c r="D43" s="29"/>
      <c r="E43" s="29"/>
      <c r="F43" s="29"/>
      <c r="G43" s="29"/>
    </row>
    <row r="44" customFormat="false" ht="15.75" hidden="false" customHeight="false" outlineLevel="0" collapsed="false">
      <c r="A44" s="81"/>
      <c r="B44" s="29"/>
      <c r="C44" s="29"/>
      <c r="D44" s="29"/>
      <c r="E44" s="29"/>
      <c r="F44" s="29"/>
      <c r="G44" s="29"/>
    </row>
    <row r="45" customFormat="false" ht="15.75" hidden="false" customHeight="false" outlineLevel="0" collapsed="false">
      <c r="A45" s="81"/>
      <c r="B45" s="29"/>
      <c r="C45" s="29"/>
      <c r="D45" s="29"/>
      <c r="E45" s="29"/>
      <c r="F45" s="29"/>
      <c r="G45" s="29"/>
    </row>
    <row r="46" customFormat="false" ht="15.75" hidden="false" customHeight="false" outlineLevel="0" collapsed="false">
      <c r="A46" s="29"/>
      <c r="B46" s="29"/>
      <c r="C46" s="29"/>
      <c r="D46" s="29"/>
      <c r="E46" s="29"/>
      <c r="F46" s="29"/>
      <c r="G46" s="29"/>
    </row>
    <row r="47" customFormat="false" ht="15.75" hidden="false" customHeight="false" outlineLevel="0" collapsed="false">
      <c r="A47" s="29"/>
      <c r="B47" s="29"/>
      <c r="C47" s="29"/>
      <c r="D47" s="29"/>
      <c r="E47" s="29"/>
      <c r="F47" s="29"/>
      <c r="G47" s="29"/>
    </row>
    <row r="48" customFormat="false" ht="15.75" hidden="false" customHeight="false" outlineLevel="0" collapsed="false">
      <c r="A48" s="29"/>
      <c r="B48" s="29"/>
      <c r="C48" s="29"/>
      <c r="D48" s="29"/>
      <c r="E48" s="29"/>
      <c r="F48" s="29"/>
      <c r="G48" s="29"/>
    </row>
    <row r="49" customFormat="false" ht="15.75" hidden="false" customHeight="false" outlineLevel="0" collapsed="false">
      <c r="A49" s="29"/>
      <c r="B49" s="29"/>
      <c r="C49" s="29"/>
      <c r="D49" s="29"/>
      <c r="E49" s="29"/>
      <c r="F49" s="29"/>
      <c r="G49" s="29"/>
    </row>
    <row r="50" customFormat="false" ht="15.75" hidden="false" customHeight="false" outlineLevel="0" collapsed="false">
      <c r="A50" s="1" t="s">
        <v>587</v>
      </c>
      <c r="B50" s="1" t="s">
        <v>78</v>
      </c>
      <c r="C50" s="1" t="s">
        <v>588</v>
      </c>
      <c r="D50" s="29"/>
      <c r="E50" s="29"/>
      <c r="F50" s="29"/>
      <c r="G50" s="29"/>
    </row>
    <row r="51" customFormat="false" ht="15.75" hidden="false" customHeight="false" outlineLevel="0" collapsed="false">
      <c r="A51" s="182" t="str">
        <f aca="false">'Escalation - dowódcy i ich ulep'!A24</f>
        <v>Sierżant pancernych</v>
      </c>
      <c r="B51" s="182" t="n">
        <f aca="false">'Escalation - dowódcy i ich ulep'!B24</f>
        <v>20</v>
      </c>
      <c r="C51" s="182" t="str">
        <f aca="false">'Escalation - dowódcy i ich ulep'!C24</f>
        <v>Dowódca drużyny. możesz dodać broń do walki wręcz dowódcy, miecz jest w cenie. Wymień model w sekcji na sierżanta. Jeśli korzysta z komputera bitewnego, to podległe mu jednostki w 3" również podlegają premii, ale nie mogą same namierzać. Zwiększa inicjatywę jednostki do której dołącza o 1.</v>
      </c>
      <c r="D51" s="29"/>
      <c r="E51" s="29"/>
      <c r="F51" s="29"/>
      <c r="G51" s="29"/>
    </row>
    <row r="52" customFormat="false" ht="15.75" hidden="false" customHeight="false" outlineLevel="0" collapsed="false">
      <c r="A52" s="182" t="str">
        <f aca="false">'Escalation - dowódcy i ich ulep'!A25</f>
        <v>Porucznik Pancernych</v>
      </c>
      <c r="B52" s="182" t="n">
        <f aca="false">'Escalation - dowódcy i ich ulep'!B25</f>
        <v>50</v>
      </c>
      <c r="C52" s="182" t="str">
        <f aca="false">'Escalation - dowódcy i ich ulep'!C25</f>
        <v>Dowódca plutonu, dodatkowa kość ataku w walce wręcz, możesz dodać broń do walki wręcz dowódcy, miecz jest w cenie. Dodaj model do oddziału, Wraz z Dowódcą plutonu zwiększa inijatywę jednostki o 2.</v>
      </c>
      <c r="D52" s="29"/>
      <c r="E52" s="29"/>
      <c r="F52" s="29"/>
      <c r="G52" s="29"/>
    </row>
    <row r="53" customFormat="false" ht="15.75" hidden="false" customHeight="false" outlineLevel="0" collapsed="false">
      <c r="A53" s="182" t="str">
        <f aca="false">'Escalation - dowódcy i ich ulep'!A26</f>
        <v>Kapitan Pancernych</v>
      </c>
      <c r="B53" s="182" t="n">
        <f aca="false">'Escalation - dowódcy i ich ulep'!B26</f>
        <v>100</v>
      </c>
      <c r="C53" s="182" t="str">
        <f aca="false">'Escalation - dowódcy i ich ulep'!C26</f>
        <v>Dowódca kompani, dodatkowa kość ataku w walce wręcz,  możesz dodać broń do walki wręcz dowódcy, miecz jest w cenie, Tarcza personalna. Dodaj 1 model do oddziału Wraz z Dowódcą Kompani zwiększa inicjatywę jednostki o 3.</v>
      </c>
      <c r="D53" s="29"/>
      <c r="E53" s="29"/>
      <c r="F53" s="29"/>
      <c r="G53" s="29"/>
    </row>
    <row r="54" customFormat="false" ht="15.75" hidden="false" customHeight="false" outlineLevel="0" collapsed="false">
      <c r="A54" s="29"/>
      <c r="B54" s="29"/>
      <c r="C54" s="29"/>
      <c r="D54" s="29"/>
      <c r="E54" s="29"/>
      <c r="F54" s="29"/>
      <c r="G54" s="29"/>
    </row>
    <row r="55" customFormat="false" ht="15.75" hidden="false" customHeight="false" outlineLevel="0" collapsed="false">
      <c r="A55" s="29"/>
      <c r="B55" s="29"/>
      <c r="C55" s="29"/>
      <c r="D55" s="29"/>
      <c r="E55" s="29"/>
      <c r="F55" s="29"/>
      <c r="G55" s="29"/>
    </row>
    <row r="56" customFormat="false" ht="15.75" hidden="false" customHeight="false" outlineLevel="0" collapsed="false">
      <c r="A56" s="29"/>
      <c r="B56" s="29"/>
      <c r="C56" s="29"/>
      <c r="D56" s="29"/>
      <c r="E56" s="29"/>
      <c r="F56" s="29"/>
      <c r="G56" s="29"/>
    </row>
    <row r="57" customFormat="false" ht="15.75" hidden="false" customHeight="false" outlineLevel="0" collapsed="false">
      <c r="A57" s="29"/>
      <c r="B57" s="29"/>
      <c r="C57" s="29"/>
      <c r="D57" s="29"/>
      <c r="E57" s="29"/>
      <c r="F57" s="29"/>
      <c r="G57" s="29"/>
    </row>
    <row r="58" customFormat="false" ht="15.75" hidden="false" customHeight="false" outlineLevel="0" collapsed="false">
      <c r="A58" s="29"/>
      <c r="B58" s="29"/>
      <c r="C58" s="29"/>
      <c r="D58" s="29"/>
      <c r="E58" s="29"/>
      <c r="F58" s="29"/>
      <c r="G58" s="2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I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6.51"/>
    <col collapsed="false" customWidth="true" hidden="false" outlineLevel="0" max="2" min="2" style="0" width="6.38"/>
    <col collapsed="false" customWidth="true" hidden="false" outlineLevel="0" max="3" min="3" style="0" width="35.63"/>
  </cols>
  <sheetData>
    <row r="3" customFormat="false" ht="15.75" hidden="false" customHeight="false" outlineLevel="0" collapsed="false">
      <c r="A3" s="1"/>
      <c r="B3" s="1"/>
      <c r="C3" s="1"/>
      <c r="D3" s="29"/>
      <c r="E3" s="29"/>
      <c r="F3" s="29"/>
      <c r="G3" s="29"/>
      <c r="H3" s="29"/>
      <c r="I3" s="29"/>
    </row>
    <row r="4" customFormat="false" ht="15.75" hidden="false" customHeight="false" outlineLevel="0" collapsed="false">
      <c r="A4" s="29"/>
      <c r="B4" s="29"/>
      <c r="C4" s="29"/>
      <c r="D4" s="29"/>
      <c r="E4" s="29"/>
      <c r="F4" s="29"/>
      <c r="G4" s="29"/>
      <c r="H4" s="29"/>
      <c r="I4" s="29"/>
    </row>
    <row r="5" customFormat="false" ht="15.75" hidden="false" customHeight="false" outlineLevel="0" collapsed="false">
      <c r="A5" s="29"/>
      <c r="B5" s="29"/>
      <c r="C5" s="29"/>
      <c r="D5" s="29"/>
      <c r="E5" s="29"/>
      <c r="F5" s="29"/>
      <c r="G5" s="29"/>
      <c r="H5" s="29"/>
      <c r="I5" s="29"/>
    </row>
    <row r="6" customFormat="false" ht="15.75" hidden="false" customHeight="false" outlineLevel="0" collapsed="false">
      <c r="A6" s="29"/>
      <c r="B6" s="29"/>
      <c r="C6" s="29"/>
      <c r="D6" s="29"/>
      <c r="E6" s="29"/>
      <c r="F6" s="29"/>
      <c r="G6" s="29"/>
      <c r="H6" s="29"/>
      <c r="I6" s="29"/>
    </row>
    <row r="7" customFormat="false" ht="15.75" hidden="false" customHeight="false" outlineLevel="0" collapsed="false">
      <c r="A7" s="29"/>
      <c r="B7" s="29"/>
      <c r="C7" s="29"/>
      <c r="D7" s="29"/>
      <c r="E7" s="29"/>
      <c r="F7" s="29"/>
      <c r="G7" s="29"/>
      <c r="H7" s="29"/>
      <c r="I7" s="29"/>
    </row>
    <row r="8" customFormat="false" ht="15.75" hidden="false" customHeight="false" outlineLevel="0" collapsed="false">
      <c r="A8" s="29"/>
      <c r="B8" s="29"/>
      <c r="C8" s="29"/>
      <c r="D8" s="29"/>
      <c r="E8" s="29"/>
      <c r="F8" s="29"/>
      <c r="G8" s="29"/>
      <c r="H8" s="29"/>
      <c r="I8" s="29"/>
    </row>
    <row r="9" customFormat="false" ht="15.75" hidden="false" customHeight="false" outlineLevel="0" collapsed="false">
      <c r="A9" s="163" t="s">
        <v>654</v>
      </c>
      <c r="B9" s="163" t="s">
        <v>78</v>
      </c>
      <c r="C9" s="188" t="s">
        <v>588</v>
      </c>
      <c r="D9" s="29"/>
      <c r="E9" s="29"/>
      <c r="F9" s="29"/>
      <c r="G9" s="29"/>
      <c r="H9" s="29"/>
      <c r="I9" s="29"/>
    </row>
    <row r="10" customFormat="false" ht="15.75" hidden="false" customHeight="false" outlineLevel="0" collapsed="false">
      <c r="A10" s="163" t="s">
        <v>655</v>
      </c>
      <c r="B10" s="189" t="n">
        <v>10</v>
      </c>
      <c r="C10" s="190" t="s">
        <v>656</v>
      </c>
      <c r="D10" s="29"/>
      <c r="E10" s="29"/>
      <c r="F10" s="29"/>
      <c r="G10" s="29"/>
      <c r="H10" s="29"/>
      <c r="I10" s="29"/>
    </row>
    <row r="11" customFormat="false" ht="15.75" hidden="false" customHeight="false" outlineLevel="0" collapsed="false">
      <c r="A11" s="163" t="s">
        <v>317</v>
      </c>
      <c r="B11" s="189" t="n">
        <v>10</v>
      </c>
      <c r="C11" s="190" t="s">
        <v>318</v>
      </c>
      <c r="D11" s="29"/>
      <c r="E11" s="29"/>
      <c r="F11" s="29"/>
      <c r="G11" s="29"/>
      <c r="H11" s="29"/>
      <c r="I11" s="29"/>
    </row>
    <row r="12" customFormat="false" ht="15.75" hidden="false" customHeight="false" outlineLevel="0" collapsed="false">
      <c r="A12" s="163" t="s">
        <v>287</v>
      </c>
      <c r="B12" s="189" t="n">
        <v>5</v>
      </c>
      <c r="C12" s="190" t="s">
        <v>288</v>
      </c>
      <c r="D12" s="29"/>
      <c r="E12" s="29"/>
      <c r="F12" s="29"/>
      <c r="G12" s="29"/>
      <c r="H12" s="29"/>
      <c r="I12" s="29"/>
    </row>
    <row r="13" customFormat="false" ht="15.75" hidden="false" customHeight="false" outlineLevel="0" collapsed="false">
      <c r="A13" s="163" t="s">
        <v>315</v>
      </c>
      <c r="B13" s="189" t="n">
        <v>50</v>
      </c>
      <c r="C13" s="190" t="s">
        <v>657</v>
      </c>
      <c r="D13" s="29"/>
      <c r="E13" s="29"/>
      <c r="F13" s="29"/>
      <c r="G13" s="29"/>
      <c r="H13" s="29"/>
      <c r="I13" s="29"/>
    </row>
    <row r="14" customFormat="false" ht="15.75" hidden="false" customHeight="false" outlineLevel="0" collapsed="false">
      <c r="A14" s="1" t="s">
        <v>658</v>
      </c>
      <c r="B14" s="1"/>
      <c r="C14" s="29"/>
      <c r="D14" s="29"/>
      <c r="E14" s="29"/>
      <c r="F14" s="29"/>
      <c r="G14" s="29"/>
      <c r="H14" s="29"/>
      <c r="I14" s="29"/>
    </row>
    <row r="15" customFormat="false" ht="15.75" hidden="false" customHeight="false" outlineLevel="0" collapsed="false">
      <c r="A15" s="29"/>
      <c r="B15" s="29"/>
      <c r="C15" s="1" t="s">
        <v>659</v>
      </c>
      <c r="D15" s="1" t="s">
        <v>362</v>
      </c>
      <c r="E15" s="1" t="s">
        <v>242</v>
      </c>
      <c r="F15" s="29"/>
      <c r="G15" s="29"/>
      <c r="H15" s="29"/>
      <c r="I15" s="29"/>
    </row>
    <row r="16" customFormat="false" ht="15.75" hidden="false" customHeight="false" outlineLevel="0" collapsed="false">
      <c r="A16" s="29"/>
      <c r="B16" s="29"/>
      <c r="C16" s="1" t="s">
        <v>363</v>
      </c>
      <c r="D16" s="1" t="n">
        <v>1</v>
      </c>
      <c r="E16" s="1" t="s">
        <v>660</v>
      </c>
      <c r="F16" s="29"/>
      <c r="G16" s="29"/>
      <c r="H16" s="29"/>
      <c r="I16" s="29"/>
    </row>
    <row r="17" customFormat="false" ht="15.75" hidden="false" customHeight="false" outlineLevel="0" collapsed="false">
      <c r="A17" s="29"/>
      <c r="B17" s="29"/>
      <c r="C17" s="1" t="s">
        <v>365</v>
      </c>
      <c r="D17" s="1" t="n">
        <v>1</v>
      </c>
      <c r="E17" s="1" t="s">
        <v>366</v>
      </c>
      <c r="F17" s="29"/>
      <c r="G17" s="29"/>
      <c r="H17" s="29"/>
      <c r="I17" s="29"/>
    </row>
    <row r="18" customFormat="false" ht="15.75" hidden="false" customHeight="false" outlineLevel="0" collapsed="false">
      <c r="A18" s="29"/>
      <c r="B18" s="29"/>
      <c r="C18" s="1" t="s">
        <v>367</v>
      </c>
      <c r="D18" s="1" t="n">
        <v>1</v>
      </c>
      <c r="E18" s="156" t="s">
        <v>368</v>
      </c>
      <c r="F18" s="29"/>
      <c r="G18" s="29"/>
      <c r="H18" s="29"/>
      <c r="I18" s="29"/>
    </row>
    <row r="19" customFormat="false" ht="15.75" hidden="false" customHeight="false" outlineLevel="0" collapsed="false">
      <c r="A19" s="29"/>
      <c r="B19" s="29"/>
      <c r="C19" s="1" t="s">
        <v>369</v>
      </c>
      <c r="D19" s="1" t="n">
        <v>1</v>
      </c>
      <c r="E19" s="156" t="s">
        <v>370</v>
      </c>
      <c r="F19" s="29"/>
      <c r="G19" s="29"/>
      <c r="H19" s="29"/>
      <c r="I19" s="29"/>
    </row>
    <row r="20" customFormat="false" ht="15.75" hidden="false" customHeight="false" outlineLevel="0" collapsed="false">
      <c r="A20" s="29"/>
      <c r="B20" s="29"/>
      <c r="C20" s="1" t="s">
        <v>371</v>
      </c>
      <c r="D20" s="1" t="n">
        <v>2</v>
      </c>
      <c r="E20" s="1" t="s">
        <v>372</v>
      </c>
      <c r="F20" s="29"/>
      <c r="G20" s="29"/>
      <c r="H20" s="29"/>
      <c r="I20" s="29"/>
    </row>
    <row r="21" customFormat="false" ht="15.75" hidden="false" customHeight="false" outlineLevel="0" collapsed="false">
      <c r="A21" s="29"/>
      <c r="B21" s="29"/>
      <c r="C21" s="29"/>
      <c r="D21" s="29"/>
      <c r="E21" s="29"/>
      <c r="F21" s="29"/>
      <c r="G21" s="29"/>
      <c r="H21" s="29"/>
      <c r="I21" s="29"/>
    </row>
    <row r="22" customFormat="false" ht="15.75" hidden="false" customHeight="false" outlineLevel="0" collapsed="false">
      <c r="A22" s="1"/>
      <c r="B22" s="29"/>
      <c r="C22" s="29"/>
      <c r="D22" s="29"/>
      <c r="E22" s="29"/>
      <c r="F22" s="29"/>
      <c r="G22" s="29"/>
      <c r="H22" s="29"/>
      <c r="I22" s="29"/>
    </row>
    <row r="23" customFormat="false" ht="15.75" hidden="false" customHeight="false" outlineLevel="0" collapsed="false">
      <c r="A23" s="1" t="s">
        <v>587</v>
      </c>
      <c r="B23" s="1" t="s">
        <v>78</v>
      </c>
      <c r="C23" s="1" t="s">
        <v>588</v>
      </c>
      <c r="D23" s="29"/>
      <c r="E23" s="29"/>
      <c r="F23" s="29"/>
      <c r="G23" s="29"/>
      <c r="H23" s="29"/>
      <c r="I23" s="29"/>
    </row>
    <row r="24" customFormat="false" ht="15.75" hidden="false" customHeight="false" outlineLevel="0" collapsed="false">
      <c r="A24" s="182" t="s">
        <v>305</v>
      </c>
      <c r="B24" s="191" t="n">
        <v>20</v>
      </c>
      <c r="C24" s="192" t="s">
        <v>661</v>
      </c>
      <c r="D24" s="29"/>
      <c r="E24" s="29"/>
      <c r="F24" s="29"/>
      <c r="G24" s="29"/>
      <c r="H24" s="29"/>
      <c r="I24" s="29"/>
    </row>
    <row r="25" customFormat="false" ht="15.75" hidden="false" customHeight="false" outlineLevel="0" collapsed="false">
      <c r="A25" s="182" t="s">
        <v>307</v>
      </c>
      <c r="B25" s="193" t="n">
        <v>50</v>
      </c>
      <c r="C25" s="190" t="s">
        <v>662</v>
      </c>
      <c r="D25" s="29"/>
      <c r="E25" s="29"/>
      <c r="F25" s="29"/>
      <c r="G25" s="29"/>
      <c r="H25" s="29"/>
      <c r="I25" s="29"/>
    </row>
    <row r="26" customFormat="false" ht="15.75" hidden="false" customHeight="false" outlineLevel="0" collapsed="false">
      <c r="A26" s="182" t="s">
        <v>309</v>
      </c>
      <c r="B26" s="193" t="n">
        <v>100</v>
      </c>
      <c r="C26" s="190" t="s">
        <v>584</v>
      </c>
      <c r="D26" s="29"/>
      <c r="E26" s="29"/>
      <c r="F26" s="29"/>
      <c r="G26" s="29"/>
      <c r="H26" s="29"/>
      <c r="I26" s="29"/>
    </row>
    <row r="27" customFormat="false" ht="15.75" hidden="false" customHeight="false" outlineLevel="0" collapsed="false">
      <c r="A27" s="182" t="s">
        <v>311</v>
      </c>
      <c r="B27" s="193" t="n">
        <v>20</v>
      </c>
      <c r="C27" s="190" t="s">
        <v>663</v>
      </c>
      <c r="D27" s="29"/>
      <c r="E27" s="29"/>
      <c r="F27" s="29"/>
      <c r="G27" s="29"/>
      <c r="H27" s="29"/>
      <c r="I27" s="29"/>
    </row>
    <row r="28" customFormat="false" ht="15.75" hidden="false" customHeight="false" outlineLevel="0" collapsed="false">
      <c r="A28" s="1" t="s">
        <v>664</v>
      </c>
      <c r="B28" s="1" t="n">
        <v>10</v>
      </c>
      <c r="C28" s="1" t="s">
        <v>665</v>
      </c>
      <c r="D28" s="29"/>
      <c r="E28" s="29"/>
      <c r="F28" s="29"/>
      <c r="G28" s="29"/>
      <c r="H28" s="29"/>
      <c r="I28" s="29"/>
    </row>
    <row r="29" customFormat="false" ht="15.75" hidden="false" customHeight="false" outlineLevel="0" collapsed="false">
      <c r="A29" s="1" t="s">
        <v>261</v>
      </c>
      <c r="B29" s="1" t="n">
        <v>10</v>
      </c>
      <c r="C29" s="1" t="s">
        <v>262</v>
      </c>
      <c r="D29" s="29"/>
      <c r="E29" s="29"/>
      <c r="F29" s="29"/>
      <c r="G29" s="29"/>
      <c r="H29" s="29"/>
      <c r="I29" s="29"/>
    </row>
    <row r="30" customFormat="false" ht="15.75" hidden="false" customHeight="false" outlineLevel="0" collapsed="false">
      <c r="A30" s="1" t="s">
        <v>313</v>
      </c>
      <c r="B30" s="1" t="n">
        <v>60</v>
      </c>
      <c r="C30" s="3" t="s">
        <v>666</v>
      </c>
      <c r="D30" s="29"/>
      <c r="E30" s="29"/>
      <c r="F30" s="29"/>
      <c r="G30" s="29"/>
      <c r="H30" s="29"/>
      <c r="I30" s="29"/>
    </row>
    <row r="31" customFormat="false" ht="15.75" hidden="false" customHeight="false" outlineLevel="0" collapsed="false">
      <c r="D31" s="29"/>
      <c r="E31" s="29"/>
      <c r="F31" s="29"/>
      <c r="G31" s="29"/>
      <c r="H31" s="29"/>
      <c r="I31" s="29"/>
    </row>
    <row r="32" customFormat="false" ht="15.75" hidden="false" customHeight="false" outlineLevel="0" collapsed="false">
      <c r="A32" s="1" t="s">
        <v>373</v>
      </c>
      <c r="B32" s="1" t="s">
        <v>374</v>
      </c>
      <c r="C32" s="1" t="s">
        <v>242</v>
      </c>
      <c r="D32" s="29"/>
      <c r="E32" s="29"/>
      <c r="F32" s="29"/>
      <c r="G32" s="29"/>
      <c r="H32" s="29"/>
      <c r="I32" s="29"/>
    </row>
    <row r="33" customFormat="false" ht="15.75" hidden="false" customHeight="false" outlineLevel="0" collapsed="false">
      <c r="A33" s="182" t="s">
        <v>375</v>
      </c>
      <c r="B33" s="191" t="n">
        <v>3</v>
      </c>
      <c r="C33" s="194" t="s">
        <v>667</v>
      </c>
      <c r="D33" s="29"/>
      <c r="E33" s="29"/>
      <c r="F33" s="29"/>
      <c r="G33" s="29"/>
      <c r="H33" s="29"/>
      <c r="I33" s="29"/>
    </row>
    <row r="34" customFormat="false" ht="15.75" hidden="false" customHeight="false" outlineLevel="0" collapsed="false">
      <c r="A34" s="182" t="s">
        <v>377</v>
      </c>
      <c r="B34" s="193" t="n">
        <v>6</v>
      </c>
      <c r="C34" s="190" t="s">
        <v>378</v>
      </c>
      <c r="D34" s="29"/>
      <c r="E34" s="29"/>
      <c r="F34" s="29"/>
      <c r="G34" s="29"/>
      <c r="H34" s="29"/>
      <c r="I34" s="29"/>
    </row>
    <row r="35" customFormat="false" ht="15.75" hidden="false" customHeight="false" outlineLevel="0" collapsed="false">
      <c r="A35" s="182" t="s">
        <v>379</v>
      </c>
      <c r="B35" s="191" t="n">
        <v>9</v>
      </c>
      <c r="C35" s="195" t="s">
        <v>668</v>
      </c>
      <c r="D35" s="29"/>
      <c r="E35" s="29"/>
      <c r="F35" s="29"/>
      <c r="G35" s="29"/>
      <c r="H35" s="29"/>
      <c r="I35" s="29"/>
    </row>
    <row r="36" customFormat="false" ht="15.75" hidden="false" customHeight="false" outlineLevel="0" collapsed="false">
      <c r="A36" s="29"/>
      <c r="B36" s="29"/>
      <c r="C36" s="1" t="s">
        <v>669</v>
      </c>
      <c r="D36" s="29"/>
      <c r="E36" s="29"/>
      <c r="F36" s="29"/>
      <c r="G36" s="29"/>
      <c r="H36" s="29"/>
      <c r="I36" s="29"/>
    </row>
    <row r="37" customFormat="false" ht="15.75" hidden="false" customHeight="false" outlineLevel="0" collapsed="false">
      <c r="A37" s="29"/>
      <c r="B37" s="29"/>
      <c r="C37" s="29"/>
      <c r="D37" s="29"/>
      <c r="E37" s="29"/>
      <c r="F37" s="29"/>
      <c r="G37" s="29"/>
      <c r="H37" s="29"/>
      <c r="I37" s="29"/>
    </row>
    <row r="38" customFormat="false" ht="15.75" hidden="false" customHeight="false" outlineLevel="0" collapsed="false">
      <c r="A38" s="1"/>
      <c r="B38" s="29"/>
      <c r="C38" s="29"/>
      <c r="D38" s="29"/>
      <c r="E38" s="29"/>
      <c r="F38" s="29"/>
      <c r="G38" s="29"/>
      <c r="H38" s="29"/>
      <c r="I38" s="29"/>
    </row>
    <row r="39" customFormat="false" ht="15.75" hidden="false" customHeight="false" outlineLevel="0" collapsed="false">
      <c r="A39" s="29"/>
      <c r="B39" s="29"/>
      <c r="D39" s="29"/>
      <c r="E39" s="29"/>
      <c r="F39" s="29"/>
      <c r="G39" s="29"/>
      <c r="H39" s="29"/>
      <c r="I39" s="29"/>
    </row>
    <row r="40" customFormat="false" ht="15.75" hidden="false" customHeight="false" outlineLevel="0" collapsed="false">
      <c r="A40" s="29"/>
      <c r="B40" s="29"/>
      <c r="D40" s="29"/>
      <c r="E40" s="29"/>
      <c r="F40" s="29"/>
      <c r="G40" s="29"/>
      <c r="H40" s="29"/>
      <c r="I40" s="29"/>
    </row>
    <row r="41" customFormat="false" ht="15.75" hidden="false" customHeight="false" outlineLevel="0" collapsed="false">
      <c r="A41" s="29"/>
      <c r="B41" s="29"/>
      <c r="C41" s="29"/>
      <c r="D41" s="29"/>
      <c r="E41" s="29"/>
      <c r="F41" s="29"/>
      <c r="G41" s="29"/>
      <c r="H41" s="29"/>
      <c r="I41" s="29"/>
    </row>
    <row r="42" customFormat="false" ht="15.75" hidden="false" customHeight="false" outlineLevel="0" collapsed="false">
      <c r="A42" s="29"/>
      <c r="B42" s="29"/>
      <c r="C42" s="29"/>
      <c r="D42" s="29"/>
      <c r="E42" s="29"/>
      <c r="F42" s="29"/>
      <c r="G42" s="29"/>
      <c r="H42" s="29"/>
      <c r="I42" s="29"/>
    </row>
    <row r="43" customFormat="false" ht="15.75" hidden="false" customHeight="false" outlineLevel="0" collapsed="false">
      <c r="A43" s="29"/>
      <c r="B43" s="29"/>
      <c r="C43" s="29"/>
      <c r="D43" s="29"/>
      <c r="E43" s="29"/>
      <c r="F43" s="29"/>
      <c r="G43" s="29"/>
      <c r="H43" s="29"/>
      <c r="I43" s="29"/>
    </row>
    <row r="44" customFormat="false" ht="15.75" hidden="false" customHeight="false" outlineLevel="0" collapsed="false">
      <c r="A44" s="29"/>
      <c r="B44" s="29"/>
      <c r="C44" s="29"/>
      <c r="D44" s="29"/>
      <c r="E44" s="29"/>
      <c r="F44" s="29"/>
      <c r="G44" s="29"/>
      <c r="H44" s="29"/>
      <c r="I44" s="29"/>
    </row>
    <row r="45" customFormat="false" ht="15.75" hidden="false" customHeight="false" outlineLevel="0" collapsed="false">
      <c r="B45" s="29"/>
      <c r="C45" s="29"/>
      <c r="D45" s="29"/>
      <c r="E45" s="29"/>
      <c r="F45" s="29"/>
      <c r="G45" s="29"/>
      <c r="H45" s="29"/>
      <c r="I45" s="29"/>
    </row>
    <row r="46" customFormat="false" ht="15.75" hidden="false" customHeight="false" outlineLevel="0" collapsed="false">
      <c r="B46" s="29"/>
      <c r="C46" s="29"/>
      <c r="D46" s="29"/>
      <c r="E46" s="29"/>
      <c r="F46" s="29"/>
      <c r="G46" s="29"/>
      <c r="H46" s="29"/>
      <c r="I46" s="29"/>
    </row>
    <row r="47" customFormat="false" ht="15.75" hidden="false" customHeight="false" outlineLevel="0" collapsed="false">
      <c r="B47" s="29"/>
      <c r="C47" s="29"/>
      <c r="D47" s="29"/>
      <c r="E47" s="29"/>
      <c r="F47" s="29"/>
      <c r="G47" s="29"/>
      <c r="H47" s="29"/>
      <c r="I47" s="29"/>
    </row>
    <row r="48" customFormat="false" ht="15.75" hidden="false" customHeight="false" outlineLevel="0" collapsed="false">
      <c r="B48" s="29"/>
      <c r="C48" s="29"/>
      <c r="D48" s="29"/>
      <c r="E48" s="29"/>
      <c r="F48" s="29"/>
      <c r="G48" s="29"/>
      <c r="H48" s="29"/>
      <c r="I48" s="29"/>
    </row>
    <row r="49" customFormat="false" ht="15.75" hidden="false" customHeight="false" outlineLevel="0" collapsed="false">
      <c r="B49" s="29"/>
      <c r="C49" s="29"/>
      <c r="D49" s="1"/>
      <c r="E49" s="29"/>
      <c r="F49" s="29"/>
      <c r="G49" s="29"/>
      <c r="H49" s="29"/>
      <c r="I49" s="29"/>
    </row>
    <row r="50" customFormat="false" ht="15.75" hidden="false" customHeight="false" outlineLevel="0" collapsed="false">
      <c r="B50" s="29"/>
      <c r="C50" s="29"/>
      <c r="D50" s="29"/>
      <c r="E50" s="29"/>
      <c r="F50" s="29"/>
      <c r="G50" s="29"/>
      <c r="H50" s="29"/>
      <c r="I50" s="29"/>
    </row>
    <row r="51" customFormat="false" ht="15.75" hidden="false" customHeight="false" outlineLevel="0" collapsed="false">
      <c r="B51" s="29"/>
      <c r="C51" s="29"/>
      <c r="D51" s="29"/>
      <c r="E51" s="29"/>
      <c r="F51" s="29"/>
      <c r="G51" s="29"/>
      <c r="H51" s="29"/>
      <c r="I51" s="29"/>
    </row>
    <row r="52" customFormat="false" ht="15.75" hidden="false" customHeight="false" outlineLevel="0" collapsed="false">
      <c r="B52" s="29"/>
      <c r="C52" s="1"/>
      <c r="D52" s="29"/>
      <c r="E52" s="29"/>
      <c r="F52" s="29"/>
      <c r="G52" s="29"/>
      <c r="H52" s="29"/>
      <c r="I52" s="29"/>
    </row>
    <row r="53" customFormat="false" ht="15.75" hidden="false" customHeight="false" outlineLevel="0" collapsed="false">
      <c r="B53" s="29"/>
      <c r="C53" s="29"/>
      <c r="D53" s="29"/>
      <c r="E53" s="29"/>
      <c r="F53" s="29"/>
      <c r="G53" s="29"/>
      <c r="H53" s="29"/>
      <c r="I53" s="29"/>
    </row>
    <row r="54" customFormat="false" ht="15.75" hidden="false" customHeight="false" outlineLevel="0" collapsed="false">
      <c r="B54" s="29"/>
      <c r="C54" s="29"/>
      <c r="D54" s="29"/>
      <c r="E54" s="29"/>
      <c r="F54" s="29"/>
      <c r="G54" s="29"/>
      <c r="H54" s="29"/>
      <c r="I54" s="29"/>
    </row>
    <row r="55" customFormat="false" ht="15.75" hidden="false" customHeight="false" outlineLevel="0" collapsed="false">
      <c r="B55" s="29"/>
      <c r="C55" s="29"/>
      <c r="D55" s="29"/>
      <c r="E55" s="29"/>
      <c r="F55" s="29"/>
      <c r="G55" s="29"/>
      <c r="H55" s="29"/>
      <c r="I55" s="29"/>
    </row>
    <row r="56" customFormat="false" ht="15.75" hidden="false" customHeight="false" outlineLevel="0" collapsed="false">
      <c r="B56" s="29"/>
      <c r="C56" s="29"/>
      <c r="D56" s="29"/>
      <c r="E56" s="29"/>
      <c r="F56" s="29"/>
      <c r="G56" s="29"/>
      <c r="H56" s="29"/>
      <c r="I56" s="29"/>
    </row>
    <row r="57" customFormat="false" ht="15.75" hidden="false" customHeight="false" outlineLevel="0" collapsed="false">
      <c r="B57" s="29"/>
      <c r="C57" s="29"/>
      <c r="D57" s="29"/>
      <c r="E57" s="29"/>
      <c r="F57" s="29"/>
      <c r="G57" s="29"/>
      <c r="H57" s="29"/>
      <c r="I57" s="29"/>
    </row>
    <row r="58" customFormat="false" ht="15.75" hidden="false" customHeight="false" outlineLevel="0" collapsed="false">
      <c r="B58" s="29"/>
      <c r="C58" s="29"/>
      <c r="D58" s="29"/>
      <c r="E58" s="29"/>
      <c r="F58" s="29"/>
      <c r="G58" s="29"/>
      <c r="H58" s="29"/>
      <c r="I58" s="29"/>
    </row>
    <row r="59" customFormat="false" ht="15.75" hidden="false" customHeight="false" outlineLevel="0" collapsed="false">
      <c r="B59" s="29"/>
      <c r="C59" s="29"/>
      <c r="D59" s="29"/>
      <c r="E59" s="29"/>
      <c r="F59" s="29"/>
      <c r="G59" s="29"/>
      <c r="H59" s="29"/>
      <c r="I59" s="29"/>
    </row>
    <row r="60" customFormat="false" ht="15.75" hidden="false" customHeight="false" outlineLevel="0" collapsed="false">
      <c r="B60" s="29"/>
      <c r="C60" s="29"/>
      <c r="D60" s="29"/>
      <c r="E60" s="29"/>
      <c r="F60" s="29"/>
      <c r="G60" s="29"/>
      <c r="H60" s="29"/>
      <c r="I60" s="29"/>
    </row>
    <row r="61" customFormat="false" ht="15.75" hidden="false" customHeight="false" outlineLevel="0" collapsed="false">
      <c r="A61" s="29"/>
      <c r="B61" s="29"/>
      <c r="C61" s="29"/>
      <c r="D61" s="29"/>
      <c r="E61" s="29"/>
      <c r="F61" s="29"/>
      <c r="G61" s="29"/>
      <c r="H61" s="29"/>
      <c r="I61" s="29"/>
    </row>
    <row r="62" customFormat="false" ht="15.75" hidden="false" customHeight="false" outlineLevel="0" collapsed="false">
      <c r="A62" s="29"/>
      <c r="B62" s="29"/>
      <c r="C62" s="29"/>
      <c r="D62" s="29"/>
      <c r="E62" s="29"/>
      <c r="F62" s="29"/>
      <c r="G62" s="29"/>
      <c r="H62" s="29"/>
      <c r="I62" s="29"/>
    </row>
    <row r="63" customFormat="false" ht="15.75" hidden="false" customHeight="false" outlineLevel="0" collapsed="false">
      <c r="A63" s="29"/>
      <c r="B63" s="29"/>
      <c r="C63" s="29"/>
      <c r="D63" s="29"/>
      <c r="E63" s="29"/>
      <c r="F63" s="29"/>
      <c r="G63" s="29"/>
      <c r="H63" s="29"/>
      <c r="I63" s="29"/>
    </row>
    <row r="64" customFormat="false" ht="15.75" hidden="false" customHeight="false" outlineLevel="0" collapsed="false">
      <c r="A64" s="29"/>
      <c r="B64" s="29"/>
      <c r="C64" s="29"/>
      <c r="D64" s="29"/>
      <c r="E64" s="29"/>
      <c r="F64" s="29"/>
      <c r="G64" s="29"/>
      <c r="H64" s="29"/>
      <c r="I64" s="29"/>
    </row>
    <row r="65" customFormat="false" ht="15.75" hidden="false" customHeight="false" outlineLevel="0" collapsed="false">
      <c r="A65" s="29"/>
      <c r="B65" s="29"/>
      <c r="C65" s="29"/>
      <c r="D65" s="29"/>
      <c r="E65" s="29"/>
      <c r="F65" s="29"/>
      <c r="G65" s="29"/>
      <c r="H65" s="29"/>
      <c r="I65" s="29"/>
    </row>
    <row r="66" customFormat="false" ht="15.75" hidden="false" customHeight="false" outlineLevel="0" collapsed="false">
      <c r="A66" s="29"/>
      <c r="B66" s="29"/>
      <c r="C66" s="29"/>
      <c r="D66" s="29"/>
      <c r="E66" s="29"/>
      <c r="F66" s="29"/>
      <c r="G66" s="29"/>
      <c r="H66" s="29"/>
      <c r="I66" s="29"/>
    </row>
    <row r="67" customFormat="false" ht="15.75" hidden="false" customHeight="false" outlineLevel="0" collapsed="false">
      <c r="A67" s="29"/>
      <c r="B67" s="29"/>
      <c r="C67" s="29"/>
      <c r="D67" s="29"/>
      <c r="E67" s="29"/>
      <c r="F67" s="29"/>
      <c r="G67" s="29"/>
      <c r="H67" s="29"/>
      <c r="I67" s="29"/>
    </row>
    <row r="68" customFormat="false" ht="15.75" hidden="false" customHeight="false" outlineLevel="0" collapsed="false">
      <c r="A68" s="29"/>
      <c r="B68" s="29"/>
      <c r="C68" s="29"/>
      <c r="D68" s="29"/>
      <c r="E68" s="29"/>
      <c r="F68" s="29"/>
      <c r="G68" s="29"/>
      <c r="H68" s="29"/>
      <c r="I68" s="29"/>
    </row>
    <row r="69" customFormat="false" ht="15.75" hidden="false" customHeight="false" outlineLevel="0" collapsed="false">
      <c r="A69" s="29"/>
      <c r="B69" s="29"/>
      <c r="C69" s="29"/>
      <c r="D69" s="29"/>
      <c r="E69" s="29"/>
      <c r="F69" s="29"/>
      <c r="G69" s="29"/>
      <c r="H69" s="29"/>
      <c r="I69" s="29"/>
    </row>
    <row r="70" customFormat="false" ht="15.75" hidden="false" customHeight="false" outlineLevel="0" collapsed="false">
      <c r="A70" s="29"/>
      <c r="B70" s="29"/>
      <c r="C70" s="29"/>
      <c r="D70" s="29"/>
      <c r="E70" s="29"/>
      <c r="F70" s="29"/>
      <c r="G70" s="29"/>
      <c r="H70" s="29"/>
      <c r="I70" s="2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99"/>
    <col collapsed="false" customWidth="true" hidden="false" outlineLevel="0" max="2" min="2" style="0" width="27.76"/>
    <col collapsed="false" customWidth="true" hidden="false" outlineLevel="0" max="3" min="3" style="0" width="78.25"/>
    <col collapsed="false" customWidth="true" hidden="false" outlineLevel="0" max="4" min="4" style="0" width="6.5"/>
    <col collapsed="false" customWidth="true" hidden="false" outlineLevel="0" max="5" min="5" style="0" width="22.13"/>
  </cols>
  <sheetData>
    <row r="1" customFormat="false" ht="15.75" hidden="false" customHeight="false" outlineLevel="0" collapsed="false">
      <c r="A1" s="196"/>
      <c r="B1" s="196"/>
      <c r="C1" s="196"/>
      <c r="D1" s="196"/>
      <c r="E1" s="196"/>
      <c r="F1" s="196"/>
    </row>
    <row r="2" customFormat="false" ht="15.75" hidden="false" customHeight="false" outlineLevel="0" collapsed="false">
      <c r="A2" s="196"/>
      <c r="B2" s="196"/>
      <c r="C2" s="196"/>
      <c r="D2" s="196"/>
      <c r="E2" s="196"/>
      <c r="F2" s="196"/>
    </row>
    <row r="3" customFormat="false" ht="15.75" hidden="false" customHeight="false" outlineLevel="0" collapsed="false">
      <c r="A3" s="197" t="s">
        <v>670</v>
      </c>
      <c r="B3" s="198"/>
      <c r="C3" s="198"/>
      <c r="D3" s="197" t="s">
        <v>671</v>
      </c>
      <c r="E3" s="198" t="s">
        <v>672</v>
      </c>
      <c r="F3" s="198"/>
    </row>
    <row r="4" customFormat="false" ht="15.75" hidden="false" customHeight="false" outlineLevel="0" collapsed="false">
      <c r="A4" s="197" t="s">
        <v>673</v>
      </c>
      <c r="B4" s="197" t="s">
        <v>674</v>
      </c>
      <c r="C4" s="197" t="s">
        <v>675</v>
      </c>
      <c r="D4" s="199" t="n">
        <v>5</v>
      </c>
      <c r="E4" s="197" t="s">
        <v>676</v>
      </c>
      <c r="F4" s="197" t="s">
        <v>677</v>
      </c>
    </row>
    <row r="5" customFormat="false" ht="15.75" hidden="false" customHeight="false" outlineLevel="0" collapsed="false">
      <c r="A5" s="197" t="s">
        <v>678</v>
      </c>
      <c r="B5" s="197" t="s">
        <v>679</v>
      </c>
      <c r="C5" s="197" t="s">
        <v>680</v>
      </c>
      <c r="D5" s="199" t="n">
        <v>5</v>
      </c>
      <c r="E5" s="198" t="s">
        <v>681</v>
      </c>
      <c r="F5" s="198" t="s">
        <v>682</v>
      </c>
    </row>
    <row r="6" customFormat="false" ht="15.75" hidden="false" customHeight="false" outlineLevel="0" collapsed="false">
      <c r="A6" s="197" t="s">
        <v>683</v>
      </c>
      <c r="B6" s="198" t="s">
        <v>684</v>
      </c>
      <c r="C6" s="197" t="s">
        <v>685</v>
      </c>
      <c r="D6" s="199" t="n">
        <v>5</v>
      </c>
      <c r="E6" s="198" t="s">
        <v>686</v>
      </c>
      <c r="F6" s="197" t="s">
        <v>687</v>
      </c>
    </row>
    <row r="7" customFormat="false" ht="15.75" hidden="false" customHeight="false" outlineLevel="0" collapsed="false">
      <c r="A7" s="197" t="s">
        <v>688</v>
      </c>
      <c r="B7" s="198" t="s">
        <v>689</v>
      </c>
      <c r="C7" s="198" t="s">
        <v>690</v>
      </c>
      <c r="D7" s="199" t="n">
        <v>15</v>
      </c>
      <c r="E7" s="197" t="s">
        <v>691</v>
      </c>
      <c r="F7" s="198" t="s">
        <v>692</v>
      </c>
    </row>
    <row r="8" customFormat="false" ht="15.75" hidden="false" customHeight="false" outlineLevel="0" collapsed="false">
      <c r="A8" s="197" t="s">
        <v>693</v>
      </c>
      <c r="B8" s="198" t="s">
        <v>694</v>
      </c>
      <c r="C8" s="197" t="s">
        <v>695</v>
      </c>
      <c r="D8" s="199" t="n">
        <v>5</v>
      </c>
      <c r="E8" s="197" t="s">
        <v>696</v>
      </c>
      <c r="F8" s="197" t="s">
        <v>697</v>
      </c>
    </row>
    <row r="9" customFormat="false" ht="15.75" hidden="false" customHeight="false" outlineLevel="0" collapsed="false">
      <c r="A9" s="197" t="s">
        <v>698</v>
      </c>
      <c r="B9" s="197" t="s">
        <v>699</v>
      </c>
      <c r="C9" s="198" t="s">
        <v>700</v>
      </c>
      <c r="D9" s="199" t="n">
        <v>5</v>
      </c>
      <c r="E9" s="198" t="s">
        <v>701</v>
      </c>
      <c r="F9" s="197" t="s">
        <v>702</v>
      </c>
    </row>
    <row r="10" customFormat="false" ht="15.75" hidden="false" customHeight="false" outlineLevel="0" collapsed="false">
      <c r="A10" s="197" t="s">
        <v>703</v>
      </c>
      <c r="B10" s="197" t="s">
        <v>704</v>
      </c>
      <c r="C10" s="197" t="s">
        <v>705</v>
      </c>
      <c r="D10" s="199" t="n">
        <v>5</v>
      </c>
      <c r="E10" s="197" t="s">
        <v>706</v>
      </c>
      <c r="F10" s="198" t="s">
        <v>707</v>
      </c>
    </row>
    <row r="11" customFormat="false" ht="15.75" hidden="false" customHeight="false" outlineLevel="0" collapsed="false">
      <c r="A11" s="197" t="s">
        <v>708</v>
      </c>
      <c r="B11" s="197" t="s">
        <v>709</v>
      </c>
      <c r="C11" s="200" t="s">
        <v>710</v>
      </c>
      <c r="D11" s="197" t="n">
        <v>5</v>
      </c>
      <c r="E11" s="197" t="s">
        <v>711</v>
      </c>
      <c r="F11" s="197" t="s">
        <v>712</v>
      </c>
    </row>
    <row r="12" customFormat="false" ht="15.75" hidden="false" customHeight="false" outlineLevel="0" collapsed="false">
      <c r="A12" s="200" t="s">
        <v>713</v>
      </c>
      <c r="B12" s="200" t="s">
        <v>714</v>
      </c>
      <c r="C12" s="201" t="s">
        <v>715</v>
      </c>
      <c r="D12" s="202" t="n">
        <v>5</v>
      </c>
      <c r="E12" s="200" t="s">
        <v>716</v>
      </c>
      <c r="F12" s="197" t="s">
        <v>717</v>
      </c>
    </row>
    <row r="13" customFormat="false" ht="15.75" hidden="false" customHeight="false" outlineLevel="0" collapsed="false">
      <c r="A13" s="200" t="s">
        <v>718</v>
      </c>
      <c r="B13" s="197" t="s">
        <v>719</v>
      </c>
      <c r="C13" s="200" t="s">
        <v>720</v>
      </c>
      <c r="D13" s="202" t="n">
        <v>10</v>
      </c>
      <c r="E13" s="200" t="s">
        <v>721</v>
      </c>
      <c r="F13" s="197" t="s">
        <v>722</v>
      </c>
    </row>
    <row r="14" customFormat="false" ht="15.75" hidden="false" customHeight="false" outlineLevel="0" collapsed="false">
      <c r="A14" s="200" t="s">
        <v>723</v>
      </c>
      <c r="B14" s="203" t="s">
        <v>724</v>
      </c>
      <c r="C14" s="197" t="s">
        <v>725</v>
      </c>
      <c r="D14" s="202" t="n">
        <v>10</v>
      </c>
      <c r="E14" s="200" t="s">
        <v>721</v>
      </c>
      <c r="F14" s="197" t="s">
        <v>722</v>
      </c>
    </row>
    <row r="15" customFormat="false" ht="15.75" hidden="false" customHeight="false" outlineLevel="0" collapsed="false">
      <c r="A15" s="200" t="s">
        <v>726</v>
      </c>
      <c r="B15" s="203" t="s">
        <v>727</v>
      </c>
      <c r="C15" s="197" t="s">
        <v>728</v>
      </c>
      <c r="D15" s="202" t="n">
        <v>5</v>
      </c>
      <c r="E15" s="197" t="s">
        <v>729</v>
      </c>
      <c r="F15" s="197" t="s">
        <v>730</v>
      </c>
    </row>
    <row r="16" customFormat="false" ht="15.75" hidden="false" customHeight="false" outlineLevel="0" collapsed="false">
      <c r="A16" s="200" t="s">
        <v>731</v>
      </c>
      <c r="B16" s="203" t="s">
        <v>732</v>
      </c>
      <c r="C16" s="198" t="s">
        <v>700</v>
      </c>
      <c r="D16" s="202" t="n">
        <v>5</v>
      </c>
      <c r="E16" s="197" t="s">
        <v>733</v>
      </c>
      <c r="F16" s="197" t="s">
        <v>734</v>
      </c>
    </row>
    <row r="17" customFormat="false" ht="15.75" hidden="false" customHeight="false" outlineLevel="0" collapsed="false">
      <c r="A17" s="200" t="s">
        <v>735</v>
      </c>
      <c r="B17" s="197" t="s">
        <v>736</v>
      </c>
      <c r="C17" s="197" t="s">
        <v>737</v>
      </c>
      <c r="D17" s="202" t="n">
        <v>10</v>
      </c>
      <c r="E17" s="200" t="s">
        <v>721</v>
      </c>
      <c r="F17" s="197" t="s">
        <v>722</v>
      </c>
    </row>
    <row r="18" customFormat="false" ht="15.75" hidden="false" customHeight="false" outlineLevel="0" collapsed="false">
      <c r="A18" s="200"/>
      <c r="B18" s="203"/>
      <c r="C18" s="203"/>
      <c r="D18" s="203"/>
      <c r="E18" s="203"/>
      <c r="F18" s="203"/>
    </row>
    <row r="25" customFormat="false" ht="15.75" hidden="false" customHeight="false" outlineLevel="0" collapsed="false">
      <c r="A25" s="196"/>
      <c r="B25" s="196"/>
      <c r="C25" s="196"/>
      <c r="D25" s="196"/>
      <c r="E25" s="196"/>
      <c r="F25" s="196"/>
    </row>
    <row r="26" customFormat="false" ht="15.75" hidden="false" customHeight="false" outlineLevel="0" collapsed="false">
      <c r="A26" s="196"/>
      <c r="B26" s="196"/>
      <c r="C26" s="196"/>
      <c r="D26" s="196"/>
      <c r="E26" s="196"/>
      <c r="F26" s="196"/>
    </row>
    <row r="27" customFormat="false" ht="15.75" hidden="false" customHeight="false" outlineLevel="0" collapsed="false">
      <c r="A27" s="196"/>
      <c r="B27" s="196"/>
      <c r="C27" s="196"/>
      <c r="D27" s="196"/>
      <c r="E27" s="196"/>
      <c r="F27" s="196"/>
    </row>
    <row r="28" customFormat="false" ht="15.75" hidden="false" customHeight="false" outlineLevel="0" collapsed="false">
      <c r="A28" s="196"/>
      <c r="B28" s="196"/>
      <c r="C28" s="196"/>
      <c r="D28" s="196"/>
      <c r="E28" s="196"/>
      <c r="F28" s="196"/>
    </row>
    <row r="29" customFormat="false" ht="15.75" hidden="false" customHeight="false" outlineLevel="0" collapsed="false">
      <c r="A29" s="196"/>
      <c r="B29" s="196"/>
      <c r="C29" s="196"/>
      <c r="D29" s="196"/>
      <c r="E29" s="196"/>
      <c r="F29" s="196"/>
    </row>
    <row r="30" customFormat="false" ht="15.75" hidden="false" customHeight="false" outlineLevel="0" collapsed="false">
      <c r="A30" s="196"/>
      <c r="B30" s="196"/>
      <c r="C30" s="196"/>
      <c r="D30" s="196"/>
      <c r="E30" s="196"/>
      <c r="F30" s="196"/>
    </row>
    <row r="31" customFormat="false" ht="15.75" hidden="false" customHeight="false" outlineLevel="0" collapsed="false">
      <c r="A31" s="196"/>
      <c r="B31" s="196"/>
      <c r="C31" s="196"/>
      <c r="D31" s="196"/>
      <c r="E31" s="196"/>
      <c r="F31" s="196"/>
    </row>
    <row r="32" customFormat="false" ht="15.75" hidden="false" customHeight="false" outlineLevel="0" collapsed="false">
      <c r="A32" s="196"/>
      <c r="B32" s="196"/>
      <c r="C32" s="196"/>
      <c r="D32" s="196"/>
      <c r="E32" s="196"/>
      <c r="F32" s="196"/>
    </row>
    <row r="33" customFormat="false" ht="15.75" hidden="false" customHeight="false" outlineLevel="0" collapsed="false">
      <c r="A33" s="200" t="s">
        <v>738</v>
      </c>
      <c r="B33" s="196"/>
      <c r="C33" s="196"/>
      <c r="D33" s="196"/>
      <c r="E33" s="196"/>
      <c r="F33" s="196"/>
    </row>
    <row r="34" customFormat="false" ht="15.75" hidden="false" customHeight="false" outlineLevel="0" collapsed="false">
      <c r="A34" s="198" t="s">
        <v>739</v>
      </c>
      <c r="B34" s="198"/>
      <c r="C34" s="198"/>
      <c r="D34" s="203"/>
      <c r="E34" s="203"/>
      <c r="F34" s="203"/>
      <c r="G34" s="79"/>
      <c r="H34" s="79"/>
      <c r="I34" s="79"/>
    </row>
    <row r="35" customFormat="false" ht="15.75" hidden="false" customHeight="false" outlineLevel="0" collapsed="false">
      <c r="A35" s="203" t="s">
        <v>740</v>
      </c>
      <c r="B35" s="203"/>
      <c r="C35" s="203"/>
      <c r="D35" s="203" t="s">
        <v>78</v>
      </c>
      <c r="E35" s="203" t="s">
        <v>672</v>
      </c>
      <c r="F35" s="203"/>
    </row>
    <row r="36" customFormat="false" ht="15.75" hidden="false" customHeight="false" outlineLevel="0" collapsed="false">
      <c r="A36" s="203" t="s">
        <v>741</v>
      </c>
      <c r="B36" s="198" t="s">
        <v>742</v>
      </c>
      <c r="C36" s="198" t="s">
        <v>743</v>
      </c>
      <c r="D36" s="204" t="n">
        <v>1</v>
      </c>
      <c r="E36" s="203" t="s">
        <v>744</v>
      </c>
      <c r="F36" s="200" t="s">
        <v>745</v>
      </c>
    </row>
    <row r="37" customFormat="false" ht="15.75" hidden="false" customHeight="false" outlineLevel="0" collapsed="false">
      <c r="A37" s="203" t="s">
        <v>746</v>
      </c>
      <c r="B37" s="198" t="s">
        <v>747</v>
      </c>
      <c r="C37" s="198" t="s">
        <v>748</v>
      </c>
      <c r="D37" s="202" t="n">
        <v>1</v>
      </c>
      <c r="E37" s="203" t="s">
        <v>681</v>
      </c>
      <c r="F37" s="203" t="s">
        <v>682</v>
      </c>
    </row>
    <row r="38" customFormat="false" ht="15.75" hidden="false" customHeight="false" outlineLevel="0" collapsed="false">
      <c r="A38" s="203" t="s">
        <v>749</v>
      </c>
      <c r="B38" s="203" t="s">
        <v>684</v>
      </c>
      <c r="C38" s="198" t="s">
        <v>750</v>
      </c>
      <c r="D38" s="204" t="n">
        <v>1</v>
      </c>
      <c r="E38" s="203" t="s">
        <v>686</v>
      </c>
      <c r="F38" s="203" t="s">
        <v>751</v>
      </c>
    </row>
    <row r="39" customFormat="false" ht="15.75" hidden="false" customHeight="false" outlineLevel="0" collapsed="false">
      <c r="A39" s="203" t="s">
        <v>752</v>
      </c>
      <c r="B39" s="198" t="s">
        <v>689</v>
      </c>
      <c r="C39" s="198" t="s">
        <v>690</v>
      </c>
      <c r="D39" s="204" t="n">
        <v>1</v>
      </c>
      <c r="E39" s="203" t="s">
        <v>753</v>
      </c>
      <c r="F39" s="203" t="s">
        <v>692</v>
      </c>
    </row>
    <row r="40" customFormat="false" ht="15.75" hidden="false" customHeight="false" outlineLevel="0" collapsed="false">
      <c r="A40" s="203" t="s">
        <v>754</v>
      </c>
      <c r="B40" s="203" t="s">
        <v>694</v>
      </c>
      <c r="C40" s="198" t="s">
        <v>755</v>
      </c>
      <c r="D40" s="204" t="n">
        <v>1</v>
      </c>
      <c r="E40" s="203" t="s">
        <v>756</v>
      </c>
      <c r="F40" s="203" t="s">
        <v>757</v>
      </c>
    </row>
    <row r="41" customFormat="false" ht="15.75" hidden="false" customHeight="false" outlineLevel="0" collapsed="false">
      <c r="A41" s="203" t="s">
        <v>758</v>
      </c>
      <c r="B41" s="203" t="s">
        <v>732</v>
      </c>
      <c r="C41" s="198" t="s">
        <v>700</v>
      </c>
      <c r="D41" s="204" t="n">
        <v>1</v>
      </c>
      <c r="E41" s="203" t="s">
        <v>701</v>
      </c>
      <c r="F41" s="203" t="s">
        <v>759</v>
      </c>
    </row>
    <row r="42" customFormat="false" ht="15.75" hidden="false" customHeight="false" outlineLevel="0" collapsed="false">
      <c r="A42" s="203" t="s">
        <v>760</v>
      </c>
      <c r="B42" s="203" t="s">
        <v>761</v>
      </c>
      <c r="C42" s="198" t="s">
        <v>762</v>
      </c>
      <c r="D42" s="204" t="n">
        <v>1</v>
      </c>
      <c r="E42" s="203" t="s">
        <v>763</v>
      </c>
      <c r="F42" s="203" t="s">
        <v>707</v>
      </c>
    </row>
    <row r="43" customFormat="false" ht="15.75" hidden="false" customHeight="false" outlineLevel="0" collapsed="false">
      <c r="A43" s="203" t="s">
        <v>764</v>
      </c>
      <c r="B43" s="203" t="s">
        <v>765</v>
      </c>
      <c r="C43" s="198" t="s">
        <v>766</v>
      </c>
      <c r="D43" s="204" t="n">
        <v>0.5</v>
      </c>
      <c r="E43" s="203" t="s">
        <v>767</v>
      </c>
      <c r="F43" s="203" t="s">
        <v>768</v>
      </c>
    </row>
    <row r="44" customFormat="false" ht="15.75" hidden="false" customHeight="false" outlineLevel="0" collapsed="false">
      <c r="A44" s="196"/>
      <c r="B44" s="196"/>
      <c r="C44" s="196"/>
      <c r="D44" s="196"/>
      <c r="E44" s="196"/>
      <c r="F44" s="196"/>
    </row>
    <row r="45" customFormat="false" ht="15.75" hidden="false" customHeight="false" outlineLevel="0" collapsed="false">
      <c r="A45" s="196"/>
      <c r="B45" s="196"/>
      <c r="C45" s="196"/>
      <c r="D45" s="196"/>
      <c r="E45" s="196"/>
      <c r="F45" s="196"/>
    </row>
    <row r="46" customFormat="false" ht="15.75" hidden="false" customHeight="false" outlineLevel="0" collapsed="false">
      <c r="A46" s="196"/>
      <c r="B46" s="196"/>
      <c r="C46" s="196"/>
      <c r="D46" s="196"/>
      <c r="E46" s="196"/>
      <c r="F46" s="196"/>
    </row>
    <row r="47" customFormat="false" ht="15.75" hidden="false" customHeight="false" outlineLevel="0" collapsed="false">
      <c r="A47" s="196"/>
      <c r="B47" s="196"/>
      <c r="C47" s="196"/>
      <c r="D47" s="196"/>
      <c r="E47" s="196"/>
      <c r="F47" s="196"/>
    </row>
    <row r="48" customFormat="false" ht="15.75" hidden="false" customHeight="false" outlineLevel="0" collapsed="false">
      <c r="A48" s="196"/>
      <c r="B48" s="196"/>
      <c r="C48" s="196"/>
      <c r="D48" s="196"/>
      <c r="E48" s="196"/>
      <c r="F48" s="196"/>
    </row>
    <row r="49" customFormat="false" ht="15.75" hidden="false" customHeight="false" outlineLevel="0" collapsed="false">
      <c r="A49" s="196"/>
      <c r="B49" s="196"/>
      <c r="C49" s="196"/>
      <c r="D49" s="196"/>
      <c r="E49" s="196"/>
      <c r="F49" s="196"/>
    </row>
    <row r="50" customFormat="false" ht="15.75" hidden="false" customHeight="false" outlineLevel="0" collapsed="false">
      <c r="A50" s="196"/>
      <c r="B50" s="196"/>
      <c r="C50" s="196"/>
      <c r="D50" s="196"/>
      <c r="E50" s="196"/>
      <c r="F50" s="196"/>
    </row>
    <row r="51" customFormat="false" ht="15.75" hidden="false" customHeight="false" outlineLevel="0" collapsed="false">
      <c r="A51" s="196"/>
      <c r="B51" s="196"/>
      <c r="C51" s="196"/>
      <c r="D51" s="196"/>
      <c r="E51" s="196"/>
      <c r="F51" s="196"/>
    </row>
    <row r="52" customFormat="false" ht="15.75" hidden="false" customHeight="false" outlineLevel="0" collapsed="false">
      <c r="A52" s="196"/>
      <c r="B52" s="196"/>
      <c r="C52" s="196"/>
      <c r="D52" s="196"/>
      <c r="E52" s="196"/>
      <c r="F52" s="196"/>
    </row>
    <row r="53" customFormat="false" ht="15.75" hidden="false" customHeight="false" outlineLevel="0" collapsed="false">
      <c r="A53" s="196"/>
      <c r="B53" s="196"/>
      <c r="C53" s="196"/>
      <c r="D53" s="196"/>
      <c r="E53" s="196"/>
      <c r="F53" s="19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2.24"/>
    <col collapsed="false" customWidth="true" hidden="false" outlineLevel="0" max="2" min="2" style="0" width="6.62"/>
    <col collapsed="false" customWidth="true" hidden="false" outlineLevel="0" max="4" min="4" style="0" width="34.13"/>
    <col collapsed="false" customWidth="true" hidden="false" outlineLevel="0" max="9" min="9" style="0" width="28.12"/>
    <col collapsed="false" customWidth="true" hidden="false" outlineLevel="0" max="12" min="12" style="0" width="16.87"/>
  </cols>
  <sheetData>
    <row r="1" customFormat="false" ht="15.75" hidden="false" customHeight="false" outlineLevel="0" collapsed="false">
      <c r="A1" s="79" t="s">
        <v>769</v>
      </c>
      <c r="B1" s="79"/>
      <c r="C1" s="79"/>
      <c r="D1" s="82" t="s">
        <v>770</v>
      </c>
      <c r="E1" s="79"/>
      <c r="F1" s="79"/>
      <c r="G1" s="79"/>
      <c r="H1" s="79"/>
      <c r="I1" s="79"/>
      <c r="J1" s="79"/>
      <c r="K1" s="79"/>
      <c r="L1" s="79"/>
      <c r="M1" s="79"/>
      <c r="N1" s="79"/>
    </row>
    <row r="2" customFormat="false" ht="15.75" hidden="false" customHeight="false" outlineLevel="0" collapsed="false">
      <c r="A2" s="79"/>
      <c r="B2" s="79"/>
      <c r="C2" s="79"/>
      <c r="D2" s="3" t="s">
        <v>771</v>
      </c>
      <c r="E2" s="79"/>
      <c r="F2" s="79"/>
      <c r="G2" s="79"/>
      <c r="H2" s="79"/>
      <c r="I2" s="79"/>
      <c r="J2" s="79"/>
      <c r="K2" s="79"/>
      <c r="L2" s="79"/>
      <c r="M2" s="79"/>
      <c r="N2" s="79"/>
    </row>
    <row r="3" customFormat="false" ht="15.75" hidden="false" customHeight="false" outlineLevel="0" collapsed="false">
      <c r="A3" s="1" t="s">
        <v>772</v>
      </c>
      <c r="B3" s="79"/>
      <c r="C3" s="79"/>
      <c r="D3" s="3" t="s">
        <v>773</v>
      </c>
      <c r="E3" s="79"/>
      <c r="F3" s="1"/>
      <c r="G3" s="79"/>
      <c r="H3" s="79"/>
      <c r="I3" s="79"/>
      <c r="L3" s="79" t="s">
        <v>774</v>
      </c>
      <c r="M3" s="79" t="s">
        <v>78</v>
      </c>
      <c r="N3" s="79" t="s">
        <v>588</v>
      </c>
    </row>
    <row r="4" customFormat="false" ht="15.75" hidden="false" customHeight="false" outlineLevel="0" collapsed="false">
      <c r="A4" s="1" t="s">
        <v>775</v>
      </c>
      <c r="B4" s="205" t="n">
        <v>18</v>
      </c>
      <c r="D4" s="83" t="s">
        <v>776</v>
      </c>
      <c r="E4" s="84" t="s">
        <v>777</v>
      </c>
      <c r="F4" s="206" t="s">
        <v>778</v>
      </c>
      <c r="G4" s="207" t="s">
        <v>779</v>
      </c>
      <c r="H4" s="208" t="s">
        <v>780</v>
      </c>
      <c r="I4" s="104" t="s">
        <v>781</v>
      </c>
      <c r="J4" s="104" t="s">
        <v>78</v>
      </c>
    </row>
    <row r="5" customFormat="false" ht="15.75" hidden="false" customHeight="false" outlineLevel="0" collapsed="false">
      <c r="A5" s="209" t="s">
        <v>782</v>
      </c>
      <c r="B5" s="210" t="s">
        <v>783</v>
      </c>
      <c r="D5" s="95" t="s">
        <v>87</v>
      </c>
      <c r="E5" s="91" t="n">
        <v>3</v>
      </c>
      <c r="F5" s="92" t="n">
        <v>3</v>
      </c>
      <c r="G5" s="100" t="n">
        <v>2</v>
      </c>
      <c r="H5" s="94" t="n">
        <v>1</v>
      </c>
      <c r="I5" s="95" t="s">
        <v>88</v>
      </c>
      <c r="J5" s="102" t="n">
        <v>5</v>
      </c>
      <c r="L5" s="79" t="s">
        <v>29</v>
      </c>
      <c r="M5" s="191" t="n">
        <v>5</v>
      </c>
      <c r="N5" s="3" t="s">
        <v>784</v>
      </c>
    </row>
    <row r="6" customFormat="false" ht="15.75" hidden="false" customHeight="false" outlineLevel="0" collapsed="false">
      <c r="A6" s="6" t="s">
        <v>3</v>
      </c>
      <c r="B6" s="211" t="n">
        <v>2</v>
      </c>
      <c r="D6" s="83" t="s">
        <v>785</v>
      </c>
      <c r="E6" s="212" t="s">
        <v>777</v>
      </c>
      <c r="F6" s="206" t="s">
        <v>778</v>
      </c>
      <c r="G6" s="207" t="s">
        <v>779</v>
      </c>
      <c r="H6" s="208" t="s">
        <v>780</v>
      </c>
      <c r="I6" s="104" t="s">
        <v>781</v>
      </c>
      <c r="J6" s="104" t="s">
        <v>78</v>
      </c>
      <c r="L6" s="79" t="s">
        <v>786</v>
      </c>
      <c r="M6" s="79"/>
      <c r="N6" s="79"/>
    </row>
    <row r="7" customFormat="false" ht="15.75" hidden="false" customHeight="false" outlineLevel="0" collapsed="false">
      <c r="A7" s="7" t="s">
        <v>787</v>
      </c>
      <c r="B7" s="213" t="s">
        <v>15</v>
      </c>
      <c r="D7" s="95" t="s">
        <v>788</v>
      </c>
      <c r="E7" s="99"/>
      <c r="F7" s="97" t="s">
        <v>789</v>
      </c>
      <c r="G7" s="100"/>
      <c r="H7" s="98" t="s">
        <v>789</v>
      </c>
      <c r="I7" s="95" t="s">
        <v>125</v>
      </c>
      <c r="J7" s="102" t="s">
        <v>790</v>
      </c>
      <c r="L7" s="79" t="s">
        <v>248</v>
      </c>
      <c r="M7" s="80" t="n">
        <v>1</v>
      </c>
      <c r="N7" s="3" t="s">
        <v>791</v>
      </c>
    </row>
    <row r="8" customFormat="false" ht="15.75" hidden="false" customHeight="false" outlineLevel="0" collapsed="false">
      <c r="A8" s="214" t="s">
        <v>792</v>
      </c>
      <c r="B8" s="93" t="n">
        <v>2</v>
      </c>
      <c r="D8" s="95" t="s">
        <v>793</v>
      </c>
      <c r="E8" s="91" t="s">
        <v>794</v>
      </c>
      <c r="F8" s="97" t="s">
        <v>795</v>
      </c>
      <c r="G8" s="93" t="s">
        <v>789</v>
      </c>
      <c r="H8" s="98" t="s">
        <v>795</v>
      </c>
      <c r="I8" s="95" t="s">
        <v>796</v>
      </c>
      <c r="J8" s="102" t="s">
        <v>790</v>
      </c>
    </row>
    <row r="9" customFormat="false" ht="15.75" hidden="false" customHeight="false" outlineLevel="0" collapsed="false">
      <c r="A9" s="215" t="s">
        <v>797</v>
      </c>
      <c r="B9" s="216" t="n">
        <v>2</v>
      </c>
      <c r="D9" s="95" t="s">
        <v>798</v>
      </c>
      <c r="E9" s="91" t="s">
        <v>789</v>
      </c>
      <c r="F9" s="97"/>
      <c r="G9" s="100"/>
      <c r="H9" s="94"/>
      <c r="I9" s="95" t="s">
        <v>340</v>
      </c>
      <c r="J9" s="102" t="s">
        <v>790</v>
      </c>
    </row>
    <row r="10" customFormat="false" ht="15.75" hidden="false" customHeight="false" outlineLevel="0" collapsed="false">
      <c r="A10" s="11" t="s">
        <v>8</v>
      </c>
      <c r="B10" s="217" t="n">
        <v>5</v>
      </c>
      <c r="D10" s="95" t="s">
        <v>100</v>
      </c>
      <c r="E10" s="91" t="s">
        <v>794</v>
      </c>
      <c r="F10" s="97" t="s">
        <v>795</v>
      </c>
      <c r="G10" s="100" t="s">
        <v>120</v>
      </c>
      <c r="H10" s="94"/>
      <c r="I10" s="101" t="s">
        <v>799</v>
      </c>
      <c r="J10" s="102" t="s">
        <v>800</v>
      </c>
      <c r="L10" s="79" t="s">
        <v>801</v>
      </c>
      <c r="M10" s="80" t="n">
        <v>10</v>
      </c>
      <c r="N10" s="82" t="s">
        <v>802</v>
      </c>
    </row>
    <row r="11" customFormat="false" ht="15.75" hidden="false" customHeight="false" outlineLevel="0" collapsed="false">
      <c r="A11" s="3" t="s">
        <v>803</v>
      </c>
      <c r="B11" s="82"/>
      <c r="D11" s="95" t="s">
        <v>102</v>
      </c>
      <c r="E11" s="91" t="s">
        <v>794</v>
      </c>
      <c r="F11" s="97" t="s">
        <v>804</v>
      </c>
      <c r="G11" s="93" t="s">
        <v>120</v>
      </c>
      <c r="H11" s="98" t="s">
        <v>789</v>
      </c>
      <c r="I11" s="95" t="s">
        <v>799</v>
      </c>
      <c r="J11" s="102" t="s">
        <v>805</v>
      </c>
      <c r="L11" s="79" t="s">
        <v>806</v>
      </c>
      <c r="M11" s="80" t="n">
        <v>10</v>
      </c>
      <c r="N11" s="79" t="s">
        <v>807</v>
      </c>
    </row>
    <row r="12" customFormat="false" ht="15.75" hidden="false" customHeight="false" outlineLevel="0" collapsed="false">
      <c r="A12" s="3" t="s">
        <v>808</v>
      </c>
      <c r="B12" s="205" t="n">
        <v>25</v>
      </c>
      <c r="D12" s="218" t="s">
        <v>809</v>
      </c>
      <c r="E12" s="212" t="s">
        <v>777</v>
      </c>
      <c r="F12" s="206" t="s">
        <v>778</v>
      </c>
      <c r="G12" s="207" t="s">
        <v>779</v>
      </c>
      <c r="H12" s="208" t="s">
        <v>780</v>
      </c>
      <c r="I12" s="104" t="s">
        <v>781</v>
      </c>
      <c r="J12" s="104" t="s">
        <v>78</v>
      </c>
      <c r="L12" s="79" t="s">
        <v>810</v>
      </c>
      <c r="M12" s="80" t="n">
        <v>50</v>
      </c>
      <c r="N12" s="82" t="s">
        <v>811</v>
      </c>
    </row>
    <row r="13" customFormat="false" ht="15.75" hidden="false" customHeight="false" outlineLevel="0" collapsed="false">
      <c r="A13" s="209" t="s">
        <v>782</v>
      </c>
      <c r="B13" s="219" t="s">
        <v>20</v>
      </c>
      <c r="D13" s="95" t="s">
        <v>117</v>
      </c>
      <c r="E13" s="99" t="n">
        <v>2</v>
      </c>
      <c r="F13" s="92" t="n">
        <v>1</v>
      </c>
      <c r="G13" s="100" t="n">
        <v>2</v>
      </c>
      <c r="H13" s="94" t="n">
        <v>1</v>
      </c>
      <c r="I13" s="101" t="s">
        <v>116</v>
      </c>
      <c r="J13" s="102" t="n">
        <v>2</v>
      </c>
      <c r="L13" s="1" t="s">
        <v>812</v>
      </c>
      <c r="M13" s="191" t="n">
        <v>10</v>
      </c>
      <c r="N13" s="3" t="s">
        <v>813</v>
      </c>
    </row>
    <row r="14" customFormat="false" ht="15.75" hidden="false" customHeight="false" outlineLevel="0" collapsed="false">
      <c r="A14" s="6" t="s">
        <v>3</v>
      </c>
      <c r="B14" s="211" t="n">
        <v>2</v>
      </c>
      <c r="D14" s="95" t="s">
        <v>31</v>
      </c>
      <c r="E14" s="91" t="n">
        <v>4</v>
      </c>
      <c r="F14" s="92" t="n">
        <v>3</v>
      </c>
      <c r="G14" s="100" t="n">
        <v>2</v>
      </c>
      <c r="H14" s="94" t="n">
        <v>1</v>
      </c>
      <c r="I14" s="101"/>
      <c r="J14" s="102" t="n">
        <v>10</v>
      </c>
      <c r="L14" s="79" t="s">
        <v>814</v>
      </c>
      <c r="M14" s="79" t="s">
        <v>78</v>
      </c>
      <c r="N14" s="79" t="s">
        <v>464</v>
      </c>
    </row>
    <row r="15" customFormat="false" ht="15.75" hidden="false" customHeight="false" outlineLevel="0" collapsed="false">
      <c r="A15" s="7" t="s">
        <v>787</v>
      </c>
      <c r="B15" s="11" t="s">
        <v>20</v>
      </c>
      <c r="D15" s="95" t="s">
        <v>93</v>
      </c>
      <c r="E15" s="99" t="n">
        <v>3</v>
      </c>
      <c r="F15" s="92" t="n">
        <v>2</v>
      </c>
      <c r="G15" s="100" t="n">
        <v>4</v>
      </c>
      <c r="H15" s="94" t="s">
        <v>17</v>
      </c>
      <c r="I15" s="101" t="s">
        <v>94</v>
      </c>
      <c r="J15" s="102" t="n">
        <v>5</v>
      </c>
      <c r="L15" s="79" t="s">
        <v>292</v>
      </c>
      <c r="M15" s="80" t="n">
        <v>2</v>
      </c>
      <c r="N15" s="79" t="s">
        <v>815</v>
      </c>
    </row>
    <row r="16" customFormat="false" ht="15.75" hidden="false" customHeight="false" outlineLevel="0" collapsed="false">
      <c r="A16" s="214" t="s">
        <v>792</v>
      </c>
      <c r="B16" s="93" t="n">
        <v>3</v>
      </c>
      <c r="D16" s="95"/>
      <c r="E16" s="91"/>
      <c r="F16" s="92"/>
      <c r="G16" s="100"/>
      <c r="H16" s="94"/>
      <c r="I16" s="101"/>
      <c r="J16" s="102"/>
      <c r="L16" s="79" t="s">
        <v>816</v>
      </c>
      <c r="M16" s="80" t="n">
        <v>10</v>
      </c>
      <c r="N16" s="79" t="s">
        <v>817</v>
      </c>
    </row>
    <row r="17" customFormat="false" ht="15.75" hidden="false" customHeight="false" outlineLevel="0" collapsed="false">
      <c r="A17" s="215" t="s">
        <v>797</v>
      </c>
      <c r="B17" s="216" t="n">
        <v>4</v>
      </c>
      <c r="D17" s="95"/>
      <c r="E17" s="91"/>
      <c r="F17" s="92"/>
      <c r="G17" s="100"/>
      <c r="H17" s="94"/>
      <c r="I17" s="101"/>
      <c r="J17" s="102"/>
      <c r="L17" s="79" t="s">
        <v>818</v>
      </c>
      <c r="M17" s="80" t="n">
        <v>3</v>
      </c>
      <c r="N17" s="79" t="s">
        <v>819</v>
      </c>
      <c r="P17" s="1" t="s">
        <v>820</v>
      </c>
    </row>
    <row r="18" customFormat="false" ht="15.75" hidden="false" customHeight="false" outlineLevel="0" collapsed="false">
      <c r="A18" s="11" t="s">
        <v>8</v>
      </c>
      <c r="B18" s="217" t="n">
        <v>6</v>
      </c>
      <c r="D18" s="101"/>
      <c r="E18" s="99"/>
      <c r="F18" s="92"/>
      <c r="G18" s="93"/>
      <c r="H18" s="94"/>
      <c r="I18" s="101"/>
      <c r="J18" s="107"/>
      <c r="L18" s="79" t="s">
        <v>821</v>
      </c>
      <c r="M18" s="79" t="s">
        <v>17</v>
      </c>
      <c r="N18" s="79" t="s">
        <v>822</v>
      </c>
    </row>
    <row r="19" customFormat="false" ht="15.75" hidden="false" customHeight="false" outlineLevel="0" collapsed="false">
      <c r="A19" s="1" t="s">
        <v>823</v>
      </c>
      <c r="B19" s="79"/>
      <c r="D19" s="83" t="s">
        <v>824</v>
      </c>
      <c r="E19" s="212" t="s">
        <v>825</v>
      </c>
      <c r="F19" s="206"/>
      <c r="G19" s="207" t="s">
        <v>242</v>
      </c>
      <c r="H19" s="208" t="s">
        <v>780</v>
      </c>
      <c r="I19" s="104" t="s">
        <v>781</v>
      </c>
      <c r="J19" s="104" t="s">
        <v>78</v>
      </c>
      <c r="L19" s="79" t="s">
        <v>826</v>
      </c>
      <c r="M19" s="79" t="s">
        <v>17</v>
      </c>
      <c r="N19" s="79" t="s">
        <v>822</v>
      </c>
    </row>
    <row r="20" customFormat="false" ht="15.75" hidden="false" customHeight="false" outlineLevel="0" collapsed="false">
      <c r="A20" s="3" t="s">
        <v>827</v>
      </c>
      <c r="B20" s="205" t="n">
        <v>80</v>
      </c>
      <c r="D20" s="101" t="s">
        <v>828</v>
      </c>
      <c r="E20" s="99" t="n">
        <v>2</v>
      </c>
      <c r="F20" s="92" t="n">
        <v>3</v>
      </c>
      <c r="G20" s="93" t="n">
        <v>1</v>
      </c>
      <c r="H20" s="94" t="n">
        <v>4</v>
      </c>
      <c r="I20" s="101" t="s">
        <v>829</v>
      </c>
      <c r="J20" s="107" t="n">
        <v>12</v>
      </c>
      <c r="L20" s="79" t="s">
        <v>830</v>
      </c>
      <c r="M20" s="80" t="n">
        <v>20</v>
      </c>
      <c r="N20" s="79" t="s">
        <v>822</v>
      </c>
    </row>
    <row r="21" customFormat="false" ht="15.75" hidden="false" customHeight="false" outlineLevel="0" collapsed="false">
      <c r="A21" s="209" t="s">
        <v>782</v>
      </c>
      <c r="B21" s="219" t="s">
        <v>50</v>
      </c>
      <c r="D21" s="101" t="s">
        <v>129</v>
      </c>
      <c r="E21" s="99" t="s">
        <v>120</v>
      </c>
      <c r="F21" s="92" t="n">
        <v>2</v>
      </c>
      <c r="G21" s="100" t="n">
        <v>2</v>
      </c>
      <c r="H21" s="94" t="n">
        <v>1</v>
      </c>
      <c r="I21" s="101" t="s">
        <v>129</v>
      </c>
      <c r="J21" s="107" t="n">
        <v>6</v>
      </c>
      <c r="L21" s="79" t="s">
        <v>831</v>
      </c>
      <c r="M21" s="79" t="s">
        <v>832</v>
      </c>
      <c r="N21" s="79" t="s">
        <v>833</v>
      </c>
    </row>
    <row r="22" customFormat="false" ht="15.75" hidden="false" customHeight="false" outlineLevel="0" collapsed="false">
      <c r="A22" s="6" t="s">
        <v>3</v>
      </c>
      <c r="B22" s="211" t="n">
        <v>1</v>
      </c>
      <c r="D22" s="101" t="s">
        <v>834</v>
      </c>
      <c r="E22" s="99" t="n">
        <v>1</v>
      </c>
      <c r="F22" s="92" t="n">
        <v>2</v>
      </c>
      <c r="G22" s="100" t="s">
        <v>120</v>
      </c>
      <c r="H22" s="94" t="s">
        <v>121</v>
      </c>
      <c r="I22" s="95" t="s">
        <v>122</v>
      </c>
      <c r="J22" s="107" t="n">
        <v>8</v>
      </c>
      <c r="L22" s="79" t="s">
        <v>835</v>
      </c>
      <c r="M22" s="79" t="s">
        <v>17</v>
      </c>
      <c r="N22" s="82" t="s">
        <v>836</v>
      </c>
    </row>
    <row r="23" customFormat="false" ht="15.75" hidden="false" customHeight="false" outlineLevel="0" collapsed="false">
      <c r="A23" s="7" t="s">
        <v>787</v>
      </c>
      <c r="B23" s="11" t="s">
        <v>50</v>
      </c>
      <c r="D23" s="101" t="s">
        <v>837</v>
      </c>
      <c r="E23" s="91" t="n">
        <v>1</v>
      </c>
      <c r="F23" s="92" t="n">
        <v>3</v>
      </c>
      <c r="G23" s="93" t="n">
        <v>2</v>
      </c>
      <c r="H23" s="94" t="n">
        <v>4</v>
      </c>
      <c r="I23" s="95" t="s">
        <v>838</v>
      </c>
      <c r="J23" s="107" t="n">
        <v>12</v>
      </c>
      <c r="L23" s="79" t="s">
        <v>839</v>
      </c>
      <c r="M23" s="80" t="n">
        <v>5</v>
      </c>
      <c r="N23" s="82" t="s">
        <v>840</v>
      </c>
    </row>
    <row r="24" customFormat="false" ht="15.75" hidden="false" customHeight="false" outlineLevel="0" collapsed="false">
      <c r="A24" s="214" t="s">
        <v>792</v>
      </c>
      <c r="B24" s="93" t="n">
        <v>3</v>
      </c>
      <c r="D24" s="101" t="s">
        <v>834</v>
      </c>
      <c r="E24" s="99" t="n">
        <v>1</v>
      </c>
      <c r="F24" s="92" t="n">
        <v>2</v>
      </c>
      <c r="G24" s="100" t="s">
        <v>120</v>
      </c>
      <c r="H24" s="94" t="s">
        <v>121</v>
      </c>
      <c r="I24" s="101" t="s">
        <v>122</v>
      </c>
      <c r="J24" s="220" t="n">
        <v>15</v>
      </c>
      <c r="L24" s="79" t="s">
        <v>285</v>
      </c>
      <c r="M24" s="80" t="n">
        <v>5</v>
      </c>
      <c r="N24" s="79" t="s">
        <v>841</v>
      </c>
      <c r="O24" s="1" t="s">
        <v>842</v>
      </c>
    </row>
    <row r="25" customFormat="false" ht="15.75" hidden="false" customHeight="false" outlineLevel="0" collapsed="false">
      <c r="A25" s="215" t="s">
        <v>797</v>
      </c>
      <c r="B25" s="221" t="n">
        <v>6</v>
      </c>
      <c r="D25" s="218" t="s">
        <v>843</v>
      </c>
      <c r="E25" s="212" t="s">
        <v>844</v>
      </c>
      <c r="F25" s="206" t="s">
        <v>845</v>
      </c>
      <c r="G25" s="207" t="s">
        <v>779</v>
      </c>
      <c r="H25" s="208" t="s">
        <v>780</v>
      </c>
      <c r="I25" s="104" t="s">
        <v>781</v>
      </c>
      <c r="J25" s="104" t="s">
        <v>78</v>
      </c>
      <c r="L25" s="79" t="s">
        <v>300</v>
      </c>
      <c r="M25" s="80" t="n">
        <v>10</v>
      </c>
      <c r="N25" s="79" t="s">
        <v>846</v>
      </c>
      <c r="O25" s="1" t="s">
        <v>847</v>
      </c>
    </row>
    <row r="26" customFormat="false" ht="15.75" hidden="false" customHeight="false" outlineLevel="0" collapsed="false">
      <c r="A26" s="222" t="s">
        <v>848</v>
      </c>
      <c r="B26" s="223" t="n">
        <v>2</v>
      </c>
      <c r="C26" s="79"/>
      <c r="D26" s="101" t="s">
        <v>221</v>
      </c>
      <c r="E26" s="91" t="n">
        <v>2</v>
      </c>
      <c r="F26" s="92" t="s">
        <v>222</v>
      </c>
      <c r="G26" s="93" t="n">
        <v>3</v>
      </c>
      <c r="H26" s="94" t="n">
        <v>0</v>
      </c>
      <c r="I26" s="101" t="s">
        <v>223</v>
      </c>
      <c r="J26" s="107" t="n">
        <v>1</v>
      </c>
      <c r="L26" s="1" t="s">
        <v>252</v>
      </c>
      <c r="M26" s="191" t="n">
        <v>5</v>
      </c>
      <c r="N26" s="1" t="s">
        <v>849</v>
      </c>
    </row>
    <row r="27" customFormat="false" ht="15.75" hidden="false" customHeight="false" outlineLevel="0" collapsed="false">
      <c r="A27" s="11" t="s">
        <v>8</v>
      </c>
      <c r="B27" s="217" t="n">
        <v>6</v>
      </c>
      <c r="C27" s="79"/>
      <c r="D27" s="95" t="s">
        <v>225</v>
      </c>
      <c r="E27" s="91" t="n">
        <v>4</v>
      </c>
      <c r="F27" s="97" t="s">
        <v>226</v>
      </c>
      <c r="G27" s="93" t="n">
        <v>3</v>
      </c>
      <c r="H27" s="94" t="n">
        <v>2</v>
      </c>
      <c r="I27" s="95" t="s">
        <v>227</v>
      </c>
      <c r="J27" s="107" t="n">
        <v>5</v>
      </c>
      <c r="L27" s="1" t="s">
        <v>850</v>
      </c>
      <c r="M27" s="1" t="n">
        <v>3</v>
      </c>
      <c r="N27" s="82" t="s">
        <v>851</v>
      </c>
      <c r="O27" s="1" t="s">
        <v>852</v>
      </c>
    </row>
    <row r="28" customFormat="false" ht="15.75" hidden="false" customHeight="false" outlineLevel="0" collapsed="false">
      <c r="A28" s="1" t="s">
        <v>853</v>
      </c>
      <c r="B28" s="79"/>
      <c r="C28" s="79"/>
      <c r="D28" s="95" t="s">
        <v>228</v>
      </c>
      <c r="E28" s="99" t="n">
        <v>2</v>
      </c>
      <c r="F28" s="92" t="s">
        <v>229</v>
      </c>
      <c r="G28" s="93" t="n">
        <v>5</v>
      </c>
      <c r="H28" s="94" t="n">
        <v>3</v>
      </c>
      <c r="I28" s="95" t="s">
        <v>854</v>
      </c>
      <c r="J28" s="107" t="n">
        <v>8</v>
      </c>
      <c r="L28" s="1" t="s">
        <v>855</v>
      </c>
      <c r="M28" s="1" t="n">
        <v>0</v>
      </c>
      <c r="N28" s="1" t="s">
        <v>856</v>
      </c>
      <c r="O28" s="1" t="s">
        <v>857</v>
      </c>
    </row>
    <row r="29" customFormat="false" ht="15.75" hidden="false" customHeight="false" outlineLevel="0" collapsed="false">
      <c r="A29" s="79" t="s">
        <v>858</v>
      </c>
      <c r="B29" s="79"/>
      <c r="C29" s="79"/>
      <c r="D29" s="95" t="s">
        <v>233</v>
      </c>
      <c r="E29" s="99" t="n">
        <v>2</v>
      </c>
      <c r="F29" s="92" t="s">
        <v>229</v>
      </c>
      <c r="G29" s="93" t="n">
        <v>4</v>
      </c>
      <c r="H29" s="98" t="n">
        <v>4</v>
      </c>
      <c r="I29" s="95" t="s">
        <v>859</v>
      </c>
      <c r="J29" s="102" t="n">
        <v>10</v>
      </c>
      <c r="L29" s="1" t="s">
        <v>860</v>
      </c>
      <c r="M29" s="1" t="n">
        <v>5</v>
      </c>
      <c r="N29" s="1" t="s">
        <v>861</v>
      </c>
      <c r="O29" s="1" t="s">
        <v>862</v>
      </c>
    </row>
    <row r="30" customFormat="false" ht="15.75" hidden="false" customHeight="false" outlineLevel="0" collapsed="false">
      <c r="A30" s="3" t="s">
        <v>863</v>
      </c>
      <c r="B30" s="205" t="n">
        <v>40</v>
      </c>
      <c r="C30" s="79"/>
      <c r="D30" s="101" t="s">
        <v>864</v>
      </c>
      <c r="E30" s="99" t="n">
        <v>3</v>
      </c>
      <c r="F30" s="92" t="s">
        <v>865</v>
      </c>
      <c r="G30" s="100" t="n">
        <v>3</v>
      </c>
      <c r="H30" s="94" t="n">
        <v>1</v>
      </c>
      <c r="I30" s="95" t="s">
        <v>866</v>
      </c>
      <c r="J30" s="102" t="n">
        <v>10</v>
      </c>
    </row>
    <row r="31" customFormat="false" ht="15.75" hidden="false" customHeight="false" outlineLevel="0" collapsed="false">
      <c r="A31" s="209" t="s">
        <v>782</v>
      </c>
      <c r="B31" s="219" t="s">
        <v>20</v>
      </c>
      <c r="C31" s="79"/>
      <c r="D31" s="95" t="s">
        <v>236</v>
      </c>
      <c r="E31" s="91" t="n">
        <v>5</v>
      </c>
      <c r="F31" s="92" t="s">
        <v>222</v>
      </c>
      <c r="G31" s="100" t="n">
        <v>5</v>
      </c>
      <c r="H31" s="98" t="n">
        <v>4</v>
      </c>
      <c r="I31" s="95" t="s">
        <v>867</v>
      </c>
      <c r="J31" s="107" t="n">
        <v>25</v>
      </c>
    </row>
    <row r="32" customFormat="false" ht="15.75" hidden="false" customHeight="false" outlineLevel="0" collapsed="false">
      <c r="A32" s="6" t="s">
        <v>3</v>
      </c>
      <c r="B32" s="211" t="n">
        <v>2</v>
      </c>
      <c r="C32" s="79"/>
      <c r="D32" s="101" t="s">
        <v>221</v>
      </c>
      <c r="E32" s="91" t="n">
        <v>2</v>
      </c>
      <c r="F32" s="92" t="s">
        <v>222</v>
      </c>
      <c r="G32" s="93" t="n">
        <v>3</v>
      </c>
      <c r="H32" s="94" t="n">
        <v>0</v>
      </c>
      <c r="I32" s="101" t="s">
        <v>223</v>
      </c>
      <c r="J32" s="107" t="n">
        <v>1</v>
      </c>
    </row>
    <row r="33" customFormat="false" ht="15.75" hidden="false" customHeight="false" outlineLevel="0" collapsed="false">
      <c r="A33" s="7" t="s">
        <v>787</v>
      </c>
      <c r="B33" s="11" t="s">
        <v>20</v>
      </c>
      <c r="C33" s="79"/>
      <c r="D33" s="95" t="s">
        <v>868</v>
      </c>
      <c r="E33" s="99" t="n">
        <v>2</v>
      </c>
      <c r="F33" s="92" t="s">
        <v>229</v>
      </c>
      <c r="G33" s="100" t="n">
        <v>3</v>
      </c>
      <c r="H33" s="94" t="n">
        <v>3</v>
      </c>
      <c r="I33" s="95" t="s">
        <v>869</v>
      </c>
      <c r="J33" s="102" t="n">
        <v>15</v>
      </c>
      <c r="L33" s="79" t="s">
        <v>870</v>
      </c>
      <c r="M33" s="80" t="n">
        <f aca="false">80*33</f>
        <v>2640</v>
      </c>
      <c r="N33" s="79"/>
    </row>
    <row r="34" customFormat="false" ht="15.75" hidden="false" customHeight="false" outlineLevel="0" collapsed="false">
      <c r="A34" s="214" t="s">
        <v>792</v>
      </c>
      <c r="B34" s="93" t="n">
        <v>2</v>
      </c>
      <c r="C34" s="79"/>
      <c r="D34" s="95" t="s">
        <v>871</v>
      </c>
      <c r="E34" s="91" t="n">
        <v>3</v>
      </c>
      <c r="F34" s="92" t="s">
        <v>222</v>
      </c>
      <c r="G34" s="93" t="n">
        <v>5</v>
      </c>
      <c r="H34" s="94" t="n">
        <v>3</v>
      </c>
      <c r="I34" s="95" t="s">
        <v>872</v>
      </c>
      <c r="J34" s="107" t="n">
        <v>25</v>
      </c>
      <c r="L34" s="79" t="s">
        <v>338</v>
      </c>
      <c r="M34" s="79" t="s">
        <v>873</v>
      </c>
      <c r="N34" s="79"/>
    </row>
    <row r="35" customFormat="false" ht="15.75" hidden="false" customHeight="false" outlineLevel="0" collapsed="false">
      <c r="A35" s="215" t="s">
        <v>797</v>
      </c>
      <c r="B35" s="216" t="n">
        <v>3</v>
      </c>
      <c r="C35" s="79"/>
      <c r="D35" s="83" t="s">
        <v>874</v>
      </c>
      <c r="E35" s="212" t="s">
        <v>777</v>
      </c>
      <c r="F35" s="206" t="s">
        <v>778</v>
      </c>
      <c r="G35" s="207" t="s">
        <v>779</v>
      </c>
      <c r="H35" s="208" t="s">
        <v>780</v>
      </c>
      <c r="I35" s="104" t="s">
        <v>781</v>
      </c>
      <c r="J35" s="104" t="s">
        <v>78</v>
      </c>
      <c r="L35" s="79" t="s">
        <v>336</v>
      </c>
      <c r="M35" s="1" t="s">
        <v>875</v>
      </c>
      <c r="N35" s="82"/>
    </row>
    <row r="36" customFormat="false" ht="15.75" hidden="false" customHeight="false" outlineLevel="0" collapsed="false">
      <c r="A36" s="11" t="s">
        <v>8</v>
      </c>
      <c r="B36" s="217" t="n">
        <v>6</v>
      </c>
      <c r="C36" s="79"/>
      <c r="D36" s="95" t="s">
        <v>876</v>
      </c>
      <c r="E36" s="91" t="n">
        <v>3</v>
      </c>
      <c r="F36" s="97" t="n">
        <v>2</v>
      </c>
      <c r="G36" s="93" t="n">
        <v>2</v>
      </c>
      <c r="H36" s="98" t="n">
        <v>1</v>
      </c>
      <c r="I36" s="95" t="s">
        <v>877</v>
      </c>
      <c r="J36" s="102" t="n">
        <v>15</v>
      </c>
      <c r="L36" s="79"/>
      <c r="M36" s="82"/>
      <c r="N36" s="82"/>
    </row>
    <row r="37" customFormat="false" ht="15.75" hidden="false" customHeight="false" outlineLevel="0" collapsed="false">
      <c r="A37" s="3" t="s">
        <v>878</v>
      </c>
      <c r="B37" s="82"/>
      <c r="C37" s="79"/>
      <c r="D37" s="101" t="s">
        <v>879</v>
      </c>
      <c r="E37" s="99" t="n">
        <v>2</v>
      </c>
      <c r="F37" s="92" t="n">
        <v>9</v>
      </c>
      <c r="G37" s="93" t="n">
        <v>3</v>
      </c>
      <c r="H37" s="98" t="n">
        <v>4</v>
      </c>
      <c r="I37" s="95" t="s">
        <v>880</v>
      </c>
      <c r="J37" s="102" t="n">
        <v>45</v>
      </c>
      <c r="L37" s="79" t="s">
        <v>94</v>
      </c>
      <c r="M37" s="1" t="s">
        <v>881</v>
      </c>
      <c r="N37" s="79"/>
    </row>
    <row r="38" customFormat="false" ht="15.75" hidden="false" customHeight="false" outlineLevel="0" collapsed="false">
      <c r="A38" s="3"/>
      <c r="B38" s="205"/>
      <c r="C38" s="82"/>
      <c r="D38" s="95" t="s">
        <v>139</v>
      </c>
      <c r="E38" s="91" t="n">
        <v>5</v>
      </c>
      <c r="F38" s="92" t="n">
        <v>2</v>
      </c>
      <c r="G38" s="93" t="n">
        <v>2</v>
      </c>
      <c r="H38" s="98" t="n">
        <v>3</v>
      </c>
      <c r="I38" s="95" t="s">
        <v>882</v>
      </c>
      <c r="J38" s="102" t="n">
        <v>50</v>
      </c>
      <c r="L38" s="79" t="s">
        <v>334</v>
      </c>
      <c r="M38" s="3" t="s">
        <v>883</v>
      </c>
      <c r="N38" s="82"/>
    </row>
    <row r="39" customFormat="false" ht="15.75" hidden="false" customHeight="false" outlineLevel="0" collapsed="false">
      <c r="A39" s="5"/>
      <c r="B39" s="219"/>
      <c r="C39" s="79"/>
      <c r="D39" s="95" t="s">
        <v>140</v>
      </c>
      <c r="E39" s="91" t="n">
        <v>5</v>
      </c>
      <c r="F39" s="92" t="n">
        <v>2</v>
      </c>
      <c r="G39" s="100" t="n">
        <v>4</v>
      </c>
      <c r="H39" s="98" t="n">
        <v>1</v>
      </c>
      <c r="I39" s="95" t="s">
        <v>796</v>
      </c>
      <c r="J39" s="102" t="n">
        <v>50</v>
      </c>
      <c r="L39" s="79" t="s">
        <v>325</v>
      </c>
      <c r="M39" s="1" t="s">
        <v>884</v>
      </c>
      <c r="N39" s="79"/>
    </row>
    <row r="40" customFormat="false" ht="15.75" hidden="false" customHeight="false" outlineLevel="0" collapsed="false">
      <c r="A40" s="6"/>
      <c r="B40" s="211"/>
      <c r="C40" s="79"/>
      <c r="D40" s="218" t="s">
        <v>885</v>
      </c>
      <c r="E40" s="212" t="s">
        <v>777</v>
      </c>
      <c r="F40" s="206" t="s">
        <v>778</v>
      </c>
      <c r="G40" s="207" t="s">
        <v>779</v>
      </c>
      <c r="H40" s="208" t="s">
        <v>780</v>
      </c>
      <c r="I40" s="104" t="s">
        <v>781</v>
      </c>
      <c r="J40" s="104" t="s">
        <v>78</v>
      </c>
      <c r="L40" s="79" t="s">
        <v>329</v>
      </c>
      <c r="M40" s="79" t="s">
        <v>886</v>
      </c>
      <c r="N40" s="79"/>
    </row>
    <row r="41" customFormat="false" ht="15.75" hidden="false" customHeight="false" outlineLevel="0" collapsed="false">
      <c r="A41" s="7"/>
      <c r="B41" s="11"/>
      <c r="C41" s="79"/>
      <c r="D41" s="95" t="s">
        <v>145</v>
      </c>
      <c r="E41" s="91" t="n">
        <v>3</v>
      </c>
      <c r="F41" s="92" t="n">
        <v>4</v>
      </c>
      <c r="G41" s="93" t="n">
        <v>2</v>
      </c>
      <c r="H41" s="98" t="n">
        <v>3</v>
      </c>
      <c r="I41" s="95" t="s">
        <v>882</v>
      </c>
      <c r="J41" s="102" t="n">
        <v>20</v>
      </c>
      <c r="L41" s="79" t="s">
        <v>343</v>
      </c>
      <c r="M41" s="1" t="s">
        <v>887</v>
      </c>
      <c r="N41" s="79"/>
    </row>
    <row r="42" customFormat="false" ht="15.75" hidden="false" customHeight="false" outlineLevel="0" collapsed="false">
      <c r="A42" s="8"/>
      <c r="B42" s="93"/>
      <c r="C42" s="79"/>
      <c r="D42" s="95" t="s">
        <v>146</v>
      </c>
      <c r="E42" s="91" t="n">
        <v>3</v>
      </c>
      <c r="F42" s="92" t="n">
        <v>4</v>
      </c>
      <c r="G42" s="100" t="n">
        <v>4</v>
      </c>
      <c r="H42" s="98" t="n">
        <v>1</v>
      </c>
      <c r="I42" s="95" t="s">
        <v>888</v>
      </c>
      <c r="J42" s="102" t="n">
        <v>20</v>
      </c>
      <c r="L42" s="79" t="s">
        <v>325</v>
      </c>
      <c r="M42" s="1" t="s">
        <v>889</v>
      </c>
      <c r="N42" s="79"/>
    </row>
    <row r="43" customFormat="false" ht="15.75" hidden="false" customHeight="false" outlineLevel="0" collapsed="false">
      <c r="A43" s="9"/>
      <c r="B43" s="216"/>
      <c r="C43" s="79"/>
      <c r="D43" s="95" t="s">
        <v>890</v>
      </c>
      <c r="E43" s="99" t="n">
        <v>1</v>
      </c>
      <c r="F43" s="92" t="n">
        <v>9</v>
      </c>
      <c r="G43" s="93" t="n">
        <v>3</v>
      </c>
      <c r="H43" s="98" t="s">
        <v>891</v>
      </c>
      <c r="I43" s="101" t="s">
        <v>892</v>
      </c>
      <c r="J43" s="102" t="n">
        <v>30</v>
      </c>
      <c r="L43" s="79" t="s">
        <v>893</v>
      </c>
      <c r="M43" s="1" t="s">
        <v>894</v>
      </c>
      <c r="N43" s="79"/>
    </row>
    <row r="44" customFormat="false" ht="15.75" hidden="false" customHeight="false" outlineLevel="0" collapsed="false">
      <c r="A44" s="213"/>
      <c r="B44" s="217"/>
      <c r="C44" s="79"/>
      <c r="D44" s="95" t="s">
        <v>895</v>
      </c>
      <c r="E44" s="91" t="n">
        <v>3</v>
      </c>
      <c r="F44" s="97" t="n">
        <v>9</v>
      </c>
      <c r="G44" s="93" t="n">
        <v>2</v>
      </c>
      <c r="H44" s="98" t="n">
        <v>2</v>
      </c>
      <c r="I44" s="95" t="s">
        <v>882</v>
      </c>
      <c r="J44" s="102" t="n">
        <v>30</v>
      </c>
      <c r="L44" s="79" t="s">
        <v>331</v>
      </c>
      <c r="M44" s="3" t="s">
        <v>896</v>
      </c>
      <c r="N44" s="82"/>
    </row>
    <row r="45" customFormat="false" ht="15.75" hidden="false" customHeight="false" outlineLevel="0" collapsed="false">
      <c r="A45" s="1"/>
      <c r="B45" s="79"/>
      <c r="C45" s="79"/>
      <c r="D45" s="95" t="s">
        <v>148</v>
      </c>
      <c r="E45" s="99" t="n">
        <v>1</v>
      </c>
      <c r="F45" s="92" t="n">
        <v>8</v>
      </c>
      <c r="G45" s="100" t="n">
        <v>2</v>
      </c>
      <c r="H45" s="98" t="n">
        <v>6</v>
      </c>
      <c r="I45" s="95" t="s">
        <v>892</v>
      </c>
      <c r="J45" s="102" t="n">
        <v>20</v>
      </c>
      <c r="L45" s="79"/>
      <c r="M45" s="82"/>
      <c r="N45" s="79"/>
    </row>
    <row r="46" customFormat="false" ht="15.75" hidden="false" customHeight="false" outlineLevel="0" collapsed="false">
      <c r="C46" s="79"/>
      <c r="D46" s="101" t="s">
        <v>897</v>
      </c>
      <c r="E46" s="99" t="s">
        <v>120</v>
      </c>
      <c r="F46" s="92" t="n">
        <v>8</v>
      </c>
      <c r="G46" s="100" t="n">
        <v>2</v>
      </c>
      <c r="H46" s="94" t="n">
        <v>1</v>
      </c>
      <c r="I46" s="95" t="s">
        <v>898</v>
      </c>
      <c r="J46" s="102" t="n">
        <v>20</v>
      </c>
      <c r="L46" s="79" t="s">
        <v>899</v>
      </c>
      <c r="M46" s="82" t="s">
        <v>900</v>
      </c>
      <c r="N46" s="79"/>
    </row>
    <row r="47" customFormat="false" ht="15.75" hidden="false" customHeight="false" outlineLevel="0" collapsed="false">
      <c r="C47" s="79"/>
      <c r="D47" s="95" t="s">
        <v>901</v>
      </c>
      <c r="E47" s="91" t="n">
        <v>1</v>
      </c>
      <c r="F47" s="97" t="n">
        <v>2</v>
      </c>
      <c r="G47" s="93" t="n">
        <v>6</v>
      </c>
      <c r="H47" s="98" t="n">
        <v>8</v>
      </c>
      <c r="I47" s="95" t="s">
        <v>902</v>
      </c>
      <c r="J47" s="102" t="n">
        <v>30</v>
      </c>
      <c r="L47" s="3" t="s">
        <v>349</v>
      </c>
      <c r="M47" s="3" t="s">
        <v>903</v>
      </c>
      <c r="N47" s="82"/>
    </row>
    <row r="48" customFormat="false" ht="15.75" hidden="false" customHeight="false" outlineLevel="0" collapsed="false">
      <c r="C48" s="79"/>
      <c r="D48" s="95" t="s">
        <v>904</v>
      </c>
      <c r="E48" s="91" t="n">
        <v>3</v>
      </c>
      <c r="F48" s="92" t="n">
        <v>2</v>
      </c>
      <c r="G48" s="93" t="n">
        <v>2</v>
      </c>
      <c r="H48" s="98" t="s">
        <v>164</v>
      </c>
      <c r="I48" s="95" t="s">
        <v>892</v>
      </c>
      <c r="J48" s="102" t="n">
        <v>40</v>
      </c>
      <c r="L48" s="224" t="s">
        <v>327</v>
      </c>
      <c r="M48" s="3" t="s">
        <v>905</v>
      </c>
    </row>
    <row r="49" customFormat="false" ht="15.75" hidden="false" customHeight="false" outlineLevel="0" collapsed="false">
      <c r="C49" s="79"/>
      <c r="D49" s="95" t="s">
        <v>906</v>
      </c>
      <c r="E49" s="91" t="s">
        <v>907</v>
      </c>
      <c r="F49" s="97" t="n">
        <v>4</v>
      </c>
      <c r="G49" s="93" t="n">
        <v>3</v>
      </c>
      <c r="H49" s="98" t="n">
        <v>3</v>
      </c>
      <c r="I49" s="95" t="s">
        <v>908</v>
      </c>
      <c r="J49" s="107" t="n">
        <v>20</v>
      </c>
      <c r="L49" s="1" t="s">
        <v>88</v>
      </c>
      <c r="M49" s="1" t="s">
        <v>909</v>
      </c>
    </row>
    <row r="50" customFormat="false" ht="15.75" hidden="false" customHeight="false" outlineLevel="0" collapsed="false">
      <c r="C50" s="79"/>
      <c r="D50" s="101" t="s">
        <v>166</v>
      </c>
      <c r="E50" s="91" t="s">
        <v>121</v>
      </c>
      <c r="F50" s="92" t="n">
        <v>1</v>
      </c>
      <c r="G50" s="100" t="n">
        <v>4</v>
      </c>
      <c r="H50" s="94" t="n">
        <v>1</v>
      </c>
      <c r="I50" s="101" t="s">
        <v>910</v>
      </c>
      <c r="J50" s="107" t="n">
        <v>15</v>
      </c>
      <c r="L50" s="1" t="s">
        <v>125</v>
      </c>
      <c r="M50" s="1" t="s">
        <v>333</v>
      </c>
    </row>
    <row r="51" customFormat="false" ht="15.75" hidden="false" customHeight="false" outlineLevel="0" collapsed="false">
      <c r="C51" s="79"/>
      <c r="D51" s="95" t="s">
        <v>161</v>
      </c>
      <c r="E51" s="91" t="n">
        <v>6</v>
      </c>
      <c r="F51" s="105" t="n">
        <v>4</v>
      </c>
      <c r="G51" s="93" t="n">
        <v>4</v>
      </c>
      <c r="H51" s="98" t="n">
        <v>2</v>
      </c>
      <c r="I51" s="95" t="s">
        <v>898</v>
      </c>
      <c r="J51" s="102" t="n">
        <v>40</v>
      </c>
      <c r="L51" s="1" t="s">
        <v>340</v>
      </c>
      <c r="M51" s="1" t="s">
        <v>341</v>
      </c>
    </row>
    <row r="52" customFormat="false" ht="15.75" hidden="false" customHeight="false" outlineLevel="0" collapsed="false">
      <c r="C52" s="79"/>
      <c r="D52" s="95" t="s">
        <v>163</v>
      </c>
      <c r="E52" s="91" t="n">
        <v>6</v>
      </c>
      <c r="F52" s="105" t="n">
        <v>4</v>
      </c>
      <c r="G52" s="93" t="n">
        <v>2</v>
      </c>
      <c r="H52" s="98" t="n">
        <v>3</v>
      </c>
      <c r="I52" s="101" t="s">
        <v>165</v>
      </c>
      <c r="J52" s="102" t="n">
        <v>40</v>
      </c>
      <c r="L52" s="3" t="s">
        <v>349</v>
      </c>
      <c r="M52" s="3" t="s">
        <v>911</v>
      </c>
      <c r="N52" s="79"/>
    </row>
    <row r="53" customFormat="false" ht="15.75" hidden="false" customHeight="false" outlineLevel="0" collapsed="false">
      <c r="C53" s="79"/>
      <c r="D53" s="95"/>
      <c r="E53" s="91"/>
      <c r="F53" s="97"/>
      <c r="G53" s="100"/>
      <c r="H53" s="98"/>
      <c r="I53" s="95"/>
      <c r="J53" s="102"/>
      <c r="L53" s="1" t="s">
        <v>829</v>
      </c>
      <c r="M53" s="1" t="s">
        <v>912</v>
      </c>
      <c r="N53" s="79"/>
    </row>
    <row r="54" customFormat="false" ht="15.75" hidden="false" customHeight="false" outlineLevel="0" collapsed="false">
      <c r="C54" s="79"/>
      <c r="D54" s="95"/>
      <c r="E54" s="91"/>
      <c r="F54" s="97"/>
      <c r="G54" s="93"/>
      <c r="H54" s="98"/>
      <c r="I54" s="95"/>
      <c r="J54" s="102"/>
      <c r="L54" s="1" t="s">
        <v>913</v>
      </c>
      <c r="M54" s="1" t="s">
        <v>914</v>
      </c>
      <c r="N54" s="79"/>
    </row>
    <row r="55" customFormat="false" ht="15.75" hidden="false" customHeight="false" outlineLevel="0" collapsed="false">
      <c r="A55" s="1" t="s">
        <v>267</v>
      </c>
      <c r="B55" s="1" t="s">
        <v>915</v>
      </c>
      <c r="C55" s="79"/>
      <c r="L55" s="79"/>
      <c r="M55" s="79"/>
      <c r="N55" s="79"/>
    </row>
    <row r="56" customFormat="false" ht="15.75" hidden="false" customHeight="false" outlineLevel="0" collapsed="false">
      <c r="A56" s="79" t="s">
        <v>269</v>
      </c>
      <c r="B56" s="79" t="s">
        <v>916</v>
      </c>
      <c r="C56" s="79"/>
      <c r="L56" s="79"/>
      <c r="M56" s="79"/>
      <c r="N56" s="79"/>
    </row>
    <row r="57" customFormat="false" ht="15.75" hidden="false" customHeight="false" outlineLevel="0" collapsed="false">
      <c r="A57" s="3" t="s">
        <v>917</v>
      </c>
      <c r="B57" s="205" t="n">
        <v>60</v>
      </c>
      <c r="C57" s="79"/>
      <c r="L57" s="79" t="s">
        <v>918</v>
      </c>
      <c r="M57" s="79"/>
      <c r="N57" s="79"/>
    </row>
    <row r="58" customFormat="false" ht="15.75" hidden="false" customHeight="false" outlineLevel="0" collapsed="false">
      <c r="A58" s="5" t="s">
        <v>782</v>
      </c>
      <c r="B58" s="219" t="s">
        <v>20</v>
      </c>
      <c r="C58" s="79"/>
      <c r="L58" s="225" t="s">
        <v>919</v>
      </c>
      <c r="M58" s="226" t="s">
        <v>78</v>
      </c>
      <c r="N58" s="226" t="s">
        <v>464</v>
      </c>
      <c r="O58" s="225" t="s">
        <v>242</v>
      </c>
    </row>
    <row r="59" customFormat="false" ht="15.75" hidden="false" customHeight="false" outlineLevel="0" collapsed="false">
      <c r="A59" s="9" t="s">
        <v>797</v>
      </c>
      <c r="B59" s="221" t="n">
        <v>9</v>
      </c>
      <c r="C59" s="79"/>
      <c r="L59" s="138" t="s">
        <v>252</v>
      </c>
      <c r="M59" s="227" t="n">
        <v>10</v>
      </c>
      <c r="N59" s="141" t="s">
        <v>920</v>
      </c>
      <c r="O59" s="141" t="s">
        <v>253</v>
      </c>
    </row>
    <row r="60" customFormat="false" ht="15.75" hidden="false" customHeight="false" outlineLevel="0" collapsed="false">
      <c r="A60" s="213" t="s">
        <v>8</v>
      </c>
      <c r="B60" s="217" t="n">
        <v>5</v>
      </c>
      <c r="L60" s="141"/>
      <c r="M60" s="227"/>
      <c r="N60" s="141"/>
      <c r="O60" s="141"/>
    </row>
    <row r="61" customFormat="false" ht="15.75" hidden="false" customHeight="false" outlineLevel="0" collapsed="false">
      <c r="A61" s="1" t="s">
        <v>921</v>
      </c>
      <c r="B61" s="79"/>
      <c r="L61" s="138" t="s">
        <v>248</v>
      </c>
      <c r="M61" s="227" t="n">
        <v>10</v>
      </c>
      <c r="N61" s="141" t="s">
        <v>922</v>
      </c>
      <c r="O61" s="141" t="s">
        <v>923</v>
      </c>
    </row>
    <row r="62" customFormat="false" ht="15.75" hidden="false" customHeight="false" outlineLevel="0" collapsed="false">
      <c r="A62" s="3" t="s">
        <v>924</v>
      </c>
      <c r="B62" s="82"/>
      <c r="C62" s="82"/>
      <c r="L62" s="141" t="s">
        <v>250</v>
      </c>
      <c r="M62" s="227" t="n">
        <v>5</v>
      </c>
      <c r="N62" s="141" t="s">
        <v>922</v>
      </c>
      <c r="O62" s="228" t="s">
        <v>925</v>
      </c>
    </row>
    <row r="63" customFormat="false" ht="15.75" hidden="false" customHeight="false" outlineLevel="0" collapsed="false">
      <c r="A63" s="3" t="s">
        <v>926</v>
      </c>
      <c r="B63" s="205" t="n">
        <v>120</v>
      </c>
      <c r="C63" s="79"/>
      <c r="L63" s="225" t="s">
        <v>927</v>
      </c>
      <c r="M63" s="225" t="s">
        <v>266</v>
      </c>
      <c r="N63" s="225" t="s">
        <v>242</v>
      </c>
    </row>
    <row r="64" customFormat="false" ht="15.75" hidden="false" customHeight="false" outlineLevel="0" collapsed="false">
      <c r="A64" s="5" t="s">
        <v>782</v>
      </c>
      <c r="B64" s="219" t="s">
        <v>20</v>
      </c>
      <c r="C64" s="79"/>
      <c r="L64" s="141" t="s">
        <v>276</v>
      </c>
      <c r="M64" s="229" t="n">
        <v>10</v>
      </c>
      <c r="N64" s="141" t="s">
        <v>928</v>
      </c>
    </row>
    <row r="65" customFormat="false" ht="15.75" hidden="false" customHeight="false" outlineLevel="0" collapsed="false">
      <c r="A65" s="9" t="s">
        <v>797</v>
      </c>
      <c r="B65" s="216" t="n">
        <v>9</v>
      </c>
      <c r="C65" s="79"/>
      <c r="L65" s="138" t="s">
        <v>267</v>
      </c>
      <c r="M65" s="141"/>
      <c r="N65" s="141" t="s">
        <v>268</v>
      </c>
    </row>
    <row r="66" customFormat="false" ht="15.75" hidden="false" customHeight="false" outlineLevel="0" collapsed="false">
      <c r="A66" s="213" t="s">
        <v>8</v>
      </c>
      <c r="B66" s="217" t="n">
        <v>6</v>
      </c>
      <c r="C66" s="79"/>
      <c r="L66" s="138" t="s">
        <v>269</v>
      </c>
      <c r="M66" s="230"/>
      <c r="N66" s="141" t="s">
        <v>270</v>
      </c>
    </row>
    <row r="67" customFormat="false" ht="15.75" hidden="false" customHeight="false" outlineLevel="0" collapsed="false">
      <c r="A67" s="3" t="s">
        <v>929</v>
      </c>
      <c r="B67" s="82"/>
      <c r="C67" s="82"/>
      <c r="L67" s="141" t="s">
        <v>255</v>
      </c>
      <c r="M67" s="141"/>
      <c r="N67" s="141" t="s">
        <v>930</v>
      </c>
    </row>
    <row r="68" customFormat="false" ht="15.75" hidden="false" customHeight="false" outlineLevel="0" collapsed="false">
      <c r="A68" s="3" t="s">
        <v>931</v>
      </c>
      <c r="B68" s="82"/>
      <c r="C68" s="79"/>
      <c r="L68" s="141" t="s">
        <v>932</v>
      </c>
      <c r="M68" s="141" t="s">
        <v>933</v>
      </c>
      <c r="N68" s="141" t="s">
        <v>934</v>
      </c>
      <c r="O68" s="141"/>
    </row>
    <row r="69" customFormat="false" ht="15.75" hidden="false" customHeight="false" outlineLevel="0" collapsed="false">
      <c r="A69" s="79"/>
      <c r="B69" s="79"/>
      <c r="C69" s="79"/>
      <c r="L69" s="138" t="s">
        <v>935</v>
      </c>
      <c r="M69" s="141" t="s">
        <v>17</v>
      </c>
      <c r="N69" s="138" t="s">
        <v>936</v>
      </c>
    </row>
    <row r="70" customFormat="false" ht="15.75" hidden="false" customHeight="false" outlineLevel="0" collapsed="false">
      <c r="A70" s="3" t="s">
        <v>937</v>
      </c>
      <c r="B70" s="205" t="n">
        <v>150</v>
      </c>
      <c r="C70" s="79"/>
      <c r="L70" s="141" t="s">
        <v>271</v>
      </c>
      <c r="M70" s="141" t="s">
        <v>17</v>
      </c>
      <c r="N70" s="141" t="s">
        <v>938</v>
      </c>
    </row>
    <row r="71" customFormat="false" ht="15.75" hidden="false" customHeight="false" outlineLevel="0" collapsed="false">
      <c r="A71" s="5" t="s">
        <v>782</v>
      </c>
      <c r="B71" s="219" t="s">
        <v>50</v>
      </c>
      <c r="C71" s="79"/>
      <c r="L71" s="141" t="s">
        <v>96</v>
      </c>
      <c r="M71" s="141" t="s">
        <v>17</v>
      </c>
      <c r="N71" s="141" t="s">
        <v>260</v>
      </c>
    </row>
    <row r="72" customFormat="false" ht="15.75" hidden="false" customHeight="false" outlineLevel="0" collapsed="false">
      <c r="A72" s="6" t="s">
        <v>939</v>
      </c>
      <c r="B72" s="211" t="n">
        <v>1</v>
      </c>
      <c r="C72" s="79"/>
      <c r="L72" s="141" t="s">
        <v>940</v>
      </c>
      <c r="M72" s="141" t="s">
        <v>39</v>
      </c>
      <c r="N72" s="141" t="s">
        <v>941</v>
      </c>
    </row>
    <row r="73" customFormat="false" ht="15.75" hidden="false" customHeight="false" outlineLevel="0" collapsed="false">
      <c r="A73" s="7" t="s">
        <v>942</v>
      </c>
      <c r="B73" s="11" t="s">
        <v>20</v>
      </c>
      <c r="C73" s="79"/>
      <c r="L73" s="141" t="s">
        <v>943</v>
      </c>
      <c r="M73" s="141" t="s">
        <v>39</v>
      </c>
      <c r="N73" s="141" t="s">
        <v>944</v>
      </c>
    </row>
    <row r="74" customFormat="false" ht="15.75" hidden="false" customHeight="false" outlineLevel="0" collapsed="false">
      <c r="A74" s="215" t="s">
        <v>797</v>
      </c>
      <c r="B74" s="216" t="n">
        <v>11</v>
      </c>
      <c r="C74" s="79"/>
      <c r="K74" s="79"/>
      <c r="L74" s="141" t="s">
        <v>274</v>
      </c>
      <c r="M74" s="141" t="s">
        <v>17</v>
      </c>
      <c r="N74" s="141" t="s">
        <v>275</v>
      </c>
    </row>
    <row r="75" customFormat="false" ht="15.75" hidden="false" customHeight="false" outlineLevel="0" collapsed="false">
      <c r="A75" s="222" t="s">
        <v>848</v>
      </c>
      <c r="B75" s="223" t="n">
        <v>1</v>
      </c>
      <c r="C75" s="79"/>
      <c r="L75" s="225" t="s">
        <v>319</v>
      </c>
      <c r="M75" s="226" t="s">
        <v>78</v>
      </c>
      <c r="N75" s="226" t="s">
        <v>464</v>
      </c>
      <c r="O75" s="225" t="s">
        <v>242</v>
      </c>
    </row>
    <row r="76" customFormat="false" ht="15.75" hidden="false" customHeight="false" outlineLevel="0" collapsed="false">
      <c r="A76" s="11" t="s">
        <v>8</v>
      </c>
      <c r="B76" s="217" t="n">
        <v>6</v>
      </c>
      <c r="C76" s="79"/>
      <c r="L76" s="138" t="s">
        <v>818</v>
      </c>
      <c r="M76" s="227" t="n">
        <v>10</v>
      </c>
      <c r="N76" s="141" t="s">
        <v>945</v>
      </c>
      <c r="O76" s="141" t="s">
        <v>946</v>
      </c>
    </row>
    <row r="77" customFormat="false" ht="15.75" hidden="false" customHeight="false" outlineLevel="0" collapsed="false">
      <c r="A77" s="82" t="s">
        <v>947</v>
      </c>
      <c r="B77" s="82"/>
      <c r="C77" s="82"/>
      <c r="L77" s="138" t="s">
        <v>29</v>
      </c>
      <c r="M77" s="227" t="n">
        <v>25</v>
      </c>
      <c r="N77" s="141" t="s">
        <v>945</v>
      </c>
      <c r="O77" s="141" t="s">
        <v>948</v>
      </c>
    </row>
    <row r="78" customFormat="false" ht="15.75" hidden="false" customHeight="false" outlineLevel="0" collapsed="false">
      <c r="A78" s="79"/>
      <c r="B78" s="79"/>
      <c r="C78" s="79"/>
      <c r="L78" s="141" t="s">
        <v>949</v>
      </c>
      <c r="M78" s="227" t="n">
        <v>25</v>
      </c>
      <c r="N78" s="141" t="s">
        <v>945</v>
      </c>
      <c r="O78" s="141" t="s">
        <v>950</v>
      </c>
    </row>
    <row r="79" customFormat="false" ht="15.75" hidden="false" customHeight="false" outlineLevel="0" collapsed="false">
      <c r="A79" s="79"/>
      <c r="B79" s="79"/>
      <c r="C79" s="79"/>
      <c r="L79" s="225" t="s">
        <v>951</v>
      </c>
      <c r="M79" s="226" t="s">
        <v>78</v>
      </c>
      <c r="N79" s="226" t="s">
        <v>464</v>
      </c>
      <c r="O79" s="225" t="s">
        <v>242</v>
      </c>
    </row>
    <row r="80" customFormat="false" ht="15.75" hidden="false" customHeight="false" outlineLevel="0" collapsed="false">
      <c r="A80" s="79"/>
      <c r="B80" s="79"/>
      <c r="C80" s="79"/>
      <c r="L80" s="141" t="s">
        <v>294</v>
      </c>
      <c r="M80" s="227" t="n">
        <v>20</v>
      </c>
      <c r="N80" s="141" t="s">
        <v>952</v>
      </c>
      <c r="O80" s="141" t="s">
        <v>953</v>
      </c>
    </row>
    <row r="81" customFormat="false" ht="15.75" hidden="false" customHeight="false" outlineLevel="0" collapsed="false">
      <c r="A81" s="79"/>
      <c r="B81" s="79"/>
      <c r="C81" s="79"/>
      <c r="L81" s="141" t="s">
        <v>296</v>
      </c>
      <c r="M81" s="227" t="n">
        <v>10</v>
      </c>
      <c r="N81" s="141" t="s">
        <v>772</v>
      </c>
      <c r="O81" s="231" t="s">
        <v>954</v>
      </c>
    </row>
    <row r="82" customFormat="false" ht="15.75" hidden="false" customHeight="false" outlineLevel="0" collapsed="false">
      <c r="A82" s="82"/>
      <c r="B82" s="82"/>
      <c r="C82" s="79"/>
      <c r="L82" s="138" t="s">
        <v>285</v>
      </c>
      <c r="M82" s="227" t="n">
        <v>25</v>
      </c>
      <c r="N82" s="141" t="s">
        <v>772</v>
      </c>
      <c r="O82" s="138" t="s">
        <v>955</v>
      </c>
    </row>
    <row r="83" customFormat="false" ht="15.75" hidden="false" customHeight="false" outlineLevel="0" collapsed="false">
      <c r="A83" s="209"/>
      <c r="B83" s="219"/>
      <c r="C83" s="79"/>
      <c r="L83" s="141" t="s">
        <v>956</v>
      </c>
      <c r="M83" s="227" t="n">
        <v>0</v>
      </c>
      <c r="N83" s="141" t="s">
        <v>957</v>
      </c>
      <c r="O83" s="141" t="s">
        <v>958</v>
      </c>
    </row>
    <row r="84" customFormat="false" ht="15.75" hidden="false" customHeight="false" outlineLevel="0" collapsed="false">
      <c r="A84" s="215"/>
      <c r="B84" s="221"/>
      <c r="C84" s="79"/>
      <c r="L84" s="141" t="s">
        <v>290</v>
      </c>
      <c r="M84" s="227" t="n">
        <v>20</v>
      </c>
      <c r="N84" s="141" t="s">
        <v>959</v>
      </c>
      <c r="O84" s="141" t="s">
        <v>960</v>
      </c>
    </row>
    <row r="85" customFormat="false" ht="15.75" hidden="false" customHeight="false" outlineLevel="0" collapsed="false">
      <c r="A85" s="11"/>
      <c r="B85" s="217"/>
      <c r="C85" s="79"/>
      <c r="K85" s="79"/>
      <c r="L85" s="141" t="s">
        <v>292</v>
      </c>
      <c r="M85" s="227" t="n">
        <v>20</v>
      </c>
      <c r="N85" s="141" t="s">
        <v>863</v>
      </c>
      <c r="O85" s="141" t="s">
        <v>961</v>
      </c>
    </row>
    <row r="86" customFormat="false" ht="15.75" hidden="false" customHeight="false" outlineLevel="0" collapsed="false">
      <c r="A86" s="82"/>
      <c r="B86" s="82"/>
      <c r="C86" s="82"/>
      <c r="K86" s="79"/>
      <c r="L86" s="141" t="s">
        <v>298</v>
      </c>
      <c r="M86" s="141" t="n">
        <v>150</v>
      </c>
      <c r="N86" s="141" t="s">
        <v>24</v>
      </c>
      <c r="O86" s="141" t="s">
        <v>299</v>
      </c>
    </row>
    <row r="87" customFormat="false" ht="15.75" hidden="false" customHeight="false" outlineLevel="0" collapsed="false">
      <c r="A87" s="82"/>
      <c r="B87" s="82"/>
      <c r="C87" s="82"/>
      <c r="K87" s="79"/>
      <c r="L87" s="138" t="s">
        <v>300</v>
      </c>
      <c r="M87" s="227" t="n">
        <v>75</v>
      </c>
      <c r="N87" s="141" t="s">
        <v>24</v>
      </c>
      <c r="O87" s="141" t="s">
        <v>301</v>
      </c>
    </row>
    <row r="88" customFormat="false" ht="15.75" hidden="false" customHeight="false" outlineLevel="0" collapsed="false">
      <c r="A88" s="79"/>
      <c r="B88" s="79"/>
      <c r="C88" s="79"/>
      <c r="K88" s="79"/>
      <c r="L88" s="141" t="s">
        <v>302</v>
      </c>
      <c r="M88" s="141" t="n">
        <v>10</v>
      </c>
      <c r="N88" s="141" t="s">
        <v>24</v>
      </c>
      <c r="O88" s="141" t="s">
        <v>962</v>
      </c>
    </row>
    <row r="89" customFormat="false" ht="15.75" hidden="false" customHeight="false" outlineLevel="0" collapsed="false">
      <c r="A89" s="82"/>
      <c r="B89" s="82"/>
      <c r="C89" s="79"/>
      <c r="K89" s="79"/>
      <c r="L89" s="79"/>
      <c r="M89" s="79"/>
      <c r="N89" s="79"/>
      <c r="O89" s="79"/>
      <c r="P89" s="79"/>
      <c r="Q89" s="79"/>
    </row>
    <row r="90" customFormat="false" ht="15.75" hidden="false" customHeight="false" outlineLevel="0" collapsed="false">
      <c r="A90" s="209"/>
      <c r="B90" s="219"/>
      <c r="C90" s="79"/>
      <c r="K90" s="82"/>
      <c r="L90" s="82"/>
      <c r="M90" s="79"/>
      <c r="N90" s="80"/>
      <c r="O90" s="1"/>
      <c r="P90" s="1"/>
      <c r="Q90" s="79"/>
    </row>
    <row r="91" customFormat="false" ht="15.75" hidden="false" customHeight="false" outlineLevel="0" collapsed="false">
      <c r="A91" s="232"/>
      <c r="B91" s="211"/>
      <c r="C91" s="79"/>
      <c r="K91" s="82"/>
      <c r="L91" s="82"/>
      <c r="M91" s="79"/>
      <c r="N91" s="191"/>
      <c r="O91" s="79"/>
      <c r="P91" s="79"/>
      <c r="Q91" s="79"/>
    </row>
    <row r="92" customFormat="false" ht="15.75" hidden="false" customHeight="false" outlineLevel="0" collapsed="false">
      <c r="A92" s="215"/>
      <c r="B92" s="216"/>
      <c r="C92" s="79"/>
      <c r="K92" s="82"/>
      <c r="L92" s="82"/>
      <c r="M92" s="79"/>
      <c r="N92" s="80"/>
      <c r="O92" s="79"/>
      <c r="P92" s="1"/>
      <c r="Q92" s="79"/>
    </row>
    <row r="93" customFormat="false" ht="15.75" hidden="false" customHeight="false" outlineLevel="0" collapsed="false">
      <c r="A93" s="11"/>
      <c r="B93" s="217"/>
      <c r="C93" s="79"/>
      <c r="K93" s="82"/>
      <c r="L93" s="82"/>
      <c r="M93" s="79"/>
      <c r="N93" s="80"/>
      <c r="O93" s="79"/>
      <c r="P93" s="79"/>
      <c r="Q93" s="79"/>
    </row>
    <row r="94" customFormat="false" ht="15.75" hidden="false" customHeight="false" outlineLevel="0" collapsed="false">
      <c r="A94" s="82"/>
      <c r="B94" s="82"/>
      <c r="C94" s="82"/>
      <c r="K94" s="82"/>
      <c r="L94" s="82"/>
      <c r="M94" s="79"/>
      <c r="N94" s="80"/>
      <c r="O94" s="79"/>
      <c r="P94" s="1"/>
      <c r="Q94" s="79"/>
    </row>
    <row r="95" customFormat="false" ht="15.75" hidden="false" customHeight="false" outlineLevel="0" collapsed="false">
      <c r="A95" s="1"/>
      <c r="B95" s="79"/>
      <c r="C95" s="79"/>
      <c r="K95" s="82"/>
      <c r="L95" s="82"/>
      <c r="M95" s="79"/>
      <c r="N95" s="80"/>
      <c r="O95" s="79"/>
      <c r="P95" s="1"/>
      <c r="Q95" s="79"/>
    </row>
    <row r="96" customFormat="false" ht="15.75" hidden="false" customHeight="false" outlineLevel="0" collapsed="false">
      <c r="A96" s="79"/>
      <c r="B96" s="79"/>
      <c r="C96" s="79"/>
      <c r="K96" s="82"/>
      <c r="L96" s="82"/>
      <c r="M96" s="79"/>
      <c r="N96" s="80"/>
      <c r="O96" s="1"/>
      <c r="P96" s="79"/>
      <c r="Q96" s="79"/>
    </row>
    <row r="97" customFormat="false" ht="15.75" hidden="false" customHeight="false" outlineLevel="0" collapsed="false">
      <c r="A97" s="79"/>
      <c r="B97" s="79"/>
      <c r="C97" s="79"/>
      <c r="K97" s="82"/>
      <c r="L97" s="82"/>
      <c r="M97" s="79"/>
      <c r="N97" s="80"/>
      <c r="O97" s="79"/>
      <c r="P97" s="79"/>
      <c r="Q97" s="79"/>
    </row>
    <row r="98" customFormat="false" ht="15.75" hidden="false" customHeight="false" outlineLevel="0" collapsed="false">
      <c r="A98" s="79"/>
      <c r="B98" s="79"/>
      <c r="C98" s="79"/>
      <c r="K98" s="79"/>
      <c r="L98" s="79"/>
      <c r="M98" s="79"/>
      <c r="N98" s="79"/>
      <c r="O98" s="79"/>
      <c r="P98" s="79"/>
      <c r="Q98" s="79"/>
    </row>
    <row r="99" customFormat="false" ht="15.75" hidden="false" customHeight="false" outlineLevel="0" collapsed="false">
      <c r="K99" s="82"/>
      <c r="L99" s="79"/>
      <c r="M99" s="79"/>
      <c r="N99" s="79"/>
      <c r="O99" s="79"/>
      <c r="P99" s="79"/>
      <c r="Q99" s="79"/>
    </row>
    <row r="100" customFormat="false" ht="15.75" hidden="false" customHeight="false" outlineLevel="0" collapsed="false">
      <c r="K100" s="79"/>
      <c r="L100" s="79"/>
      <c r="M100" s="79"/>
      <c r="N100" s="79"/>
      <c r="O100" s="79"/>
      <c r="P100" s="79"/>
      <c r="Q100" s="79"/>
    </row>
    <row r="101" customFormat="false" ht="15.75" hidden="false" customHeight="false" outlineLevel="0" collapsed="false">
      <c r="K101" s="79"/>
      <c r="L101" s="79"/>
      <c r="M101" s="79"/>
      <c r="N101" s="79"/>
      <c r="O101" s="79"/>
      <c r="P101" s="79"/>
      <c r="Q101" s="79"/>
    </row>
    <row r="102" customFormat="false" ht="15.75" hidden="false" customHeight="false" outlineLevel="0" collapsed="false">
      <c r="K102" s="79"/>
      <c r="L102" s="79"/>
      <c r="M102" s="79"/>
      <c r="N102" s="79"/>
      <c r="O102" s="79"/>
      <c r="P102" s="79"/>
      <c r="Q102" s="79"/>
    </row>
    <row r="104" customFormat="false" ht="15.75" hidden="false" customHeight="false" outlineLevel="0" collapsed="false">
      <c r="K104" s="79"/>
      <c r="L104" s="79"/>
      <c r="M104" s="79"/>
      <c r="N104" s="79"/>
      <c r="O104" s="79"/>
      <c r="P104" s="79"/>
    </row>
    <row r="105" customFormat="false" ht="15.75" hidden="false" customHeight="false" outlineLevel="0" collapsed="false">
      <c r="K105" s="82"/>
      <c r="L105" s="82"/>
      <c r="M105" s="79"/>
      <c r="N105" s="80"/>
      <c r="O105" s="3"/>
      <c r="P105" s="82"/>
    </row>
    <row r="106" customFormat="false" ht="15.75" hidden="false" customHeight="false" outlineLevel="0" collapsed="false">
      <c r="K106" s="3"/>
      <c r="L106" s="82"/>
      <c r="M106" s="79"/>
      <c r="N106" s="80"/>
      <c r="O106" s="82"/>
      <c r="P106" s="79"/>
    </row>
    <row r="107" customFormat="false" ht="15.75" hidden="false" customHeight="false" outlineLevel="0" collapsed="false">
      <c r="K107" s="82"/>
      <c r="L107" s="82"/>
      <c r="M107" s="79"/>
      <c r="N107" s="80"/>
      <c r="O107" s="1"/>
      <c r="P107" s="3"/>
    </row>
    <row r="108" customFormat="false" ht="15.75" hidden="false" customHeight="false" outlineLevel="0" collapsed="false">
      <c r="K108" s="82"/>
      <c r="L108" s="82"/>
      <c r="M108" s="79"/>
      <c r="N108" s="80"/>
      <c r="O108" s="3"/>
      <c r="P108" s="3"/>
    </row>
    <row r="109" customFormat="false" ht="15.75" hidden="false" customHeight="false" outlineLevel="0" collapsed="false">
      <c r="K109" s="82"/>
      <c r="L109" s="82"/>
      <c r="M109" s="79"/>
      <c r="N109" s="80"/>
      <c r="O109" s="82"/>
      <c r="P109" s="82"/>
    </row>
    <row r="110" customFormat="false" ht="15.75" hidden="false" customHeight="false" outlineLevel="0" collapsed="false">
      <c r="L110" s="82"/>
      <c r="M110" s="79"/>
      <c r="N110" s="80"/>
      <c r="O110" s="1"/>
      <c r="P110"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2.63"/>
    <col collapsed="false" customWidth="true" hidden="false" outlineLevel="0" max="2" min="2" style="0" width="18.51"/>
    <col collapsed="false" customWidth="true" hidden="false" outlineLevel="0" max="3" min="3" style="0" width="45.99"/>
    <col collapsed="false" customWidth="true" hidden="false" outlineLevel="0" max="4" min="4" style="0" width="4.75"/>
  </cols>
  <sheetData>
    <row r="2" customFormat="false" ht="15.75" hidden="false" customHeight="false" outlineLevel="0" collapsed="false">
      <c r="A2" s="1" t="s">
        <v>963</v>
      </c>
      <c r="B2" s="81" t="s">
        <v>964</v>
      </c>
      <c r="C2" s="81" t="s">
        <v>965</v>
      </c>
    </row>
    <row r="3" customFormat="false" ht="15.75" hidden="false" customHeight="false" outlineLevel="0" collapsed="false">
      <c r="A3" s="1" t="s">
        <v>966</v>
      </c>
      <c r="B3" s="81" t="s">
        <v>964</v>
      </c>
      <c r="C3" s="81" t="s">
        <v>967</v>
      </c>
    </row>
    <row r="4" customFormat="false" ht="15.75" hidden="false" customHeight="false" outlineLevel="0" collapsed="false">
      <c r="A4" s="1" t="s">
        <v>968</v>
      </c>
      <c r="B4" s="81" t="s">
        <v>964</v>
      </c>
      <c r="C4" s="81" t="s">
        <v>969</v>
      </c>
    </row>
    <row r="5" customFormat="false" ht="15.75" hidden="false" customHeight="false" outlineLevel="0" collapsed="false">
      <c r="A5" s="1" t="s">
        <v>970</v>
      </c>
      <c r="B5" s="81" t="s">
        <v>964</v>
      </c>
      <c r="C5" s="81" t="s">
        <v>971</v>
      </c>
    </row>
    <row r="6" customFormat="false" ht="15.75" hidden="false" customHeight="false" outlineLevel="0" collapsed="false">
      <c r="A6" s="1" t="s">
        <v>972</v>
      </c>
      <c r="B6" s="81" t="s">
        <v>973</v>
      </c>
      <c r="C6" s="81" t="s">
        <v>974</v>
      </c>
    </row>
    <row r="7" customFormat="false" ht="15.75" hidden="false" customHeight="false" outlineLevel="0" collapsed="false">
      <c r="A7" s="1" t="s">
        <v>975</v>
      </c>
      <c r="B7" s="81" t="s">
        <v>973</v>
      </c>
      <c r="C7" s="81" t="s">
        <v>976</v>
      </c>
    </row>
    <row r="8" customFormat="false" ht="15.75" hidden="false" customHeight="false" outlineLevel="0" collapsed="false">
      <c r="A8" s="1" t="s">
        <v>977</v>
      </c>
      <c r="B8" s="81" t="s">
        <v>978</v>
      </c>
      <c r="C8" s="81" t="s">
        <v>979</v>
      </c>
      <c r="D8" s="79"/>
    </row>
    <row r="9" customFormat="false" ht="15.75" hidden="false" customHeight="false" outlineLevel="0" collapsed="false">
      <c r="A9" s="1" t="s">
        <v>980</v>
      </c>
      <c r="B9" s="81" t="s">
        <v>24</v>
      </c>
      <c r="C9" s="81" t="s">
        <v>981</v>
      </c>
      <c r="D9" s="79"/>
    </row>
    <row r="10" customFormat="false" ht="15.75" hidden="false" customHeight="false" outlineLevel="0" collapsed="false">
      <c r="A10" s="1" t="s">
        <v>982</v>
      </c>
      <c r="B10" s="81" t="s">
        <v>24</v>
      </c>
      <c r="C10" s="81" t="s">
        <v>983</v>
      </c>
      <c r="D10" s="79"/>
      <c r="E10" s="1" t="s">
        <v>984</v>
      </c>
    </row>
    <row r="11" customFormat="false" ht="15.75" hidden="false" customHeight="false" outlineLevel="0" collapsed="false">
      <c r="D11" s="79"/>
    </row>
    <row r="12" customFormat="false" ht="15.75" hidden="false" customHeight="false" outlineLevel="0" collapsed="false">
      <c r="D12" s="79"/>
    </row>
    <row r="13" customFormat="false" ht="15.75" hidden="false" customHeight="false" outlineLevel="0" collapsed="false">
      <c r="A13" s="1"/>
      <c r="B13" s="1"/>
      <c r="C13" s="1"/>
      <c r="D13" s="79"/>
    </row>
    <row r="14" customFormat="false" ht="15.75" hidden="false" customHeight="false" outlineLevel="0" collapsed="false">
      <c r="A14" s="79"/>
      <c r="B14" s="79"/>
      <c r="C14" s="79"/>
      <c r="D14" s="79"/>
    </row>
    <row r="15" customFormat="false" ht="15.75" hidden="false" customHeight="false" outlineLevel="0" collapsed="false">
      <c r="A15" s="1" t="s">
        <v>985</v>
      </c>
      <c r="D15" s="79"/>
    </row>
    <row r="16" customFormat="false" ht="15.75" hidden="false" customHeight="false" outlineLevel="0" collapsed="false">
      <c r="A16" s="1" t="s">
        <v>986</v>
      </c>
      <c r="D16" s="79"/>
    </row>
    <row r="20" customFormat="false" ht="15.75" hidden="false" customHeight="false" outlineLevel="0" collapsed="false">
      <c r="A20" s="79" t="s">
        <v>987</v>
      </c>
      <c r="B20" s="79"/>
      <c r="C20" s="79"/>
      <c r="D20" s="82"/>
    </row>
    <row r="21" customFormat="false" ht="15.75" hidden="false" customHeight="false" outlineLevel="0" collapsed="false">
      <c r="A21" s="79" t="s">
        <v>988</v>
      </c>
      <c r="B21" s="1" t="s">
        <v>989</v>
      </c>
      <c r="C21" s="82" t="s">
        <v>990</v>
      </c>
      <c r="D21" s="79"/>
    </row>
    <row r="22" customFormat="false" ht="15.75" hidden="false" customHeight="false" outlineLevel="0" collapsed="false">
      <c r="A22" s="79"/>
      <c r="B22" s="1"/>
      <c r="C22" s="82"/>
      <c r="D22" s="79"/>
    </row>
    <row r="23" customFormat="false" ht="15.75" hidden="false" customHeight="false" outlineLevel="0" collapsed="false">
      <c r="A23" s="79"/>
      <c r="B23" s="79"/>
      <c r="C23" s="82"/>
      <c r="D23" s="79"/>
    </row>
    <row r="24" customFormat="false" ht="15.75" hidden="false" customHeight="false" outlineLevel="0" collapsed="false">
      <c r="A24" s="79"/>
      <c r="B24" s="79"/>
      <c r="C24" s="79"/>
      <c r="D24" s="79"/>
    </row>
    <row r="25" customFormat="false" ht="15.75" hidden="false" customHeight="false" outlineLevel="0" collapsed="false">
      <c r="A25" s="79"/>
      <c r="B25" s="82"/>
      <c r="C25" s="79"/>
      <c r="D25" s="79"/>
    </row>
    <row r="30" customFormat="false" ht="15.75" hidden="false" customHeight="false" outlineLevel="0" collapsed="false">
      <c r="A30" s="79"/>
      <c r="B30" s="79"/>
      <c r="C30" s="79"/>
      <c r="D30" s="79"/>
    </row>
    <row r="31" customFormat="false" ht="15.75" hidden="false" customHeight="false" outlineLevel="0" collapsed="false">
      <c r="A31" s="79"/>
      <c r="B31" s="233"/>
      <c r="C31" s="234"/>
      <c r="D31" s="82"/>
    </row>
    <row r="32" customFormat="false" ht="15.75" hidden="false" customHeight="false" outlineLevel="0" collapsed="false">
      <c r="A32" s="79"/>
      <c r="B32" s="81"/>
      <c r="C32" s="235"/>
      <c r="D32" s="82"/>
    </row>
    <row r="33" customFormat="false" ht="15.75" hidden="false" customHeight="false" outlineLevel="0" collapsed="false">
      <c r="A33" s="79"/>
      <c r="B33" s="233"/>
      <c r="C33" s="234"/>
      <c r="D33" s="82"/>
    </row>
    <row r="34" customFormat="false" ht="15.75" hidden="false" customHeight="false" outlineLevel="0" collapsed="false">
      <c r="A34" s="79"/>
      <c r="B34" s="233"/>
      <c r="C34" s="235"/>
      <c r="D34" s="82"/>
    </row>
    <row r="35" customFormat="false" ht="15.75" hidden="false" customHeight="false" outlineLevel="0" collapsed="false">
      <c r="A35" s="79"/>
      <c r="B35" s="233"/>
      <c r="C35" s="235"/>
      <c r="D35" s="82"/>
    </row>
    <row r="39" customFormat="false" ht="15.75" hidden="false" customHeight="false" outlineLevel="0" collapsed="false">
      <c r="B39" s="81"/>
      <c r="C39" s="81"/>
    </row>
    <row r="40" customFormat="false" ht="15.75" hidden="false" customHeight="false" outlineLevel="0" collapsed="false">
      <c r="B40" s="81"/>
      <c r="C40" s="81"/>
    </row>
    <row r="41" customFormat="false" ht="15.75" hidden="false" customHeight="false" outlineLevel="0" collapsed="false">
      <c r="A41" s="81"/>
      <c r="B41" s="81"/>
      <c r="C41" s="81"/>
    </row>
    <row r="42" customFormat="false" ht="15.75" hidden="false" customHeight="false" outlineLevel="0" collapsed="false">
      <c r="A42" s="81"/>
      <c r="B42" s="81"/>
      <c r="C42" s="81"/>
    </row>
    <row r="43" customFormat="false" ht="15.75" hidden="false" customHeight="false" outlineLevel="0" collapsed="false">
      <c r="A43" s="81"/>
      <c r="B43" s="81"/>
      <c r="C43" s="81"/>
    </row>
    <row r="44" customFormat="false" ht="15.75" hidden="false" customHeight="false" outlineLevel="0" collapsed="false">
      <c r="B44" s="81"/>
      <c r="C44" s="81"/>
    </row>
    <row r="45" customFormat="false" ht="15.75" hidden="false" customHeight="false" outlineLevel="0" collapsed="false">
      <c r="B45" s="81"/>
      <c r="C45" s="81"/>
    </row>
    <row r="46" customFormat="false" ht="15.75" hidden="false" customHeight="false" outlineLevel="0" collapsed="false">
      <c r="B46" s="81"/>
      <c r="C46" s="81"/>
    </row>
    <row r="47" customFormat="false" ht="15.75" hidden="false" customHeight="false" outlineLevel="0" collapsed="false">
      <c r="B47" s="81"/>
      <c r="C47" s="81"/>
    </row>
    <row r="48" customFormat="false" ht="15.75" hidden="false" customHeight="false" outlineLevel="0" collapsed="false">
      <c r="B48" s="81"/>
      <c r="C48" s="81"/>
    </row>
    <row r="49" customFormat="false" ht="15.75" hidden="false" customHeight="false" outlineLevel="0" collapsed="false">
      <c r="B49" s="81"/>
      <c r="C49" s="81"/>
    </row>
    <row r="50" customFormat="false" ht="15.75" hidden="false" customHeight="false" outlineLevel="0" collapsed="false">
      <c r="B50" s="81"/>
      <c r="C50" s="8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LibreOffice/7.0.2.2$Windows_X86_64 LibreOffice_project/8349ace3c3162073abd90d81fd06dcfb6b36b994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
  <dcterms:modified xsi:type="dcterms:W3CDTF">2024-03-23T21:56:49Z</dcterms:modified>
  <cp:revision>1</cp:revision>
  <dc:subject/>
  <dc:title/>
</cp:coreProperties>
</file>