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V1 (neu VL Fr)" sheetId="4" r:id="rId7"/>
    <sheet state="hidden" name="V2 (neu VL Fr)" sheetId="5" r:id="rId8"/>
  </sheets>
  <definedNames/>
  <calcPr/>
  <extLst>
    <ext uri="GoogleSheetsCustomDataVersion1">
      <go:sheetsCustomData xmlns:go="http://customooxmlschemas.google.com/" r:id="rId9" roundtripDataSignature="AMtx7mhy0l8ZmI7pIlaskSFjh4LrdkTbLQ=="/>
    </ext>
  </extLst>
</workbook>
</file>

<file path=xl/sharedStrings.xml><?xml version="1.0" encoding="utf-8"?>
<sst xmlns="http://schemas.openxmlformats.org/spreadsheetml/2006/main" count="958" uniqueCount="254">
  <si>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</si>
  <si>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</si>
  <si>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</si>
  <si>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</si>
  <si>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</si>
  <si>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</si>
  <si>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</si>
  <si>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</si>
  <si>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</si>
  <si>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</si>
  <si>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</si>
  <si>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</si>
  <si>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</si>
  <si>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</si>
  <si>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</si>
  <si>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</si>
  <si>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</si>
  <si>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</si>
  <si>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</si>
  <si>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</si>
  <si>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</si>
  <si>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</si>
  <si>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</si>
  <si>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</si>
  <si>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</si>
  <si>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</si>
  <si>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</si>
  <si>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</si>
  <si>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</si>
  <si>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</si>
  <si>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</si>
  <si>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</si>
  <si>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</si>
  <si>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</si>
  <si>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</si>
  <si>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</si>
  <si>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</si>
  <si>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</si>
  <si>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</si>
  <si>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</si>
  <si>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</si>
  <si>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</si>
  <si>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</si>
  <si>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</si>
  <si>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</si>
  <si>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</si>
  <si>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</si>
  <si>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</si>
  <si>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</si>
  <si>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</si>
  <si>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</si>
  <si>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</si>
  <si>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</si>
  <si>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</si>
  <si>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</si>
  <si>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</si>
  <si>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</si>
  <si>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</si>
  <si>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</si>
  <si>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</si>
  <si>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</si>
  <si>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</si>
  <si>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</si>
  <si>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</si>
  <si>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</si>
  <si>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</si>
  <si>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</si>
  <si>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</si>
  <si>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</si>
  <si>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</si>
  <si>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</si>
  <si>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</si>
  <si>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</si>
  <si>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</si>
  <si>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</si>
  <si>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</si>
  <si>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</si>
  <si>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</si>
  <si>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</si>
  <si>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</si>
  <si>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</si>
  <si>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</si>
  <si>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</si>
  <si>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</si>
  <si>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</si>
  <si>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</si>
  <si>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</si>
  <si>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</si>
  <si>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</si>
  <si>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</si>
  <si>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</si>
  <si>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</si>
  <si>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</si>
  <si>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</si>
  <si>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</si>
  <si>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</si>
  <si>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</si>
  <si>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</si>
  <si>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</si>
  <si>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</si>
  <si>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</si>
  <si>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</si>
  <si>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</si>
  <si>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</si>
  <si>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</si>
  <si>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</si>
  <si>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</si>
  <si>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</si>
  <si>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</si>
  <si>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</si>
  <si>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</si>
  <si>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</si>
  <si>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</si>
  <si>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</si>
  <si>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</si>
  <si>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</si>
  <si>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</si>
  <si>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</si>
  <si>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</si>
  <si>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</si>
  <si>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</si>
  <si>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</si>
  <si>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</si>
  <si>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</si>
  <si>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</si>
  <si>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</si>
  <si>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</si>
  <si>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</si>
  <si>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</si>
  <si>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</si>
  <si>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</si>
  <si>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</si>
  <si>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</si>
  <si>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</si>
  <si>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</si>
  <si>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</si>
  <si>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</si>
  <si>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</si>
  <si>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</si>
  <si>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</si>
  <si>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</si>
  <si>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</si>
  <si>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</si>
  <si>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</si>
  <si>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</si>
  <si>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</si>
  <si>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</si>
  <si>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</si>
  <si>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</si>
  <si>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</si>
  <si>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</si>
  <si>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</si>
  <si>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</si>
  <si>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</si>
  <si>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</si>
  <si>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</si>
  <si>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</si>
  <si>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</si>
  <si>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</si>
  <si>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</si>
  <si>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</si>
  <si>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</si>
  <si>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</si>
  <si>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</si>
  <si>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</si>
  <si>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</si>
  <si>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</si>
  <si>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</si>
  <si>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</si>
  <si>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</si>
  <si>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</si>
  <si>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</si>
  <si>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</si>
  <si>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</si>
  <si>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</si>
  <si>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</si>
  <si>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</si>
  <si>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</si>
  <si>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</si>
  <si>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</si>
  <si>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</si>
  <si>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</si>
  <si>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</si>
  <si>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</si>
  <si>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</si>
  <si>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</si>
  <si>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</si>
  <si>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</si>
  <si>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</si>
  <si>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</si>
  <si>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</si>
  <si>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</si>
  <si>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</si>
  <si>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</si>
  <si>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</si>
  <si>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</si>
  <si>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</si>
  <si>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Einheit 8</t>
  </si>
  <si>
    <t>Dauer 8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</si>
  <si>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</si>
  <si>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</si>
  <si>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</si>
  <si>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</si>
  <si>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</si>
  <si>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</si>
  <si>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</si>
  <si>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</si>
  <si>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JUnit1: Intro</t>
  </si>
  <si>
    <t>JUnit2: Basics</t>
  </si>
  <si>
    <t>JUnit3: Testfall-Ermittlung</t>
  </si>
  <si>
    <t>K3: Generics, Strategy</t>
  </si>
  <si>
    <t>D2</t>
  </si>
  <si>
    <t>Bad Smells</t>
  </si>
  <si>
    <t>Coding Rules und Metriken</t>
  </si>
  <si>
    <t>JUnit4: Mocking (Mockito)</t>
  </si>
  <si>
    <t>K4: Junit, Gradle</t>
  </si>
  <si>
    <t>D3</t>
  </si>
  <si>
    <t>Singleton-Pattern</t>
  </si>
  <si>
    <t>Type-Object-Pattern</t>
  </si>
  <si>
    <t>D4</t>
  </si>
  <si>
    <t>Serialisierung (equals, hashCode Wdhlg)</t>
  </si>
  <si>
    <t>K6: Type Object, Flyweight, Observer, Enumeration</t>
  </si>
  <si>
    <t>D5</t>
  </si>
  <si>
    <t>Swing Basics</t>
  </si>
  <si>
    <t>Swing Events</t>
  </si>
  <si>
    <t>Swing Layouts</t>
  </si>
  <si>
    <t>Swing Widgets</t>
  </si>
  <si>
    <t>Swing Tabellen</t>
  </si>
  <si>
    <t>K7: Serialisierung, Template-Method, Reflection, Annotations, Swing</t>
  </si>
  <si>
    <t>D6</t>
  </si>
  <si>
    <t>D7</t>
  </si>
  <si>
    <t>K9: Stream-API, Optional, Visitor, Command-Pattern, JUnit</t>
  </si>
  <si>
    <t>D8</t>
  </si>
  <si>
    <t>Configuration</t>
  </si>
  <si>
    <t>Build1: Ant</t>
  </si>
  <si>
    <t>K10: Multithreading</t>
  </si>
  <si>
    <t>D9</t>
  </si>
  <si>
    <t>D10</t>
  </si>
  <si>
    <t>16</t>
  </si>
  <si>
    <t>E2 (11.07.)</t>
  </si>
  <si>
    <t>Testcoverage, BDD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</si>
  <si>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</si>
  <si>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</si>
  <si>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</si>
  <si>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</si>
  <si>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</si>
  <si>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</si>
  <si>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</si>
  <si>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Frameworks (Guava, Apache Commons, JDBC/?), ...)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</si>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</sst>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  <scheme val="minor"/>
    </font>
    <font>
      <b/>
      <color theme="1"/>
      <name val="Helvetica Neue"/>
      <scheme val="minor"/>
    </font>
    <font>
      <u/>
      <color theme="1"/>
      <name val="Helvetica Neue"/>
      <scheme val="minor"/>
    </font>
    <font>
      <color rgb="FFFF9900"/>
      <name val="Helvetica Neue"/>
      <scheme val="minor"/>
    </font>
    <font>
      <u/>
      <color theme="1"/>
      <name val="Helvetica Neue"/>
      <scheme val="minor"/>
    </font>
    <font>
      <u/>
      <color rgb="FFFF9900"/>
      <name val="Helvetica Neue"/>
      <scheme val="minor"/>
    </font>
    <font>
      <u/>
      <color rgb="FFFF9900"/>
      <name val="Helvetica Neue"/>
      <scheme val="minor"/>
    </font>
    <font>
      <u/>
      <color theme="1"/>
      <name val="Helvetica Neue"/>
      <scheme val="minor"/>
    </font>
    <font>
      <u/>
      <color rgb="FF6AA84F"/>
      <name val="Helvetica Neue"/>
      <scheme val="minor"/>
    </font>
    <font>
      <color rgb="FF6AA84F"/>
      <name val="Helvetica Neue"/>
      <scheme val="minor"/>
    </font>
    <font>
      <u/>
      <color theme="1"/>
      <name val="Helvetica Neue"/>
      <scheme val="minor"/>
    </font>
    <font>
      <u/>
      <color rgb="FF6AA84F"/>
      <name val="Helvetica Neue"/>
      <scheme val="minor"/>
    </font>
    <font>
      <u/>
      <color rgb="FF6AA84F"/>
      <name val="Helvetica Neue"/>
      <scheme val="minor"/>
    </font>
    <font>
      <u/>
      <color rgb="FF6AA84F"/>
      <name val="Helvetica Neue"/>
      <scheme val="minor"/>
    </font>
    <font>
      <b/>
      <u/>
      <color rgb="FF6AA84F"/>
      <name val="Helvetica Neue"/>
      <scheme val="minor"/>
    </font>
    <font>
      <u/>
      <color rgb="FFFF9900"/>
      <name val="Helvetica Neue"/>
      <scheme val="minor"/>
    </font>
    <font>
      <u/>
      <color theme="1"/>
      <name val="Helvetica Neue"/>
      <scheme val="minor"/>
    </font>
    <font>
      <u/>
      <color theme="1"/>
      <name val="Helvetica Neue"/>
    </font>
    <font>
      <color theme="1"/>
      <name val="Helvetica Neue"/>
    </font>
    <font>
      <b/>
      <color rgb="FF000000"/>
      <name val="Helvetica Neue"/>
    </font>
    <font>
      <u/>
      <color theme="1"/>
      <name val="Helvetica Neue"/>
    </font>
    <font>
      <b/>
      <u/>
      <color theme="1"/>
      <name val="Helvetica Neue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readingOrder="0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horizontal="center" readingOrder="0" shrinkToFit="0" vertical="top" wrapText="1"/>
    </xf>
    <xf borderId="6" fillId="0" fontId="2" numFmtId="49" xfId="0" applyAlignment="1" applyBorder="1" applyFont="1" applyNumberFormat="1">
      <alignment horizontal="left" readingOrder="0" shrinkToFit="0" vertical="top" wrapText="1"/>
    </xf>
    <xf borderId="7" fillId="0" fontId="2" numFmtId="49" xfId="0" applyAlignment="1" applyBorder="1" applyFont="1" applyNumberFormat="1">
      <alignment horizontal="center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3" numFmtId="0" xfId="0" applyAlignment="1" applyFont="1">
      <alignment horizontal="center" readingOrder="0"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readingOrder="0" shrinkToFit="0" vertical="top" wrapText="1"/>
    </xf>
    <xf borderId="0" fillId="7" fontId="3" numFmtId="0" xfId="0" applyAlignment="1" applyFill="1" applyFont="1">
      <alignment readingOrder="0" shrinkToFit="0" vertical="top" wrapText="1"/>
    </xf>
    <xf borderId="0" fillId="8" fontId="3" numFmtId="0" xfId="0" applyAlignment="1" applyFill="1" applyFont="1">
      <alignment readingOrder="0" shrinkToFit="0" vertical="top" wrapText="1"/>
    </xf>
    <xf borderId="0" fillId="9" fontId="11" numFmtId="0" xfId="0" applyAlignment="1" applyFill="1" applyFont="1">
      <alignment shrinkToFit="0" vertical="top" wrapText="1"/>
    </xf>
    <xf borderId="0" fillId="9" fontId="12" numFmtId="0" xfId="0" applyAlignment="1" applyFont="1">
      <alignment horizontal="center" readingOrder="0"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horizontal="center" readingOrder="0" shrinkToFit="0" vertical="top" wrapText="1"/>
    </xf>
    <xf borderId="0" fillId="9" fontId="3" numFmtId="0" xfId="0" applyAlignment="1" applyFont="1">
      <alignment shrinkToFit="0" vertical="top" wrapText="1"/>
    </xf>
    <xf borderId="0" fillId="4" fontId="14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4" fontId="12" numFmtId="0" xfId="0" applyAlignment="1" applyFont="1">
      <alignment shrinkToFit="0" vertical="top" wrapText="1"/>
    </xf>
    <xf borderId="0" fillId="4" fontId="15" numFmtId="0" xfId="0" applyAlignment="1" applyFont="1">
      <alignment readingOrder="0" shrinkToFit="0" vertical="top" wrapText="1"/>
    </xf>
    <xf borderId="0" fillId="9" fontId="16" numFmtId="0" xfId="0" applyAlignment="1" applyFont="1">
      <alignment readingOrder="0" shrinkToFit="0" vertical="top" wrapText="1"/>
    </xf>
    <xf borderId="0" fillId="9" fontId="12" numFmtId="0" xfId="0" applyAlignment="1" applyFont="1">
      <alignment readingOrder="0" shrinkToFit="0" vertical="top" wrapText="1"/>
    </xf>
    <xf borderId="0" fillId="4" fontId="12" numFmtId="0" xfId="0" applyAlignment="1" applyFont="1">
      <alignment horizontal="center" shrinkToFit="0" vertical="top" wrapText="1"/>
    </xf>
    <xf borderId="0" fillId="4" fontId="12" numFmtId="0" xfId="0" applyAlignment="1" applyFont="1">
      <alignment readingOrder="0" shrinkToFit="0" vertical="top" wrapText="1"/>
    </xf>
    <xf borderId="0" fillId="9" fontId="12" numFmtId="0" xfId="0" applyAlignment="1" applyFont="1">
      <alignment shrinkToFit="0" vertical="top" wrapText="1"/>
    </xf>
    <xf borderId="0" fillId="4" fontId="17" numFmtId="0" xfId="0" applyAlignment="1" applyFont="1">
      <alignment shrinkToFit="0" vertical="top" wrapText="1"/>
    </xf>
    <xf borderId="0" fillId="10" fontId="12" numFmtId="0" xfId="0" applyAlignment="1" applyFill="1" applyFont="1">
      <alignment readingOrder="0" shrinkToFit="0" vertical="top" wrapText="1"/>
    </xf>
    <xf borderId="0" fillId="10" fontId="12" numFmtId="0" xfId="0" applyAlignment="1" applyFont="1">
      <alignment horizontal="center" readingOrder="0" shrinkToFit="0" vertical="top" wrapText="1"/>
    </xf>
    <xf borderId="0" fillId="9" fontId="18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9" fontId="12" numFmtId="0" xfId="0" applyAlignment="1" applyFont="1">
      <alignment shrinkToFit="0" vertical="top" wrapText="1"/>
    </xf>
    <xf borderId="0" fillId="9" fontId="12" numFmtId="0" xfId="0" applyAlignment="1" applyFont="1">
      <alignment horizontal="center" readingOrder="0" shrinkToFit="0" vertical="top" wrapText="1"/>
    </xf>
    <xf borderId="0" fillId="5" fontId="19" numFmtId="0" xfId="0" applyAlignment="1" applyFont="1">
      <alignment readingOrder="0" shrinkToFit="0" vertical="top" wrapText="1"/>
    </xf>
    <xf borderId="0" fillId="11" fontId="6" numFmtId="0" xfId="0" applyAlignment="1" applyFill="1" applyFont="1">
      <alignment shrinkToFit="0" vertical="top" wrapText="1"/>
    </xf>
    <xf borderId="0" fillId="11" fontId="6" numFmtId="0" xfId="0" applyAlignment="1" applyFont="1">
      <alignment horizontal="center" shrinkToFit="0" vertical="top" wrapText="1"/>
    </xf>
    <xf borderId="0" fillId="11" fontId="6" numFmtId="0" xfId="0" applyAlignment="1" applyFont="1">
      <alignment readingOrder="0" shrinkToFit="0" vertical="top" wrapText="1"/>
    </xf>
    <xf borderId="0" fillId="9" fontId="20" numFmtId="0" xfId="0" applyAlignment="1" applyFont="1">
      <alignment shrinkToFit="0" vertical="top" wrapText="1"/>
    </xf>
    <xf borderId="0" fillId="9" fontId="21" numFmtId="0" xfId="0" applyAlignment="1" applyFont="1">
      <alignment horizontal="center" shrinkToFit="0" vertical="top" wrapText="1"/>
    </xf>
    <xf borderId="0" fillId="9" fontId="22" numFmtId="0" xfId="0" applyAlignment="1" applyFont="1">
      <alignment horizontal="left" readingOrder="0" shrinkToFit="0" vertical="top" wrapText="1"/>
    </xf>
    <xf borderId="0" fillId="4" fontId="23" numFmtId="0" xfId="0" applyAlignment="1" applyFont="1">
      <alignment shrinkToFit="0" vertical="top" wrapText="1"/>
    </xf>
    <xf borderId="0" fillId="4" fontId="21" numFmtId="0" xfId="0" applyAlignment="1" applyFont="1">
      <alignment horizontal="center" shrinkToFit="0" vertical="top" wrapText="1"/>
    </xf>
    <xf borderId="0" fillId="9" fontId="6" numFmtId="0" xfId="0" applyAlignment="1" applyFont="1">
      <alignment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4" fontId="24" numFmtId="0" xfId="0" applyAlignment="1" applyFont="1">
      <alignment shrinkToFit="0" vertical="top" wrapText="1"/>
    </xf>
    <xf borderId="0" fillId="4" fontId="6" numFmtId="0" xfId="0" applyAlignment="1" applyFont="1">
      <alignment readingOrder="0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0.25" customHeight="1">
      <c r="A2" s="5" t="str">
        <f t="shared" ref="A2:A90" si="1">CONCATENATE(F2,G2)</f>
        <v>11</v>
      </c>
      <c r="B2" s="6" t="s">
        <v>11</v>
      </c>
      <c r="C2" s="7" t="s">
        <v>11</v>
      </c>
      <c r="D2" s="8">
        <v>40.0</v>
      </c>
      <c r="E2" s="8"/>
      <c r="F2" s="8">
        <v>1.0</v>
      </c>
      <c r="G2" s="8">
        <v>1.0</v>
      </c>
      <c r="H2" s="8"/>
      <c r="I2" s="9" t="s">
        <v>12</v>
      </c>
      <c r="J2" s="8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9.5" customHeight="1">
      <c r="A3" s="5" t="str">
        <f t="shared" si="1"/>
        <v>131</v>
      </c>
      <c r="B3" s="11" t="s">
        <v>11</v>
      </c>
      <c r="C3" s="12" t="s">
        <v>13</v>
      </c>
      <c r="D3" s="13">
        <v>20.0</v>
      </c>
      <c r="E3" s="13"/>
      <c r="F3" s="13">
        <v>13.0</v>
      </c>
      <c r="G3" s="13">
        <v>1.0</v>
      </c>
      <c r="H3" s="13"/>
      <c r="I3" s="14" t="s">
        <v>12</v>
      </c>
      <c r="J3" s="13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tr">
        <f t="shared" si="1"/>
        <v>132</v>
      </c>
      <c r="B4" s="11" t="s">
        <v>11</v>
      </c>
      <c r="C4" s="12" t="s">
        <v>14</v>
      </c>
      <c r="D4" s="13">
        <v>20.0</v>
      </c>
      <c r="E4" s="13"/>
      <c r="F4" s="13">
        <v>13.0</v>
      </c>
      <c r="G4" s="13">
        <v>2.0</v>
      </c>
      <c r="H4" s="13"/>
      <c r="I4" s="14" t="s">
        <v>12</v>
      </c>
      <c r="J4" s="13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 t="str">
        <f t="shared" si="1"/>
        <v>12</v>
      </c>
      <c r="B5" s="11" t="s">
        <v>15</v>
      </c>
      <c r="C5" s="12" t="s">
        <v>16</v>
      </c>
      <c r="D5" s="16">
        <v>20.0</v>
      </c>
      <c r="E5" s="13"/>
      <c r="F5" s="13">
        <v>1.0</v>
      </c>
      <c r="G5" s="13">
        <v>2.0</v>
      </c>
      <c r="H5" s="13"/>
      <c r="I5" s="14" t="s">
        <v>17</v>
      </c>
      <c r="J5" s="13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9.5" customHeight="1">
      <c r="A6" s="5" t="str">
        <f t="shared" si="1"/>
        <v>13</v>
      </c>
      <c r="B6" s="11" t="s">
        <v>15</v>
      </c>
      <c r="C6" s="12" t="s">
        <v>18</v>
      </c>
      <c r="D6" s="16">
        <v>25.0</v>
      </c>
      <c r="E6" s="13"/>
      <c r="F6" s="13">
        <v>1.0</v>
      </c>
      <c r="G6" s="13">
        <v>3.0</v>
      </c>
      <c r="H6" s="16" t="s">
        <v>19</v>
      </c>
      <c r="I6" s="14" t="s">
        <v>17</v>
      </c>
      <c r="J6" s="13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9.5" customHeight="1">
      <c r="A7" s="5" t="str">
        <f t="shared" si="1"/>
        <v>14</v>
      </c>
      <c r="B7" s="11" t="s">
        <v>15</v>
      </c>
      <c r="C7" s="12" t="s">
        <v>20</v>
      </c>
      <c r="D7" s="16">
        <v>25.0</v>
      </c>
      <c r="E7" s="13"/>
      <c r="F7" s="16">
        <v>1.0</v>
      </c>
      <c r="G7" s="16">
        <v>4.0</v>
      </c>
      <c r="H7" s="16" t="s">
        <v>19</v>
      </c>
      <c r="I7" s="14" t="s">
        <v>17</v>
      </c>
      <c r="J7" s="13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9.5" customHeight="1">
      <c r="A8" s="5" t="str">
        <f t="shared" si="1"/>
        <v>15</v>
      </c>
      <c r="B8" s="11" t="s">
        <v>15</v>
      </c>
      <c r="C8" s="12" t="s">
        <v>21</v>
      </c>
      <c r="D8" s="13">
        <v>25.0</v>
      </c>
      <c r="E8" s="13"/>
      <c r="F8" s="16">
        <v>1.0</v>
      </c>
      <c r="G8" s="16">
        <v>5.0</v>
      </c>
      <c r="H8" s="13"/>
      <c r="I8" s="14" t="s">
        <v>17</v>
      </c>
      <c r="J8" s="13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9.5" customHeight="1">
      <c r="A9" s="5" t="str">
        <f t="shared" si="1"/>
        <v>21</v>
      </c>
      <c r="B9" s="11" t="s">
        <v>15</v>
      </c>
      <c r="C9" s="17" t="s">
        <v>22</v>
      </c>
      <c r="D9" s="16">
        <v>25.0</v>
      </c>
      <c r="E9" s="13"/>
      <c r="F9" s="16">
        <v>2.0</v>
      </c>
      <c r="G9" s="13">
        <v>1.0</v>
      </c>
      <c r="H9" s="13"/>
      <c r="I9" s="14" t="s">
        <v>17</v>
      </c>
      <c r="J9" s="13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9.5" customHeight="1">
      <c r="A10" s="5" t="str">
        <f t="shared" si="1"/>
        <v>22</v>
      </c>
      <c r="B10" s="11" t="s">
        <v>15</v>
      </c>
      <c r="C10" s="12" t="s">
        <v>23</v>
      </c>
      <c r="D10" s="13">
        <v>25.0</v>
      </c>
      <c r="E10" s="13"/>
      <c r="F10" s="16">
        <v>2.0</v>
      </c>
      <c r="G10" s="16">
        <v>2.0</v>
      </c>
      <c r="H10" s="13"/>
      <c r="I10" s="14" t="s">
        <v>17</v>
      </c>
      <c r="J10" s="13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9.5" customHeight="1">
      <c r="A11" s="5" t="str">
        <f t="shared" si="1"/>
        <v>61</v>
      </c>
      <c r="B11" s="11" t="s">
        <v>15</v>
      </c>
      <c r="C11" s="12" t="s">
        <v>24</v>
      </c>
      <c r="D11" s="13">
        <v>10.0</v>
      </c>
      <c r="E11" s="13"/>
      <c r="F11" s="16">
        <v>6.0</v>
      </c>
      <c r="G11" s="16">
        <v>1.0</v>
      </c>
      <c r="H11" s="13"/>
      <c r="I11" s="14" t="s">
        <v>17</v>
      </c>
      <c r="J11" s="13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9.5" customHeight="1">
      <c r="A12" s="5" t="str">
        <f t="shared" si="1"/>
        <v>25</v>
      </c>
      <c r="B12" s="11" t="s">
        <v>25</v>
      </c>
      <c r="C12" s="12" t="s">
        <v>26</v>
      </c>
      <c r="D12" s="16">
        <v>10.0</v>
      </c>
      <c r="E12" s="13"/>
      <c r="F12" s="16">
        <v>2.0</v>
      </c>
      <c r="G12" s="16">
        <v>5.0</v>
      </c>
      <c r="H12" s="16" t="s">
        <v>27</v>
      </c>
      <c r="I12" s="14" t="s">
        <v>28</v>
      </c>
      <c r="J12" s="13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9.5" customHeight="1">
      <c r="A13" s="5" t="str">
        <f t="shared" si="1"/>
        <v>104</v>
      </c>
      <c r="B13" s="11" t="s">
        <v>25</v>
      </c>
      <c r="C13" s="12" t="s">
        <v>29</v>
      </c>
      <c r="D13" s="16">
        <v>10.0</v>
      </c>
      <c r="E13" s="13"/>
      <c r="F13" s="16">
        <v>10.0</v>
      </c>
      <c r="G13" s="16">
        <v>4.0</v>
      </c>
      <c r="H13" s="16" t="s">
        <v>30</v>
      </c>
      <c r="I13" s="14" t="s">
        <v>31</v>
      </c>
      <c r="J13" s="13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9.5" customHeight="1">
      <c r="A14" s="5" t="str">
        <f t="shared" si="1"/>
        <v>66</v>
      </c>
      <c r="B14" s="11" t="s">
        <v>25</v>
      </c>
      <c r="C14" s="12" t="s">
        <v>32</v>
      </c>
      <c r="D14" s="16">
        <v>10.0</v>
      </c>
      <c r="E14" s="13"/>
      <c r="F14" s="16">
        <v>6.0</v>
      </c>
      <c r="G14" s="16">
        <v>6.0</v>
      </c>
      <c r="H14" s="16" t="s">
        <v>33</v>
      </c>
      <c r="I14" s="14" t="s">
        <v>34</v>
      </c>
      <c r="J14" s="13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9.5" customHeight="1">
      <c r="A15" s="5" t="str">
        <f t="shared" si="1"/>
        <v>35</v>
      </c>
      <c r="B15" s="11" t="s">
        <v>25</v>
      </c>
      <c r="C15" s="12" t="s">
        <v>35</v>
      </c>
      <c r="D15" s="16">
        <v>10.0</v>
      </c>
      <c r="E15" s="13"/>
      <c r="F15" s="16">
        <v>3.0</v>
      </c>
      <c r="G15" s="16">
        <v>5.0</v>
      </c>
      <c r="H15" s="16" t="s">
        <v>36</v>
      </c>
      <c r="I15" s="14" t="s">
        <v>37</v>
      </c>
      <c r="J15" s="13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9.5" customHeight="1">
      <c r="A16" s="5" t="str">
        <f t="shared" si="1"/>
        <v>73</v>
      </c>
      <c r="B16" s="11" t="s">
        <v>25</v>
      </c>
      <c r="C16" s="12" t="s">
        <v>38</v>
      </c>
      <c r="D16" s="13">
        <v>15.0</v>
      </c>
      <c r="E16" s="14" t="s">
        <v>39</v>
      </c>
      <c r="F16" s="16">
        <v>7.0</v>
      </c>
      <c r="G16" s="16">
        <v>3.0</v>
      </c>
      <c r="H16" s="18" t="s">
        <v>40</v>
      </c>
      <c r="I16" s="14" t="s">
        <v>41</v>
      </c>
      <c r="J16" s="13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9.5" customHeight="1">
      <c r="A17" s="5" t="str">
        <f t="shared" si="1"/>
        <v>105</v>
      </c>
      <c r="B17" s="11" t="s">
        <v>25</v>
      </c>
      <c r="C17" s="12" t="s">
        <v>42</v>
      </c>
      <c r="D17" s="16">
        <v>10.0</v>
      </c>
      <c r="E17" s="14" t="s">
        <v>39</v>
      </c>
      <c r="F17" s="16">
        <v>10.0</v>
      </c>
      <c r="G17" s="16">
        <v>5.0</v>
      </c>
      <c r="H17" s="16" t="s">
        <v>30</v>
      </c>
      <c r="I17" s="13"/>
      <c r="J17" s="13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9.5" customHeight="1">
      <c r="A18" s="5" t="str">
        <f t="shared" si="1"/>
        <v>64</v>
      </c>
      <c r="B18" s="11" t="s">
        <v>25</v>
      </c>
      <c r="C18" s="17" t="s">
        <v>43</v>
      </c>
      <c r="D18" s="16">
        <v>10.0</v>
      </c>
      <c r="E18" s="14" t="s">
        <v>39</v>
      </c>
      <c r="F18" s="16">
        <v>6.0</v>
      </c>
      <c r="G18" s="16">
        <v>4.0</v>
      </c>
      <c r="H18" s="16" t="s">
        <v>33</v>
      </c>
      <c r="I18" s="13"/>
      <c r="J18" s="13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9.5" customHeight="1">
      <c r="A19" s="5" t="str">
        <f t="shared" si="1"/>
        <v>65</v>
      </c>
      <c r="B19" s="11" t="s">
        <v>25</v>
      </c>
      <c r="C19" s="17" t="s">
        <v>44</v>
      </c>
      <c r="D19" s="16">
        <v>10.0</v>
      </c>
      <c r="E19" s="14" t="s">
        <v>39</v>
      </c>
      <c r="F19" s="16">
        <v>6.0</v>
      </c>
      <c r="G19" s="16">
        <v>5.0</v>
      </c>
      <c r="H19" s="16" t="s">
        <v>33</v>
      </c>
      <c r="I19" s="13"/>
      <c r="J19" s="13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9.5" customHeight="1">
      <c r="A20" s="5" t="str">
        <f t="shared" si="1"/>
        <v>43</v>
      </c>
      <c r="B20" s="11" t="s">
        <v>45</v>
      </c>
      <c r="C20" s="12" t="s">
        <v>46</v>
      </c>
      <c r="D20" s="16">
        <v>20.0</v>
      </c>
      <c r="E20" s="13"/>
      <c r="F20" s="16">
        <v>4.0</v>
      </c>
      <c r="G20" s="16">
        <v>3.0</v>
      </c>
      <c r="H20" s="16" t="s">
        <v>47</v>
      </c>
      <c r="I20" s="14" t="s">
        <v>17</v>
      </c>
      <c r="J20" s="13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9.5" customHeight="1">
      <c r="A21" s="5" t="str">
        <f t="shared" si="1"/>
        <v>44</v>
      </c>
      <c r="B21" s="11" t="s">
        <v>45</v>
      </c>
      <c r="C21" s="12" t="s">
        <v>48</v>
      </c>
      <c r="D21" s="16">
        <v>20.0</v>
      </c>
      <c r="E21" s="13"/>
      <c r="F21" s="16">
        <v>4.0</v>
      </c>
      <c r="G21" s="16">
        <v>4.0</v>
      </c>
      <c r="H21" s="16" t="s">
        <v>47</v>
      </c>
      <c r="I21" s="14" t="s">
        <v>17</v>
      </c>
      <c r="J21" s="13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9.5" customHeight="1">
      <c r="A22" s="5" t="str">
        <f t="shared" si="1"/>
        <v>53</v>
      </c>
      <c r="B22" s="11" t="s">
        <v>45</v>
      </c>
      <c r="C22" s="12" t="s">
        <v>49</v>
      </c>
      <c r="D22" s="13">
        <v>20.0</v>
      </c>
      <c r="E22" s="14" t="s">
        <v>39</v>
      </c>
      <c r="F22" s="13">
        <v>5.0</v>
      </c>
      <c r="G22" s="16">
        <v>3.0</v>
      </c>
      <c r="H22" s="16" t="s">
        <v>50</v>
      </c>
      <c r="I22" s="14" t="s">
        <v>17</v>
      </c>
      <c r="J22" s="13"/>
      <c r="K22" s="15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9.5" customHeight="1">
      <c r="A23" s="5" t="str">
        <f t="shared" si="1"/>
        <v>23</v>
      </c>
      <c r="B23" s="19" t="s">
        <v>51</v>
      </c>
      <c r="C23" s="12" t="s">
        <v>52</v>
      </c>
      <c r="D23" s="13">
        <v>15.0</v>
      </c>
      <c r="E23" s="13"/>
      <c r="F23" s="13">
        <v>2.0</v>
      </c>
      <c r="G23" s="13">
        <v>3.0</v>
      </c>
      <c r="H23" s="16" t="s">
        <v>27</v>
      </c>
      <c r="I23" s="14" t="s">
        <v>17</v>
      </c>
      <c r="J23" s="13"/>
      <c r="K23" s="15"/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9.5" customHeight="1">
      <c r="A24" s="5" t="str">
        <f t="shared" si="1"/>
        <v>16</v>
      </c>
      <c r="B24" s="19" t="s">
        <v>51</v>
      </c>
      <c r="C24" s="12" t="s">
        <v>53</v>
      </c>
      <c r="D24" s="13">
        <v>15.0</v>
      </c>
      <c r="E24" s="14" t="s">
        <v>39</v>
      </c>
      <c r="F24" s="16">
        <v>1.0</v>
      </c>
      <c r="G24" s="16">
        <v>6.0</v>
      </c>
      <c r="H24" s="13"/>
      <c r="I24" s="14" t="s">
        <v>17</v>
      </c>
      <c r="J24" s="13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9.5" customHeight="1">
      <c r="A25" s="5" t="str">
        <f t="shared" si="1"/>
        <v>24</v>
      </c>
      <c r="B25" s="19" t="s">
        <v>51</v>
      </c>
      <c r="C25" s="12" t="s">
        <v>54</v>
      </c>
      <c r="D25" s="13">
        <v>10.0</v>
      </c>
      <c r="E25" s="14" t="s">
        <v>39</v>
      </c>
      <c r="F25" s="13">
        <v>2.0</v>
      </c>
      <c r="G25" s="13">
        <v>4.0</v>
      </c>
      <c r="H25" s="13"/>
      <c r="I25" s="14" t="s">
        <v>17</v>
      </c>
      <c r="J25" s="13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1.5" customHeight="1">
      <c r="A26" s="5" t="str">
        <f t="shared" si="1"/>
        <v>51</v>
      </c>
      <c r="B26" s="19" t="s">
        <v>51</v>
      </c>
      <c r="C26" s="12" t="s">
        <v>55</v>
      </c>
      <c r="D26" s="13">
        <v>35.0</v>
      </c>
      <c r="E26" s="13"/>
      <c r="F26" s="16">
        <v>5.0</v>
      </c>
      <c r="G26" s="16">
        <v>1.0</v>
      </c>
      <c r="H26" s="16" t="s">
        <v>50</v>
      </c>
      <c r="I26" s="14" t="s">
        <v>17</v>
      </c>
      <c r="J26" s="13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9.5" customHeight="1">
      <c r="A27" s="5" t="str">
        <f t="shared" si="1"/>
        <v>52</v>
      </c>
      <c r="B27" s="19" t="s">
        <v>51</v>
      </c>
      <c r="C27" s="12" t="s">
        <v>56</v>
      </c>
      <c r="D27" s="13">
        <v>35.0</v>
      </c>
      <c r="E27" s="13"/>
      <c r="F27" s="16">
        <v>5.0</v>
      </c>
      <c r="G27" s="16">
        <v>2.0</v>
      </c>
      <c r="H27" s="16" t="s">
        <v>50</v>
      </c>
      <c r="I27" s="14" t="s">
        <v>17</v>
      </c>
      <c r="J27" s="13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9.5" customHeight="1">
      <c r="A28" s="5" t="str">
        <f t="shared" si="1"/>
        <v>45</v>
      </c>
      <c r="B28" s="19" t="s">
        <v>51</v>
      </c>
      <c r="C28" s="17" t="s">
        <v>57</v>
      </c>
      <c r="D28" s="16">
        <v>15.0</v>
      </c>
      <c r="E28" s="13"/>
      <c r="F28" s="16">
        <v>4.0</v>
      </c>
      <c r="G28" s="16">
        <v>5.0</v>
      </c>
      <c r="H28" s="16"/>
      <c r="I28" s="14"/>
      <c r="J28" s="13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9.5" customHeight="1">
      <c r="A29" s="5" t="str">
        <f t="shared" si="1"/>
        <v>31</v>
      </c>
      <c r="B29" s="11" t="s">
        <v>58</v>
      </c>
      <c r="C29" s="12" t="s">
        <v>59</v>
      </c>
      <c r="D29" s="16">
        <v>20.0</v>
      </c>
      <c r="E29" s="13"/>
      <c r="F29" s="13">
        <v>3.0</v>
      </c>
      <c r="G29" s="16">
        <v>1.0</v>
      </c>
      <c r="H29" s="18" t="s">
        <v>60</v>
      </c>
      <c r="I29" s="14" t="s">
        <v>61</v>
      </c>
      <c r="J29" s="13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9.5" customHeight="1">
      <c r="A30" s="5" t="str">
        <f t="shared" si="1"/>
        <v>32</v>
      </c>
      <c r="B30" s="11" t="s">
        <v>58</v>
      </c>
      <c r="C30" s="12" t="s">
        <v>62</v>
      </c>
      <c r="D30" s="13">
        <v>20.0</v>
      </c>
      <c r="E30" s="13"/>
      <c r="F30" s="13">
        <v>3.0</v>
      </c>
      <c r="G30" s="16">
        <v>2.0</v>
      </c>
      <c r="H30" s="18" t="s">
        <v>60</v>
      </c>
      <c r="I30" s="14" t="s">
        <v>61</v>
      </c>
      <c r="J30" s="13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9.5" customHeight="1">
      <c r="A31" s="5" t="str">
        <f t="shared" si="1"/>
        <v>33</v>
      </c>
      <c r="B31" s="11" t="s">
        <v>58</v>
      </c>
      <c r="C31" s="12" t="s">
        <v>63</v>
      </c>
      <c r="D31" s="13">
        <v>20.0</v>
      </c>
      <c r="E31" s="13"/>
      <c r="F31" s="16">
        <v>3.0</v>
      </c>
      <c r="G31" s="16">
        <v>3.0</v>
      </c>
      <c r="H31" s="18" t="s">
        <v>64</v>
      </c>
      <c r="I31" s="14" t="s">
        <v>65</v>
      </c>
      <c r="J31" s="13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9.5" customHeight="1">
      <c r="A32" s="5" t="str">
        <f t="shared" si="1"/>
        <v>34</v>
      </c>
      <c r="B32" s="11" t="s">
        <v>58</v>
      </c>
      <c r="C32" s="12" t="s">
        <v>66</v>
      </c>
      <c r="D32" s="13">
        <v>15.0</v>
      </c>
      <c r="E32" s="13"/>
      <c r="F32" s="16">
        <v>3.0</v>
      </c>
      <c r="G32" s="16">
        <v>4.0</v>
      </c>
      <c r="H32" s="18" t="s">
        <v>64</v>
      </c>
      <c r="I32" s="14" t="s">
        <v>61</v>
      </c>
      <c r="J32" s="13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9.5" customHeight="1">
      <c r="A33" s="5" t="str">
        <f t="shared" si="1"/>
        <v>93</v>
      </c>
      <c r="B33" s="11" t="s">
        <v>67</v>
      </c>
      <c r="C33" s="12" t="s">
        <v>68</v>
      </c>
      <c r="D33" s="13">
        <v>20.0</v>
      </c>
      <c r="E33" s="13"/>
      <c r="F33" s="16">
        <v>9.0</v>
      </c>
      <c r="G33" s="16">
        <v>3.0</v>
      </c>
      <c r="H33" s="16" t="s">
        <v>69</v>
      </c>
      <c r="I33" s="14" t="s">
        <v>70</v>
      </c>
      <c r="J33" s="13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9.5" customHeight="1">
      <c r="A34" s="5" t="str">
        <f t="shared" si="1"/>
        <v>91</v>
      </c>
      <c r="B34" s="11" t="s">
        <v>67</v>
      </c>
      <c r="C34" s="12" t="s">
        <v>71</v>
      </c>
      <c r="D34" s="13">
        <v>10.0</v>
      </c>
      <c r="E34" s="13"/>
      <c r="F34" s="16">
        <v>9.0</v>
      </c>
      <c r="G34" s="13">
        <v>1.0</v>
      </c>
      <c r="H34" s="16" t="s">
        <v>69</v>
      </c>
      <c r="I34" s="14" t="s">
        <v>72</v>
      </c>
      <c r="J34" s="13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9.5" customHeight="1">
      <c r="A35" s="5" t="str">
        <f t="shared" si="1"/>
        <v>92</v>
      </c>
      <c r="B35" s="11" t="s">
        <v>67</v>
      </c>
      <c r="C35" s="12" t="s">
        <v>73</v>
      </c>
      <c r="D35" s="13">
        <v>25.0</v>
      </c>
      <c r="E35" s="13"/>
      <c r="F35" s="16">
        <v>9.0</v>
      </c>
      <c r="G35" s="13">
        <v>2.0</v>
      </c>
      <c r="H35" s="16" t="s">
        <v>69</v>
      </c>
      <c r="I35" s="14" t="s">
        <v>70</v>
      </c>
      <c r="J35" s="13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9.5" customHeight="1">
      <c r="A36" s="5" t="str">
        <f t="shared" si="1"/>
        <v>101</v>
      </c>
      <c r="B36" s="11" t="s">
        <v>67</v>
      </c>
      <c r="C36" s="12" t="s">
        <v>74</v>
      </c>
      <c r="D36" s="13">
        <v>30.0</v>
      </c>
      <c r="E36" s="14" t="s">
        <v>39</v>
      </c>
      <c r="F36" s="16">
        <v>10.0</v>
      </c>
      <c r="G36" s="13">
        <v>1.0</v>
      </c>
      <c r="H36" s="16" t="s">
        <v>30</v>
      </c>
      <c r="I36" s="14" t="s">
        <v>75</v>
      </c>
      <c r="J36" s="13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9.5" customHeight="1">
      <c r="A37" s="5" t="str">
        <f t="shared" si="1"/>
        <v>102</v>
      </c>
      <c r="B37" s="11" t="s">
        <v>67</v>
      </c>
      <c r="C37" s="12" t="s">
        <v>76</v>
      </c>
      <c r="D37" s="13">
        <v>20.0</v>
      </c>
      <c r="E37" s="14" t="s">
        <v>39</v>
      </c>
      <c r="F37" s="16">
        <v>10.0</v>
      </c>
      <c r="G37" s="13">
        <v>2.0</v>
      </c>
      <c r="H37" s="13"/>
      <c r="I37" s="14" t="s">
        <v>12</v>
      </c>
      <c r="J37" s="13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9.5" customHeight="1">
      <c r="A38" s="5" t="str">
        <f t="shared" si="1"/>
        <v>103</v>
      </c>
      <c r="B38" s="11" t="s">
        <v>67</v>
      </c>
      <c r="C38" s="12" t="s">
        <v>77</v>
      </c>
      <c r="D38" s="13">
        <v>20.0</v>
      </c>
      <c r="E38" s="14" t="s">
        <v>39</v>
      </c>
      <c r="F38" s="16">
        <v>10.0</v>
      </c>
      <c r="G38" s="13">
        <v>3.0</v>
      </c>
      <c r="H38" s="16" t="s">
        <v>30</v>
      </c>
      <c r="I38" s="14" t="s">
        <v>12</v>
      </c>
      <c r="J38" s="13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9.5" customHeight="1">
      <c r="A39" s="5" t="str">
        <f t="shared" si="1"/>
        <v>94</v>
      </c>
      <c r="B39" s="19" t="s">
        <v>78</v>
      </c>
      <c r="C39" s="12" t="s">
        <v>79</v>
      </c>
      <c r="D39" s="13">
        <v>35.0</v>
      </c>
      <c r="E39" s="13"/>
      <c r="F39" s="16">
        <v>9.0</v>
      </c>
      <c r="G39" s="16">
        <v>4.0</v>
      </c>
      <c r="H39" s="18" t="s">
        <v>80</v>
      </c>
      <c r="I39" s="14" t="s">
        <v>12</v>
      </c>
      <c r="J39" s="13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9.5" customHeight="1">
      <c r="A40" s="5" t="str">
        <f t="shared" si="1"/>
        <v>121</v>
      </c>
      <c r="B40" s="19" t="s">
        <v>78</v>
      </c>
      <c r="C40" s="17" t="s">
        <v>81</v>
      </c>
      <c r="D40" s="13">
        <v>25.0</v>
      </c>
      <c r="E40" s="14" t="s">
        <v>39</v>
      </c>
      <c r="F40" s="16">
        <v>12.0</v>
      </c>
      <c r="G40" s="13">
        <v>1.0</v>
      </c>
      <c r="H40" s="13"/>
      <c r="I40" s="14" t="s">
        <v>12</v>
      </c>
      <c r="J40" s="13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9.5" customHeight="1">
      <c r="A41" s="5" t="str">
        <f t="shared" si="1"/>
        <v>114</v>
      </c>
      <c r="B41" s="19" t="s">
        <v>78</v>
      </c>
      <c r="C41" s="12" t="s">
        <v>82</v>
      </c>
      <c r="D41" s="16">
        <v>15.0</v>
      </c>
      <c r="E41" s="13"/>
      <c r="F41" s="16">
        <v>11.0</v>
      </c>
      <c r="G41" s="16">
        <v>4.0</v>
      </c>
      <c r="H41" s="16" t="s">
        <v>83</v>
      </c>
      <c r="I41" s="14" t="s">
        <v>17</v>
      </c>
      <c r="J41" s="13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9.5" customHeight="1">
      <c r="A42" s="5" t="str">
        <f t="shared" si="1"/>
        <v>71</v>
      </c>
      <c r="B42" s="19" t="s">
        <v>78</v>
      </c>
      <c r="C42" s="17" t="s">
        <v>84</v>
      </c>
      <c r="D42" s="13">
        <v>30.0</v>
      </c>
      <c r="E42" s="13"/>
      <c r="F42" s="16">
        <v>7.0</v>
      </c>
      <c r="G42" s="16">
        <v>1.0</v>
      </c>
      <c r="H42" s="16" t="s">
        <v>85</v>
      </c>
      <c r="I42" s="14" t="s">
        <v>12</v>
      </c>
      <c r="J42" s="13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9.5" customHeight="1">
      <c r="A43" s="5" t="str">
        <f t="shared" si="1"/>
        <v>72</v>
      </c>
      <c r="B43" s="19" t="s">
        <v>78</v>
      </c>
      <c r="C43" s="12" t="s">
        <v>86</v>
      </c>
      <c r="D43" s="13">
        <v>30.0</v>
      </c>
      <c r="E43" s="13"/>
      <c r="F43" s="16">
        <v>7.0</v>
      </c>
      <c r="G43" s="16">
        <v>2.0</v>
      </c>
      <c r="H43" s="16" t="s">
        <v>85</v>
      </c>
      <c r="I43" s="14" t="s">
        <v>12</v>
      </c>
      <c r="J43" s="13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9.5" customHeight="1">
      <c r="A44" s="5" t="str">
        <f t="shared" si="1"/>
        <v>63</v>
      </c>
      <c r="B44" s="19" t="s">
        <v>78</v>
      </c>
      <c r="C44" s="17" t="s">
        <v>87</v>
      </c>
      <c r="D44" s="16">
        <v>35.0</v>
      </c>
      <c r="E44" s="16" t="s">
        <v>39</v>
      </c>
      <c r="F44" s="16">
        <v>6.0</v>
      </c>
      <c r="G44" s="16">
        <v>3.0</v>
      </c>
      <c r="H44" s="13"/>
      <c r="I44" s="14" t="s">
        <v>12</v>
      </c>
      <c r="J44" s="13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9.5" customHeight="1">
      <c r="A45" s="5" t="str">
        <f t="shared" si="1"/>
        <v>62</v>
      </c>
      <c r="B45" s="19" t="s">
        <v>78</v>
      </c>
      <c r="C45" s="12" t="s">
        <v>88</v>
      </c>
      <c r="D45" s="13">
        <v>20.0</v>
      </c>
      <c r="E45" s="14" t="s">
        <v>39</v>
      </c>
      <c r="F45" s="16">
        <v>6.0</v>
      </c>
      <c r="G45" s="16">
        <v>2.0</v>
      </c>
      <c r="H45" s="13"/>
      <c r="I45" s="14" t="s">
        <v>75</v>
      </c>
      <c r="J45" s="13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9.5" customHeight="1">
      <c r="A46" s="5" t="str">
        <f t="shared" si="1"/>
        <v>115</v>
      </c>
      <c r="B46" s="19" t="s">
        <v>78</v>
      </c>
      <c r="C46" s="20" t="s">
        <v>89</v>
      </c>
      <c r="D46" s="13">
        <v>15.0</v>
      </c>
      <c r="E46" s="14" t="s">
        <v>39</v>
      </c>
      <c r="F46" s="16">
        <v>11.0</v>
      </c>
      <c r="G46" s="16">
        <v>5.0</v>
      </c>
      <c r="H46" s="13"/>
      <c r="I46" s="14" t="s">
        <v>17</v>
      </c>
      <c r="J46" s="13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9.5" customHeight="1">
      <c r="A47" s="5" t="str">
        <f t="shared" si="1"/>
        <v>83</v>
      </c>
      <c r="B47" s="11" t="s">
        <v>90</v>
      </c>
      <c r="C47" s="21" t="s">
        <v>91</v>
      </c>
      <c r="D47" s="13">
        <v>20.0</v>
      </c>
      <c r="E47" s="13"/>
      <c r="F47" s="16">
        <v>8.0</v>
      </c>
      <c r="G47" s="16">
        <v>3.0</v>
      </c>
      <c r="H47" s="18" t="s">
        <v>92</v>
      </c>
      <c r="I47" s="14" t="s">
        <v>12</v>
      </c>
      <c r="J47" s="13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9.5" customHeight="1">
      <c r="A48" s="5" t="str">
        <f t="shared" si="1"/>
        <v>84</v>
      </c>
      <c r="B48" s="11" t="s">
        <v>90</v>
      </c>
      <c r="C48" s="21" t="s">
        <v>93</v>
      </c>
      <c r="D48" s="13">
        <v>20.0</v>
      </c>
      <c r="E48" s="13"/>
      <c r="F48" s="16">
        <v>8.0</v>
      </c>
      <c r="G48" s="16">
        <v>4.0</v>
      </c>
      <c r="H48" s="13"/>
      <c r="I48" s="14" t="s">
        <v>12</v>
      </c>
      <c r="J48" s="13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9.5" customHeight="1">
      <c r="A49" s="5" t="str">
        <f t="shared" si="1"/>
        <v>122</v>
      </c>
      <c r="B49" s="11" t="s">
        <v>94</v>
      </c>
      <c r="C49" s="12" t="s">
        <v>95</v>
      </c>
      <c r="D49" s="16">
        <v>20.0</v>
      </c>
      <c r="E49" s="13"/>
      <c r="F49" s="16">
        <v>12.0</v>
      </c>
      <c r="G49" s="16">
        <v>2.0</v>
      </c>
      <c r="H49" s="16" t="s">
        <v>96</v>
      </c>
      <c r="I49" s="14" t="s">
        <v>12</v>
      </c>
      <c r="J49" s="13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9.5" customHeight="1">
      <c r="A50" s="5" t="str">
        <f t="shared" si="1"/>
        <v>123</v>
      </c>
      <c r="B50" s="11" t="s">
        <v>94</v>
      </c>
      <c r="C50" s="12" t="s">
        <v>97</v>
      </c>
      <c r="D50" s="13">
        <v>20.0</v>
      </c>
      <c r="E50" s="13"/>
      <c r="F50" s="16">
        <v>12.0</v>
      </c>
      <c r="G50" s="16">
        <v>3.0</v>
      </c>
      <c r="H50" s="16" t="s">
        <v>96</v>
      </c>
      <c r="I50" s="14" t="s">
        <v>12</v>
      </c>
      <c r="J50" s="13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9.5" customHeight="1">
      <c r="A51" s="5" t="str">
        <f t="shared" si="1"/>
        <v>41</v>
      </c>
      <c r="B51" s="11" t="s">
        <v>94</v>
      </c>
      <c r="C51" s="12" t="s">
        <v>98</v>
      </c>
      <c r="D51" s="13">
        <v>15.0</v>
      </c>
      <c r="E51" s="13"/>
      <c r="F51" s="16">
        <v>4.0</v>
      </c>
      <c r="G51" s="16">
        <v>1.0</v>
      </c>
      <c r="H51" s="16" t="s">
        <v>47</v>
      </c>
      <c r="I51" s="14" t="s">
        <v>70</v>
      </c>
      <c r="J51" s="13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9.5" customHeight="1">
      <c r="A52" s="5" t="str">
        <f t="shared" si="1"/>
        <v>42</v>
      </c>
      <c r="B52" s="11" t="s">
        <v>94</v>
      </c>
      <c r="C52" s="12" t="s">
        <v>99</v>
      </c>
      <c r="D52" s="13">
        <v>20.0</v>
      </c>
      <c r="E52" s="13"/>
      <c r="F52" s="16">
        <v>4.0</v>
      </c>
      <c r="G52" s="16">
        <v>2.0</v>
      </c>
      <c r="H52" s="13"/>
      <c r="I52" s="14" t="s">
        <v>12</v>
      </c>
      <c r="J52" s="13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9.5" customHeight="1">
      <c r="A53" s="5" t="str">
        <f t="shared" si="1"/>
        <v>124</v>
      </c>
      <c r="B53" s="11" t="s">
        <v>94</v>
      </c>
      <c r="C53" s="12" t="s">
        <v>100</v>
      </c>
      <c r="D53" s="13">
        <v>20.0</v>
      </c>
      <c r="E53" s="13"/>
      <c r="F53" s="16">
        <v>12.0</v>
      </c>
      <c r="G53" s="16">
        <v>4.0</v>
      </c>
      <c r="H53" s="13"/>
      <c r="I53" s="14" t="s">
        <v>12</v>
      </c>
      <c r="J53" s="13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9.5" customHeight="1">
      <c r="A54" s="5" t="str">
        <f t="shared" si="1"/>
        <v>111</v>
      </c>
      <c r="B54" s="11" t="s">
        <v>101</v>
      </c>
      <c r="C54" s="12" t="s">
        <v>102</v>
      </c>
      <c r="D54" s="13">
        <v>10.0</v>
      </c>
      <c r="E54" s="13"/>
      <c r="F54" s="13">
        <v>11.0</v>
      </c>
      <c r="G54" s="13">
        <v>1.0</v>
      </c>
      <c r="H54" s="16" t="s">
        <v>83</v>
      </c>
      <c r="I54" s="14" t="s">
        <v>12</v>
      </c>
      <c r="J54" s="13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9.5" customHeight="1">
      <c r="A55" s="5" t="str">
        <f t="shared" si="1"/>
        <v>112</v>
      </c>
      <c r="B55" s="11" t="s">
        <v>101</v>
      </c>
      <c r="C55" s="12" t="s">
        <v>103</v>
      </c>
      <c r="D55" s="13">
        <v>25.0</v>
      </c>
      <c r="E55" s="13"/>
      <c r="F55" s="13">
        <v>11.0</v>
      </c>
      <c r="G55" s="13">
        <v>2.0</v>
      </c>
      <c r="H55" s="16" t="s">
        <v>83</v>
      </c>
      <c r="I55" s="14" t="s">
        <v>12</v>
      </c>
      <c r="J55" s="13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9.5" customHeight="1">
      <c r="A56" s="5" t="str">
        <f t="shared" si="1"/>
        <v>113</v>
      </c>
      <c r="B56" s="11" t="s">
        <v>101</v>
      </c>
      <c r="C56" s="12" t="s">
        <v>104</v>
      </c>
      <c r="D56" s="16">
        <v>25.0</v>
      </c>
      <c r="E56" s="13"/>
      <c r="F56" s="13">
        <v>11.0</v>
      </c>
      <c r="G56" s="13">
        <v>3.0</v>
      </c>
      <c r="H56" s="16" t="s">
        <v>83</v>
      </c>
      <c r="I56" s="14" t="s">
        <v>12</v>
      </c>
      <c r="J56" s="13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9.5" customHeight="1">
      <c r="A57" s="5" t="str">
        <f t="shared" si="1"/>
        <v>17</v>
      </c>
      <c r="B57" s="11" t="s">
        <v>105</v>
      </c>
      <c r="C57" s="17" t="s">
        <v>106</v>
      </c>
      <c r="D57" s="13">
        <v>20.0</v>
      </c>
      <c r="E57" s="14" t="s">
        <v>39</v>
      </c>
      <c r="F57" s="16">
        <v>1.0</v>
      </c>
      <c r="G57" s="16">
        <v>7.0</v>
      </c>
      <c r="H57" s="13"/>
      <c r="I57" s="14" t="s">
        <v>12</v>
      </c>
      <c r="J57" s="13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1.5" customHeight="1">
      <c r="A58" s="5" t="str">
        <f t="shared" si="1"/>
        <v>82</v>
      </c>
      <c r="B58" s="22" t="s">
        <v>107</v>
      </c>
      <c r="C58" s="17" t="s">
        <v>108</v>
      </c>
      <c r="D58" s="16">
        <v>25.0</v>
      </c>
      <c r="E58" s="16" t="s">
        <v>39</v>
      </c>
      <c r="F58" s="16">
        <v>8.0</v>
      </c>
      <c r="G58" s="16">
        <v>2.0</v>
      </c>
      <c r="H58" s="15"/>
      <c r="I58" s="23"/>
      <c r="J58" s="15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1.5" customHeight="1">
      <c r="A59" s="5" t="str">
        <f t="shared" si="1"/>
        <v>81</v>
      </c>
      <c r="B59" s="22" t="s">
        <v>109</v>
      </c>
      <c r="C59" s="12" t="s">
        <v>110</v>
      </c>
      <c r="D59" s="13">
        <v>45.0</v>
      </c>
      <c r="E59" s="13"/>
      <c r="F59" s="13">
        <v>8.0</v>
      </c>
      <c r="G59" s="13">
        <v>1.0</v>
      </c>
      <c r="H59" s="15"/>
      <c r="I59" s="23" t="s">
        <v>111</v>
      </c>
      <c r="J59" s="15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9.5" customHeight="1">
      <c r="A60" s="5" t="str">
        <f t="shared" si="1"/>
        <v>151</v>
      </c>
      <c r="B60" s="22" t="s">
        <v>109</v>
      </c>
      <c r="C60" s="12" t="s">
        <v>112</v>
      </c>
      <c r="D60" s="13">
        <v>45.0</v>
      </c>
      <c r="E60" s="13"/>
      <c r="F60" s="13">
        <v>15.0</v>
      </c>
      <c r="G60" s="13">
        <v>1.0</v>
      </c>
      <c r="H60" s="15"/>
      <c r="I60" s="23"/>
      <c r="J60" s="15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9.5" customHeight="1">
      <c r="A61" s="5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9.5" customHeight="1">
      <c r="A62" s="5" t="str">
        <f t="shared" si="1"/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9.5" customHeight="1">
      <c r="A63" s="5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9.5" customHeight="1">
      <c r="A64" s="5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9.5" customHeight="1">
      <c r="A65" s="5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5" t="str">
        <f t="shared" si="1"/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5" t="str">
        <f t="shared" si="1"/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5" t="str">
        <f t="shared" si="1"/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5" t="str">
        <f t="shared" si="1"/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9.5" customHeight="1">
      <c r="A70" s="5" t="str">
        <f t="shared" si="1"/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9.5" customHeight="1">
      <c r="A71" s="5" t="str">
        <f t="shared" si="1"/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9.5" customHeight="1">
      <c r="A72" s="5" t="str">
        <f t="shared" si="1"/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9.5" customHeight="1">
      <c r="A73" s="5" t="str">
        <f t="shared" si="1"/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9.5" customHeight="1">
      <c r="A74" s="5" t="str">
        <f t="shared" si="1"/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9.5" customHeight="1">
      <c r="A75" s="5" t="str">
        <f t="shared" si="1"/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9.5" customHeight="1">
      <c r="A76" s="5" t="str">
        <f t="shared" si="1"/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9.5" customHeight="1">
      <c r="A77" s="5" t="str">
        <f t="shared" si="1"/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9.5" customHeight="1">
      <c r="A78" s="5" t="str">
        <f t="shared" si="1"/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9.5" customHeight="1">
      <c r="A79" s="5" t="str">
        <f t="shared" si="1"/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9.5" customHeight="1">
      <c r="A80" s="5" t="str">
        <f t="shared" si="1"/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9.5" customHeight="1">
      <c r="A81" s="5" t="str">
        <f t="shared" si="1"/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9.5" customHeight="1">
      <c r="A82" s="5" t="str">
        <f t="shared" si="1"/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9.5" customHeight="1">
      <c r="A83" s="5" t="str">
        <f t="shared" si="1"/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9.5" customHeight="1">
      <c r="A84" s="5" t="str">
        <f t="shared" si="1"/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9.5" customHeight="1">
      <c r="A85" s="5" t="str">
        <f t="shared" si="1"/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9.5" customHeight="1">
      <c r="A86" s="5" t="str">
        <f t="shared" si="1"/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9.5" customHeight="1">
      <c r="A87" s="5" t="str">
        <f t="shared" si="1"/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9.5" customHeight="1">
      <c r="A88" s="5" t="str">
        <f t="shared" si="1"/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9.5" customHeight="1">
      <c r="A89" s="5" t="str">
        <f t="shared" si="1"/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9.5" customHeight="1">
      <c r="A90" s="5" t="str">
        <f t="shared" si="1"/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131</v>
      </c>
      <c r="V1" s="3" t="s">
        <v>132</v>
      </c>
    </row>
    <row r="2">
      <c r="A2" s="26" t="s">
        <v>133</v>
      </c>
      <c r="B2" s="27" t="str">
        <f>IF(ISERROR(VLOOKUP(CONCATENATE($A2,"1"),Themen!$A$1:$I$90,3,0)),"",VLOOKUP(CONCATENATE($A2,"1"),Themen!$A$1:$I$90,3,0))</f>
        <v>Orga</v>
      </c>
      <c r="C2" s="28">
        <f>IF(ISERROR(VLOOKUP(CONCATENATE($A2,"1"),Themen!$A$1:$I$90,4,0)),"",VLOOKUP(CONCATENATE($A2,"1"),Themen!$A$1:$I$90,4,0))</f>
        <v>40</v>
      </c>
      <c r="D2" s="27" t="str">
        <f>IF(ISERROR(VLOOKUP(CONCATENATE($A2,"2"),Themen!$A$1:$I$90,3,0)),"",VLOOKUP(CONCATENATE($A2,"2"),Themen!$A$1:$I$90,3,0))</f>
        <v>Git1: Intro</v>
      </c>
      <c r="E2" s="28">
        <f>IF(ISERROR(VLOOKUP(CONCATENATE($A2,"2"),Themen!$A$1:$I$90,4,0)),"",VLOOKUP(CONCATENATE($A2,"2"),Themen!$A$1:$I$90,4,0))</f>
        <v>20</v>
      </c>
      <c r="F2" s="27" t="str">
        <f>IF(ISERROR(VLOOKUP(CONCATENATE($A2,"3"),Themen!$A$1:$I$90,3,0)),"",VLOOKUP(CONCATENATE($A2,"3"),Themen!$A$1:$I$90,3,0))</f>
        <v>Git2: Basics</v>
      </c>
      <c r="G2" s="28">
        <f>IF(ISERROR(VLOOKUP(CONCATENATE($A2,"3"),Themen!$A$1:$I$90,4,0)),"",VLOOKUP(CONCATENATE($A2,"3"),Themen!$A$1:$I$90,4,0))</f>
        <v>25</v>
      </c>
      <c r="H2" s="27" t="str">
        <f>IF(ISERROR(VLOOKUP(CONCATENATE($A2,"4"),Themen!$A$1:$I$90,3,0)),"",VLOOKUP(CONCATENATE($A2,"4"),Themen!$A$1:$I$90,3,0))</f>
        <v>Git3: Branches</v>
      </c>
      <c r="I2" s="28">
        <f>IF(ISERROR(VLOOKUP(CONCATENATE($A2,"4"),Themen!$A$1:$I$90,4,0)),"",VLOOKUP(CONCATENATE($A2,"4"),Themen!$A$1:$I$90,4,0))</f>
        <v>25</v>
      </c>
      <c r="J2" s="27" t="str">
        <f>IF(ISERROR(VLOOKUP(CONCATENATE($A2,"5"),Themen!$A$1:$I$90,3,0)),"",VLOOKUP(CONCATENATE($A2,"5"),Themen!$A$1:$I$90,3,0))</f>
        <v>Git4: Brachingstrategien</v>
      </c>
      <c r="K2" s="28">
        <f>IF(ISERROR(VLOOKUP(CONCATENATE($A2,"5"),Themen!$A$1:$I$90,4,0)),"",VLOOKUP(CONCATENATE($A2,"5"),Themen!$A$1:$I$90,4,0))</f>
        <v>25</v>
      </c>
      <c r="L2" s="27" t="str">
        <f>IF(ISERROR(VLOOKUP(CONCATENATE($A2,"6"),Themen!$A$1:$I$90,3,0)),"",VLOOKUP(CONCATENATE($A2,"6"),Themen!$A$1:$I$90,3,0))</f>
        <v>Debugging</v>
      </c>
      <c r="M2" s="28">
        <f>IF(ISERROR(VLOOKUP(CONCATENATE($A2,"6"),Themen!$A$1:$I$90,4,0)),"",VLOOKUP(CONCATENATE($A2,"6"),Themen!$A$1:$I$90,4,0))</f>
        <v>15</v>
      </c>
      <c r="N2" s="27" t="str">
        <f>IF(ISERROR(VLOOKUP(CONCATENATE($A2,"7"),Themen!$A$1:$I$90,3,0)),"",VLOOKUP(CONCATENATE($A2,"7"),Themen!$A$1:$I$90,3,0))</f>
        <v>JDBC</v>
      </c>
      <c r="O2" s="28">
        <f>IF(ISERROR(VLOOKUP(CONCATENATE($A2,"7"),Themen!$A$1:$I$90,4,0)),"",VLOOKUP(CONCATENATE($A2,"7"),Themen!$A$1:$I$90,4,0))</f>
        <v>20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3" t="str">
        <f>IF(ISERROR(VLOOKUP(CONCATENATE($A3,"1"),Themen!$A$1:$I$90,3,0)),"",VLOOKUP(CONCATENATE($A3,"1"),Themen!$A$1:$I$90,3,0))</f>
        <v>Git5: Remotes</v>
      </c>
      <c r="C3" s="34">
        <f>IF(ISERROR(VLOOKUP(CONCATENATE($A3,"1"),Themen!$A$1:$I$90,4,0)),"",VLOOKUP(CONCATENATE($A3,"1"),Themen!$A$1:$I$90,4,0))</f>
        <v>25</v>
      </c>
      <c r="D3" s="33" t="str">
        <f>IF(ISERROR(VLOOKUP(CONCATENATE($A3,"2"),Themen!$A$1:$I$90,3,0)),"",VLOOKUP(CONCATENATE($A3,"2"),Themen!$A$1:$I$90,3,0))</f>
        <v>Git6: Workflows</v>
      </c>
      <c r="E3" s="34">
        <f>IF(ISERROR(VLOOKUP(CONCATENATE($A3,"2"),Themen!$A$1:$I$90,4,0)),"",VLOOKUP(CONCATENATE($A3,"2"),Themen!$A$1:$I$90,4,0))</f>
        <v>25</v>
      </c>
      <c r="F3" s="33" t="str">
        <f>IF(ISERROR(VLOOKUP(CONCATENATE($A3,"3"),Themen!$A$1:$I$90,3,0)),"",VLOOKUP(CONCATENATE($A3,"3"),Themen!$A$1:$I$90,3,0))</f>
        <v>Logging</v>
      </c>
      <c r="G3" s="34">
        <f>IF(ISERROR(VLOOKUP(CONCATENATE($A3,"3"),Themen!$A$1:$I$90,4,0)),"",VLOOKUP(CONCATENATE($A3,"3"),Themen!$A$1:$I$90,4,0))</f>
        <v>15</v>
      </c>
      <c r="H3" s="33" t="str">
        <f>IF(ISERROR(VLOOKUP(CONCATENATE($A3,"4"),Themen!$A$1:$I$90,3,0)),"",VLOOKUP(CONCATENATE($A3,"4"),Themen!$A$1:$I$90,3,0))</f>
        <v>Javadoc</v>
      </c>
      <c r="I3" s="34">
        <f>IF(ISERROR(VLOOKUP(CONCATENATE($A3,"4"),Themen!$A$1:$I$90,4,0)),"",VLOOKUP(CONCATENATE($A3,"4"),Themen!$A$1:$I$90,4,0))</f>
        <v>10</v>
      </c>
      <c r="J3" s="33" t="str">
        <f>IF(ISERROR(VLOOKUP(CONCATENATE($A3,"5"),Themen!$A$1:$I$90,3,0)),"",VLOOKUP(CONCATENATE($A3,"5"),Themen!$A$1:$I$90,3,0))</f>
        <v>Factory- (Method-) Pattern</v>
      </c>
      <c r="K3" s="34">
        <f>IF(ISERROR(VLOOKUP(CONCATENATE($A3,"5"),Themen!$A$1:$I$90,4,0)),"",VLOOKUP(CONCATENATE($A3,"5"),Themen!$A$1:$I$90,4,0))</f>
        <v>10</v>
      </c>
      <c r="L3" s="35" t="str">
        <f>IF(ISERROR(VLOOKUP(CONCATENATE($A3,"6"),Themen!$A$1:$I$90,3,0)),"",VLOOKUP(CONCATENATE($A3,"6"),Themen!$A$1:$I$90,3,0))</f>
        <v/>
      </c>
      <c r="M3" s="34" t="str">
        <f>IF(ISERROR(VLOOKUP(CONCATENATE($A3,"6"),Themen!$A$1:$I$90,4,0)),"",VLOOKUP(CONCATENATE($A3,"6"),Themen!$A$1:$I$90,4,0))</f>
        <v/>
      </c>
      <c r="N3" s="35" t="str">
        <f>IF(ISERROR(VLOOKUP(CONCATENATE($A3,"7"),Themen!$A$1:$I$90,3,0)),"",VLOOKUP(CONCATENATE($A3,"7"),Themen!$A$1:$I$90,3,0))</f>
        <v/>
      </c>
      <c r="O3" s="34" t="str">
        <f>IF(ISERROR(VLOOKUP(CONCATENATE($A3,"7"),Themen!$A$1:$I$90,4,0)),"",VLOOKUP(CONCATENATE($A3,"7"),Themen!$A$1:$I$90,4,0))</f>
        <v/>
      </c>
      <c r="P3" s="35"/>
      <c r="Q3" s="29">
        <f t="shared" si="1"/>
        <v>85</v>
      </c>
      <c r="S3" s="30">
        <v>15.0</v>
      </c>
      <c r="T3" s="31" t="s">
        <v>136</v>
      </c>
      <c r="U3" s="31" t="s">
        <v>137</v>
      </c>
      <c r="V3" s="31" t="s">
        <v>138</v>
      </c>
    </row>
    <row r="4">
      <c r="A4" s="26" t="s">
        <v>139</v>
      </c>
      <c r="B4" s="27" t="str">
        <f>IF(ISERROR(VLOOKUP(CONCATENATE($A4,"1"),Themen!$A$1:$I$90,3,0)),"",VLOOKUP(CONCATENATE($A4,"1"),Themen!$A$1:$I$90,3,0))</f>
        <v>Generics1: Klassen &amp; Methoden</v>
      </c>
      <c r="C4" s="28">
        <f>IF(ISERROR(VLOOKUP(CONCATENATE($A4,"1"),Themen!$A$1:$I$90,4,0)),"",VLOOKUP(CONCATENATE($A4,"1"),Themen!$A$1:$I$90,4,0))</f>
        <v>20</v>
      </c>
      <c r="D4" s="27" t="str">
        <f>IF(ISERROR(VLOOKUP(CONCATENATE($A4,"2"),Themen!$A$1:$I$90,3,0)),"",VLOOKUP(CONCATENATE($A4,"2"),Themen!$A$1:$I$90,3,0))</f>
        <v>Generics2: Bounds &amp; Wildcards</v>
      </c>
      <c r="E4" s="28">
        <f>IF(ISERROR(VLOOKUP(CONCATENATE($A4,"2"),Themen!$A$1:$I$90,4,0)),"",VLOOKUP(CONCATENATE($A4,"2"),Themen!$A$1:$I$90,4,0))</f>
        <v>20</v>
      </c>
      <c r="F4" s="27" t="str">
        <f>IF(ISERROR(VLOOKUP(CONCATENATE($A4,"3"),Themen!$A$1:$I$90,3,0)),"",VLOOKUP(CONCATENATE($A4,"3"),Themen!$A$1:$I$90,3,0))</f>
        <v>Generics3: Type Erasure</v>
      </c>
      <c r="G4" s="28">
        <f>IF(ISERROR(VLOOKUP(CONCATENATE($A4,"3"),Themen!$A$1:$I$90,4,0)),"",VLOOKUP(CONCATENATE($A4,"3"),Themen!$A$1:$I$90,4,0))</f>
        <v>20</v>
      </c>
      <c r="H4" s="27" t="str">
        <f>IF(ISERROR(VLOOKUP(CONCATENATE($A4,"4"),Themen!$A$1:$I$90,3,0)),"",VLOOKUP(CONCATENATE($A4,"4"),Themen!$A$1:$I$90,3,0))</f>
        <v>Generics4: Polymorphie</v>
      </c>
      <c r="I4" s="28">
        <f>IF(ISERROR(VLOOKUP(CONCATENATE($A4,"4"),Themen!$A$1:$I$90,4,0)),"",VLOOKUP(CONCATENATE($A4,"4"),Themen!$A$1:$I$90,4,0))</f>
        <v>15</v>
      </c>
      <c r="J4" s="27" t="str">
        <f>IF(ISERROR(VLOOKUP(CONCATENATE($A4,"5"),Themen!$A$1:$I$90,3,0)),"",VLOOKUP(CONCATENATE($A4,"5"),Themen!$A$1:$I$90,3,0))</f>
        <v>Strategy-Pattern</v>
      </c>
      <c r="K4" s="28">
        <f>IF(ISERROR(VLOOKUP(CONCATENATE($A4,"5"),Themen!$A$1:$I$90,4,0)),"",VLOOKUP(CONCATENATE($A4,"5"),Themen!$A$1:$I$90,4,0))</f>
        <v>10</v>
      </c>
      <c r="L4" s="36" t="str">
        <f>IF(ISERROR(VLOOKUP(CONCATENATE($A4,"6"),Themen!$A$1:$I$90,3,0)),"",VLOOKUP(CONCATENATE($A4,"6"),Themen!$A$1:$I$90,3,0))</f>
        <v/>
      </c>
      <c r="M4" s="28" t="str">
        <f>IF(ISERROR(VLOOKUP(CONCATENATE($A4,"6"),Themen!$A$1:$I$90,4,0)),"",VLOOKUP(CONCATENATE($A4,"6"),Themen!$A$1:$I$90,4,0))</f>
        <v/>
      </c>
      <c r="N4" s="36" t="str">
        <f>IF(ISERROR(VLOOKUP(CONCATENATE($A4,"7"),Themen!$A$1:$I$90,3,0)),"",VLOOKUP(CONCATENATE($A4,"7"),Themen!$A$1:$I$90,3,0))</f>
        <v/>
      </c>
      <c r="O4" s="28" t="str">
        <f>IF(ISERROR(VLOOKUP(CONCATENATE($A4,"7"),Themen!$A$1:$I$90,4,0)),"",VLOOKUP(CONCATENATE($A4,"7"),Themen!$A$1:$I$90,4,0))</f>
        <v/>
      </c>
      <c r="Q4" s="29">
        <f t="shared" si="1"/>
        <v>85</v>
      </c>
      <c r="S4" s="30">
        <v>16.0</v>
      </c>
      <c r="T4" s="31" t="s">
        <v>140</v>
      </c>
      <c r="U4" s="31" t="s">
        <v>141</v>
      </c>
      <c r="V4" s="31" t="s">
        <v>142</v>
      </c>
    </row>
    <row r="5">
      <c r="A5" s="26" t="s">
        <v>143</v>
      </c>
      <c r="B5" s="33" t="str">
        <f>IF(ISERROR(VLOOKUP(CONCATENATE($A5,"1"),Themen!$A$1:$I$90,3,0)),"",VLOOKUP(CONCATENATE($A5,"1"),Themen!$A$1:$I$90,3,0))</f>
        <v>Build3: Gradle</v>
      </c>
      <c r="C5" s="34">
        <f>IF(ISERROR(VLOOKUP(CONCATENATE($A5,"1"),Themen!$A$1:$I$90,4,0)),"",VLOOKUP(CONCATENATE($A5,"1"),Themen!$A$1:$I$90,4,0))</f>
        <v>15</v>
      </c>
      <c r="D5" s="33" t="str">
        <f>IF(ISERROR(VLOOKUP(CONCATENATE($A5,"2"),Themen!$A$1:$I$90,3,0)),"",VLOOKUP(CONCATENATE($A5,"2"),Themen!$A$1:$I$90,3,0))</f>
        <v>Build4: CI</v>
      </c>
      <c r="E5" s="34">
        <f>IF(ISERROR(VLOOKUP(CONCATENATE($A5,"2"),Themen!$A$1:$I$90,4,0)),"",VLOOKUP(CONCATENATE($A5,"2"),Themen!$A$1:$I$90,4,0))</f>
        <v>20</v>
      </c>
      <c r="F5" s="33" t="str">
        <f>IF(ISERROR(VLOOKUP(CONCATENATE($A5,"3"),Themen!$A$1:$I$90,3,0)),"",VLOOKUP(CONCATENATE($A5,"3"),Themen!$A$1:$I$90,3,0))</f>
        <v>JUnit1: Basics</v>
      </c>
      <c r="G5" s="34">
        <f>IF(ISERROR(VLOOKUP(CONCATENATE($A5,"3"),Themen!$A$1:$I$90,4,0)),"",VLOOKUP(CONCATENATE($A5,"3"),Themen!$A$1:$I$90,4,0))</f>
        <v>20</v>
      </c>
      <c r="H5" s="33" t="str">
        <f>IF(ISERROR(VLOOKUP(CONCATENATE($A5,"4"),Themen!$A$1:$I$90,3,0)),"",VLOOKUP(CONCATENATE($A5,"4"),Themen!$A$1:$I$90,3,0))</f>
        <v>JUnit2: Testfall-Ermittlung</v>
      </c>
      <c r="I5" s="34">
        <f>IF(ISERROR(VLOOKUP(CONCATENATE($A5,"4"),Themen!$A$1:$I$90,4,0)),"",VLOOKUP(CONCATENATE($A5,"4"),Themen!$A$1:$I$90,4,0))</f>
        <v>20</v>
      </c>
      <c r="J5" s="33" t="str">
        <f>IF(ISERROR(VLOOKUP(CONCATENATE($A5,"5"),Themen!$A$1:$I$90,3,0)),"",VLOOKUP(CONCATENATE($A5,"5"),Themen!$A$1:$I$90,3,0))</f>
        <v>TDD</v>
      </c>
      <c r="K5" s="34">
        <f>IF(ISERROR(VLOOKUP(CONCATENATE($A5,"5"),Themen!$A$1:$I$90,4,0)),"",VLOOKUP(CONCATENATE($A5,"5"),Themen!$A$1:$I$90,4,0))</f>
        <v>15</v>
      </c>
      <c r="L5" s="35" t="str">
        <f>IF(ISERROR(VLOOKUP(CONCATENATE($A5,"6"),Themen!$A$1:$I$90,3,0)),"",VLOOKUP(CONCATENATE($A5,"6"),Themen!$A$1:$I$90,3,0))</f>
        <v/>
      </c>
      <c r="M5" s="34" t="str">
        <f>IF(ISERROR(VLOOKUP(CONCATENATE($A5,"6"),Themen!$A$1:$I$90,4,0)),"",VLOOKUP(CONCATENATE($A5,"6"),Themen!$A$1:$I$90,4,0))</f>
        <v/>
      </c>
      <c r="N5" s="35" t="str">
        <f>IF(ISERROR(VLOOKUP(CONCATENATE($A5,"7"),Themen!$A$1:$I$90,3,0)),"",VLOOKUP(CONCATENATE($A5,"7"),Themen!$A$1:$I$90,3,0))</f>
        <v/>
      </c>
      <c r="O5" s="34" t="str">
        <f>IF(ISERROR(VLOOKUP(CONCATENATE($A5,"7"),Themen!$A$1:$I$90,4,0)),"",VLOOKUP(CONCATENATE($A5,"7"),Themen!$A$1:$I$90,4,0))</f>
        <v/>
      </c>
      <c r="P5" s="35"/>
      <c r="Q5" s="29">
        <f t="shared" si="1"/>
        <v>90</v>
      </c>
      <c r="S5" s="30">
        <v>17.0</v>
      </c>
      <c r="T5" s="31"/>
      <c r="U5" s="31" t="s">
        <v>144</v>
      </c>
      <c r="V5" s="31" t="s">
        <v>145</v>
      </c>
    </row>
    <row r="6">
      <c r="A6" s="26" t="s">
        <v>146</v>
      </c>
      <c r="B6" s="27" t="str">
        <f>IF(ISERROR(VLOOKUP(CONCATENATE($A6,"1"),Themen!$A$1:$I$90,3,0)),"",VLOOKUP(CONCATENATE($A6,"1"),Themen!$A$1:$I$90,3,0))</f>
        <v>Bad Smells / Metrics / Tools (Checkstyle, PMD)</v>
      </c>
      <c r="C6" s="28">
        <f>IF(ISERROR(VLOOKUP(CONCATENATE($A6,"1"),Themen!$A$1:$I$90,4,0)),"",VLOOKUP(CONCATENATE($A6,"1"),Themen!$A$1:$I$90,4,0))</f>
        <v>35</v>
      </c>
      <c r="D6" s="27" t="str">
        <f>IF(ISERROR(VLOOKUP(CONCATENATE($A6,"2"),Themen!$A$1:$I$90,3,0)),"",VLOOKUP(CONCATENATE($A6,"2"),Themen!$A$1:$I$90,3,0))</f>
        <v>Refactoring</v>
      </c>
      <c r="E6" s="28">
        <f>IF(ISERROR(VLOOKUP(CONCATENATE($A6,"2"),Themen!$A$1:$I$90,4,0)),"",VLOOKUP(CONCATENATE($A6,"2"),Themen!$A$1:$I$90,4,0))</f>
        <v>35</v>
      </c>
      <c r="F6" s="27" t="str">
        <f>IF(ISERROR(VLOOKUP(CONCATENATE($A6,"3"),Themen!$A$1:$I$90,3,0)),"",VLOOKUP(CONCATENATE($A6,"3"),Themen!$A$1:$I$90,3,0))</f>
        <v>Mockito: Mocking</v>
      </c>
      <c r="G6" s="28">
        <f>IF(ISERROR(VLOOKUP(CONCATENATE($A6,"3"),Themen!$A$1:$I$90,4,0)),"",VLOOKUP(CONCATENATE($A6,"3"),Themen!$A$1:$I$90,4,0))</f>
        <v>20</v>
      </c>
      <c r="H6" s="36" t="str">
        <f>IF(ISERROR(VLOOKUP(CONCATENATE($A6,"4"),Themen!$A$1:$I$90,3,0)),"",VLOOKUP(CONCATENATE($A6,"4"),Themen!$A$1:$I$90,3,0))</f>
        <v/>
      </c>
      <c r="I6" s="28" t="str">
        <f>IF(ISERROR(VLOOKUP(CONCATENATE($A6,"4"),Themen!$A$1:$I$90,4,0)),"",VLOOKUP(CONCATENATE($A6,"4"),Themen!$A$1:$I$90,4,0))</f>
        <v/>
      </c>
      <c r="J6" s="36" t="str">
        <f>IF(ISERROR(VLOOKUP(CONCATENATE($A6,"5"),Themen!$A$1:$I$90,3,0)),"",VLOOKUP(CONCATENATE($A6,"5"),Themen!$A$1:$I$90,3,0))</f>
        <v/>
      </c>
      <c r="K6" s="28" t="str">
        <f>IF(ISERROR(VLOOKUP(CONCATENATE($A6,"5"),Themen!$A$1:$I$90,4,0)),"",VLOOKUP(CONCATENATE($A6,"5"),Themen!$A$1:$I$90,4,0))</f>
        <v/>
      </c>
      <c r="L6" s="36" t="str">
        <f>IF(ISERROR(VLOOKUP(CONCATENATE($A6,"6"),Themen!$A$1:$I$90,3,0)),"",VLOOKUP(CONCATENATE($A6,"6"),Themen!$A$1:$I$90,3,0))</f>
        <v/>
      </c>
      <c r="M6" s="28" t="str">
        <f>IF(ISERROR(VLOOKUP(CONCATENATE($A6,"6"),Themen!$A$1:$I$90,4,0)),"",VLOOKUP(CONCATENATE($A6,"6"),Themen!$A$1:$I$90,4,0))</f>
        <v/>
      </c>
      <c r="N6" s="36" t="str">
        <f>IF(ISERROR(VLOOKUP(CONCATENATE($A6,"7"),Themen!$A$1:$I$90,3,0)),"",VLOOKUP(CONCATENATE($A6,"7"),Themen!$A$1:$I$90,3,0))</f>
        <v/>
      </c>
      <c r="O6" s="28" t="str">
        <f>IF(ISERROR(VLOOKUP(CONCATENATE($A6,"7"),Themen!$A$1:$I$90,4,0)),"",VLOOKUP(CONCATENATE($A6,"7"),Themen!$A$1:$I$90,4,0))</f>
        <v/>
      </c>
      <c r="Q6" s="29">
        <f t="shared" si="1"/>
        <v>90</v>
      </c>
      <c r="S6" s="30">
        <v>18.0</v>
      </c>
      <c r="T6" s="31"/>
      <c r="U6" s="31" t="s">
        <v>147</v>
      </c>
      <c r="V6" s="31" t="s">
        <v>148</v>
      </c>
    </row>
    <row r="7">
      <c r="A7" s="26" t="s">
        <v>149</v>
      </c>
      <c r="B7" s="33" t="str">
        <f>IF(ISERROR(VLOOKUP(CONCATENATE($A7,"1"),Themen!$A$1:$I$90,3,0)),"",VLOOKUP(CONCATENATE($A7,"1"),Themen!$A$1:$I$90,3,0))</f>
        <v>Git7: Bisect</v>
      </c>
      <c r="C7" s="34">
        <f>IF(ISERROR(VLOOKUP(CONCATENATE($A7,"1"),Themen!$A$1:$I$90,4,0)),"",VLOOKUP(CONCATENATE($A7,"1"),Themen!$A$1:$I$90,4,0))</f>
        <v>10</v>
      </c>
      <c r="D7" s="33" t="str">
        <f>IF(ISERROR(VLOOKUP(CONCATENATE($A7,"2"),Themen!$A$1:$I$90,3,0)),"",VLOOKUP(CONCATENATE($A7,"2"),Themen!$A$1:$I$90,3,0))</f>
        <v>Serialisierung</v>
      </c>
      <c r="E7" s="34">
        <f>IF(ISERROR(VLOOKUP(CONCATENATE($A7,"2"),Themen!$A$1:$I$90,4,0)),"",VLOOKUP(CONCATENATE($A7,"2"),Themen!$A$1:$I$90,4,0))</f>
        <v>20</v>
      </c>
      <c r="F7" s="33" t="str">
        <f>IF(ISERROR(VLOOKUP(CONCATENATE($A7,"3"),Themen!$A$1:$I$90,3,0)),"",VLOOKUP(CONCATENATE($A7,"3"),Themen!$A$1:$I$90,3,0))</f>
        <v>Collections</v>
      </c>
      <c r="G7" s="34">
        <f>IF(ISERROR(VLOOKUP(CONCATENATE($A7,"3"),Themen!$A$1:$I$90,4,0)),"",VLOOKUP(CONCATENATE($A7,"3"),Themen!$A$1:$I$90,4,0))</f>
        <v>35</v>
      </c>
      <c r="H7" s="33" t="str">
        <f>IF(ISERROR(VLOOKUP(CONCATENATE($A7,"4"),Themen!$A$1:$I$90,3,0)),"",VLOOKUP(CONCATENATE($A7,"4"),Themen!$A$1:$I$90,3,0))</f>
        <v>Flyweight-Pattern</v>
      </c>
      <c r="I7" s="34">
        <f>IF(ISERROR(VLOOKUP(CONCATENATE($A7,"4"),Themen!$A$1:$I$90,4,0)),"",VLOOKUP(CONCATENATE($A7,"4"),Themen!$A$1:$I$90,4,0))</f>
        <v>10</v>
      </c>
      <c r="J7" s="33" t="str">
        <f>IF(ISERROR(VLOOKUP(CONCATENATE($A7,"5"),Themen!$A$1:$I$90,3,0)),"",VLOOKUP(CONCATENATE($A7,"5"),Themen!$A$1:$I$90,3,0))</f>
        <v>Type Object</v>
      </c>
      <c r="K7" s="34">
        <f>IF(ISERROR(VLOOKUP(CONCATENATE($A7,"5"),Themen!$A$1:$I$90,4,0)),"",VLOOKUP(CONCATENATE($A7,"5"),Themen!$A$1:$I$90,4,0))</f>
        <v>10</v>
      </c>
      <c r="L7" s="33" t="str">
        <f>IF(ISERROR(VLOOKUP(CONCATENATE($A7,"6"),Themen!$A$1:$I$90,3,0)),"",VLOOKUP(CONCATENATE($A7,"6"),Themen!$A$1:$I$90,3,0))</f>
        <v>Observer-Pattern</v>
      </c>
      <c r="M7" s="34">
        <f>IF(ISERROR(VLOOKUP(CONCATENATE($A7,"6"),Themen!$A$1:$I$90,4,0)),"",VLOOKUP(CONCATENATE($A7,"6"),Themen!$A$1:$I$90,4,0))</f>
        <v>10</v>
      </c>
      <c r="N7" s="35" t="str">
        <f>IF(ISERROR(VLOOKUP(CONCATENATE($A7,"7"),Themen!$A$1:$I$90,3,0)),"",VLOOKUP(CONCATENATE($A7,"7"),Themen!$A$1:$I$90,3,0))</f>
        <v/>
      </c>
      <c r="O7" s="34" t="str">
        <f>IF(ISERROR(VLOOKUP(CONCATENATE($A7,"7"),Themen!$A$1:$I$90,4,0)),"",VLOOKUP(CONCATENATE($A7,"7"),Themen!$A$1:$I$90,4,0))</f>
        <v/>
      </c>
      <c r="P7" s="35"/>
      <c r="Q7" s="29">
        <f t="shared" si="1"/>
        <v>95</v>
      </c>
      <c r="S7" s="30">
        <v>19.0</v>
      </c>
      <c r="T7" s="31"/>
      <c r="U7" s="31" t="s">
        <v>150</v>
      </c>
      <c r="V7" s="31" t="s">
        <v>151</v>
      </c>
    </row>
    <row r="8">
      <c r="A8" s="26" t="s">
        <v>152</v>
      </c>
      <c r="B8" s="27" t="str">
        <f>IF(ISERROR(VLOOKUP(CONCATENATE($A8,"1"),Themen!$A$1:$I$90,3,0)),"",VLOOKUP(CONCATENATE($A8,"1"),Themen!$A$1:$I$90,3,0))</f>
        <v>Annotationen</v>
      </c>
      <c r="C8" s="28">
        <f>IF(ISERROR(VLOOKUP(CONCATENATE($A8,"1"),Themen!$A$1:$I$90,4,0)),"",VLOOKUP(CONCATENATE($A8,"1"),Themen!$A$1:$I$90,4,0))</f>
        <v>30</v>
      </c>
      <c r="D8" s="27" t="str">
        <f>IF(ISERROR(VLOOKUP(CONCATENATE($A8,"2"),Themen!$A$1:$I$90,3,0)),"",VLOOKUP(CONCATENATE($A8,"2"),Themen!$A$1:$I$90,3,0))</f>
        <v>Reflection</v>
      </c>
      <c r="E8" s="28">
        <f>IF(ISERROR(VLOOKUP(CONCATENATE($A8,"2"),Themen!$A$1:$I$90,4,0)),"",VLOOKUP(CONCATENATE($A8,"2"),Themen!$A$1:$I$90,4,0))</f>
        <v>30</v>
      </c>
      <c r="F8" s="27" t="str">
        <f>IF(ISERROR(VLOOKUP(CONCATENATE($A8,"3"),Themen!$A$1:$I$90,3,0)),"",VLOOKUP(CONCATENATE($A8,"3"),Themen!$A$1:$I$90,3,0))</f>
        <v>Template-Method-Pattern</v>
      </c>
      <c r="G8" s="28">
        <f>IF(ISERROR(VLOOKUP(CONCATENATE($A8,"3"),Themen!$A$1:$I$90,4,0)),"",VLOOKUP(CONCATENATE($A8,"3"),Themen!$A$1:$I$90,4,0))</f>
        <v>15</v>
      </c>
      <c r="H8" s="36" t="str">
        <f>IF(ISERROR(VLOOKUP(CONCATENATE($A8,"4"),Themen!$A$1:$I$90,3,0)),"",VLOOKUP(CONCATENATE($A8,"4"),Themen!$A$1:$I$90,3,0))</f>
        <v/>
      </c>
      <c r="I8" s="28" t="str">
        <f>IF(ISERROR(VLOOKUP(CONCATENATE($A8,"4"),Themen!$A$1:$I$90,4,0)),"",VLOOKUP(CONCATENATE($A8,"4"),Themen!$A$1:$I$90,4,0))</f>
        <v/>
      </c>
      <c r="J8" s="36" t="str">
        <f>IF(ISERROR(VLOOKUP(CONCATENATE($A8,"5"),Themen!$A$1:$I$90,3,0)),"",VLOOKUP(CONCATENATE($A8,"5"),Themen!$A$1:$I$90,3,0))</f>
        <v/>
      </c>
      <c r="K8" s="28" t="str">
        <f>IF(ISERROR(VLOOKUP(CONCATENATE($A8,"5"),Themen!$A$1:$I$90,4,0)),"",VLOOKUP(CONCATENATE($A8,"5"),Themen!$A$1:$I$90,4,0))</f>
        <v/>
      </c>
      <c r="L8" s="36" t="str">
        <f>IF(ISERROR(VLOOKUP(CONCATENATE($A8,"6"),Themen!$A$1:$I$90,3,0)),"",VLOOKUP(CONCATENATE($A8,"6"),Themen!$A$1:$I$90,3,0))</f>
        <v/>
      </c>
      <c r="M8" s="28" t="str">
        <f>IF(ISERROR(VLOOKUP(CONCATENATE($A8,"6"),Themen!$A$1:$I$90,4,0)),"",VLOOKUP(CONCATENATE($A8,"6"),Themen!$A$1:$I$90,4,0))</f>
        <v/>
      </c>
      <c r="N8" s="36" t="str">
        <f>IF(ISERROR(VLOOKUP(CONCATENATE($A8,"7"),Themen!$A$1:$I$90,3,0)),"",VLOOKUP(CONCATENATE($A8,"7"),Themen!$A$1:$I$90,3,0))</f>
        <v/>
      </c>
      <c r="O8" s="28" t="str">
        <f>IF(ISERROR(VLOOKUP(CONCATENATE($A8,"7"),Themen!$A$1:$I$90,4,0)),"",VLOOKUP(CONCATENATE($A8,"7"),Themen!$A$1:$I$90,4,0))</f>
        <v/>
      </c>
      <c r="Q8" s="29">
        <f t="shared" si="1"/>
        <v>75</v>
      </c>
      <c r="S8" s="30">
        <v>20.0</v>
      </c>
      <c r="T8" s="31"/>
      <c r="U8" s="31" t="s">
        <v>153</v>
      </c>
      <c r="V8" s="31" t="s">
        <v>154</v>
      </c>
    </row>
    <row r="9">
      <c r="A9" s="26" t="s">
        <v>155</v>
      </c>
      <c r="B9" s="33" t="str">
        <f>IF(ISERROR(VLOOKUP(CONCATENATE($A9,"1"),Themen!$A$1:$I$90,3,0)),"",VLOOKUP(CONCATENATE($A9,"1"),Themen!$A$1:$I$90,3,0))</f>
        <v>E1</v>
      </c>
      <c r="C9" s="34">
        <f>IF(ISERROR(VLOOKUP(CONCATENATE($A9,"1"),Themen!$A$1:$I$90,4,0)),"",VLOOKUP(CONCATENATE($A9,"1"),Themen!$A$1:$I$90,4,0))</f>
        <v>45</v>
      </c>
      <c r="D9" s="33" t="str">
        <f>IF(ISERROR(VLOOKUP(CONCATENATE($A9,"2"),Themen!$A$1:$I$90,3,0)),"",VLOOKUP(CONCATENATE($A9,"2"),Themen!$A$1:$I$90,3,0))</f>
        <v>Frameworks (Guava, Apache Commons, ...)</v>
      </c>
      <c r="E9" s="34">
        <f>IF(ISERROR(VLOOKUP(CONCATENATE($A9,"2"),Themen!$A$1:$I$90,4,0)),"",VLOOKUP(CONCATENATE($A9,"2"),Themen!$A$1:$I$90,4,0))</f>
        <v>25</v>
      </c>
      <c r="F9" s="33" t="str">
        <f>IF(ISERROR(VLOOKUP(CONCATENATE($A9,"3"),Themen!$A$1:$I$90,3,0)),"",VLOOKUP(CONCATENATE($A9,"3"),Themen!$A$1:$I$90,3,0))</f>
        <v>Swing</v>
      </c>
      <c r="G9" s="34">
        <f>IF(ISERROR(VLOOKUP(CONCATENATE($A9,"3"),Themen!$A$1:$I$90,4,0)),"",VLOOKUP(CONCATENATE($A9,"3"),Themen!$A$1:$I$90,4,0))</f>
        <v>20</v>
      </c>
      <c r="H9" s="33" t="str">
        <f>IF(ISERROR(VLOOKUP(CONCATENATE($A9,"4"),Themen!$A$1:$I$90,3,0)),"",VLOOKUP(CONCATENATE($A9,"4"),Themen!$A$1:$I$90,3,0))</f>
        <v>Java2D</v>
      </c>
      <c r="I9" s="34">
        <f>IF(ISERROR(VLOOKUP(CONCATENATE($A9,"4"),Themen!$A$1:$I$90,4,0)),"",VLOOKUP(CONCATENATE($A9,"4"),Themen!$A$1:$I$90,4,0))</f>
        <v>20</v>
      </c>
      <c r="J9" s="35" t="str">
        <f>IF(ISERROR(VLOOKUP(CONCATENATE($A9,"5"),Themen!$A$1:$I$90,3,0)),"",VLOOKUP(CONCATENATE($A9,"5"),Themen!$A$1:$I$90,3,0))</f>
        <v/>
      </c>
      <c r="K9" s="34" t="str">
        <f>IF(ISERROR(VLOOKUP(CONCATENATE($A9,"5"),Themen!$A$1:$I$90,4,0)),"",VLOOKUP(CONCATENATE($A9,"5"),Themen!$A$1:$I$90,4,0))</f>
        <v/>
      </c>
      <c r="L9" s="35" t="str">
        <f>IF(ISERROR(VLOOKUP(CONCATENATE($A9,"6"),Themen!$A$1:$I$90,3,0)),"",VLOOKUP(CONCATENATE($A9,"6"),Themen!$A$1:$I$90,3,0))</f>
        <v/>
      </c>
      <c r="M9" s="34" t="str">
        <f>IF(ISERROR(VLOOKUP(CONCATENATE($A9,"6"),Themen!$A$1:$I$90,4,0)),"",VLOOKUP(CONCATENATE($A9,"6"),Themen!$A$1:$I$90,4,0))</f>
        <v/>
      </c>
      <c r="N9" s="35" t="str">
        <f>IF(ISERROR(VLOOKUP(CONCATENATE($A9,"7"),Themen!$A$1:$I$90,3,0)),"",VLOOKUP(CONCATENATE($A9,"7"),Themen!$A$1:$I$90,3,0))</f>
        <v/>
      </c>
      <c r="O9" s="34" t="str">
        <f>IF(ISERROR(VLOOKUP(CONCATENATE($A9,"7"),Themen!$A$1:$I$90,4,0)),"",VLOOKUP(CONCATENATE($A9,"7"),Themen!$A$1:$I$90,4,0))</f>
        <v/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27" t="str">
        <f>IF(ISERROR(VLOOKUP(CONCATENATE($A10,"1"),Themen!$A$1:$I$90,3,0)),"",VLOOKUP(CONCATENATE($A10,"1"),Themen!$A$1:$I$90,3,0))</f>
        <v>Funktionsinterfaces &amp; Lambdas</v>
      </c>
      <c r="C10" s="28">
        <f>IF(ISERROR(VLOOKUP(CONCATENATE($A10,"1"),Themen!$A$1:$I$90,4,0)),"",VLOOKUP(CONCATENATE($A10,"1"),Themen!$A$1:$I$90,4,0))</f>
        <v>10</v>
      </c>
      <c r="D10" s="27" t="str">
        <f>IF(ISERROR(VLOOKUP(CONCATENATE($A10,"2"),Themen!$A$1:$I$90,3,0)),"",VLOOKUP(CONCATENATE($A10,"2"),Themen!$A$1:$I$90,3,0))</f>
        <v>Methodenreferenzen</v>
      </c>
      <c r="E10" s="28">
        <f>IF(ISERROR(VLOOKUP(CONCATENATE($A10,"2"),Themen!$A$1:$I$90,4,0)),"",VLOOKUP(CONCATENATE($A10,"2"),Themen!$A$1:$I$90,4,0))</f>
        <v>25</v>
      </c>
      <c r="F10" s="27" t="str">
        <f>IF(ISERROR(VLOOKUP(CONCATENATE($A10,"3"),Themen!$A$1:$I$90,3,0)),"",VLOOKUP(CONCATENATE($A10,"3"),Themen!$A$1:$I$90,3,0))</f>
        <v>Defaultmethoden</v>
      </c>
      <c r="G10" s="28">
        <f>IF(ISERROR(VLOOKUP(CONCATENATE($A10,"3"),Themen!$A$1:$I$90,4,0)),"",VLOOKUP(CONCATENATE($A10,"3"),Themen!$A$1:$I$90,4,0))</f>
        <v>20</v>
      </c>
      <c r="H10" s="27" t="str">
        <f>IF(ISERROR(VLOOKUP(CONCATENATE($A10,"4"),Themen!$A$1:$I$90,3,0)),"",VLOOKUP(CONCATENATE($A10,"4"),Themen!$A$1:$I$90,3,0))</f>
        <v>RegExp</v>
      </c>
      <c r="I10" s="28">
        <f>IF(ISERROR(VLOOKUP(CONCATENATE($A10,"4"),Themen!$A$1:$I$90,4,0)),"",VLOOKUP(CONCATENATE($A10,"4"),Themen!$A$1:$I$90,4,0))</f>
        <v>35</v>
      </c>
      <c r="J10" s="36" t="str">
        <f>IF(ISERROR(VLOOKUP(CONCATENATE($A10,"5"),Themen!$A$1:$I$90,3,0)),"",VLOOKUP(CONCATENATE($A10,"5"),Themen!$A$1:$I$90,3,0))</f>
        <v/>
      </c>
      <c r="K10" s="28" t="str">
        <f>IF(ISERROR(VLOOKUP(CONCATENATE($A10,"5"),Themen!$A$1:$I$90,4,0)),"",VLOOKUP(CONCATENATE($A10,"5"),Themen!$A$1:$I$90,4,0))</f>
        <v/>
      </c>
      <c r="L10" s="36" t="str">
        <f>IF(ISERROR(VLOOKUP(CONCATENATE($A10,"6"),Themen!$A$1:$I$90,3,0)),"",VLOOKUP(CONCATENATE($A10,"6"),Themen!$A$1:$I$90,3,0))</f>
        <v/>
      </c>
      <c r="M10" s="28" t="str">
        <f>IF(ISERROR(VLOOKUP(CONCATENATE($A10,"6"),Themen!$A$1:$I$90,4,0)),"",VLOOKUP(CONCATENATE($A10,"6"),Themen!$A$1:$I$90,4,0))</f>
        <v/>
      </c>
      <c r="N10" s="36" t="str">
        <f>IF(ISERROR(VLOOKUP(CONCATENATE($A10,"7"),Themen!$A$1:$I$90,3,0)),"",VLOOKUP(CONCATENATE($A10,"7"),Themen!$A$1:$I$90,3,0))</f>
        <v/>
      </c>
      <c r="O10" s="28" t="str">
        <f>IF(ISERROR(VLOOKUP(CONCATENATE($A10,"7"),Themen!$A$1:$I$90,4,0)),"",VLOOKUP(CONCATENATE($A10,"7"),Themen!$A$1:$I$90,4,0))</f>
        <v/>
      </c>
      <c r="Q10" s="29">
        <f t="shared" si="1"/>
        <v>90</v>
      </c>
      <c r="S10" s="30">
        <v>22.0</v>
      </c>
      <c r="T10" s="31"/>
      <c r="U10" s="31" t="s">
        <v>159</v>
      </c>
      <c r="V10" s="31" t="s">
        <v>160</v>
      </c>
    </row>
    <row r="11">
      <c r="A11" s="26" t="s">
        <v>161</v>
      </c>
      <c r="B11" s="33" t="str">
        <f>IF(ISERROR(VLOOKUP(CONCATENATE($A11,"1"),Themen!$A$1:$I$90,3,0)),"",VLOOKUP(CONCATENATE($A11,"1"),Themen!$A$1:$I$90,3,0))</f>
        <v>Stream API</v>
      </c>
      <c r="C11" s="34">
        <f>IF(ISERROR(VLOOKUP(CONCATENATE($A11,"1"),Themen!$A$1:$I$90,4,0)),"",VLOOKUP(CONCATENATE($A11,"1"),Themen!$A$1:$I$90,4,0))</f>
        <v>30</v>
      </c>
      <c r="D11" s="33" t="str">
        <f>IF(ISERROR(VLOOKUP(CONCATENATE($A11,"2"),Themen!$A$1:$I$90,3,0)),"",VLOOKUP(CONCATENATE($A11,"2"),Themen!$A$1:$I$90,3,0))</f>
        <v>Records-Klassen</v>
      </c>
      <c r="E11" s="34">
        <f>IF(ISERROR(VLOOKUP(CONCATENATE($A11,"2"),Themen!$A$1:$I$90,4,0)),"",VLOOKUP(CONCATENATE($A11,"2"),Themen!$A$1:$I$90,4,0))</f>
        <v>20</v>
      </c>
      <c r="F11" s="33" t="str">
        <f>IF(ISERROR(VLOOKUP(CONCATENATE($A11,"3"),Themen!$A$1:$I$90,3,0)),"",VLOOKUP(CONCATENATE($A11,"3"),Themen!$A$1:$I$90,3,0))</f>
        <v>Optional</v>
      </c>
      <c r="G11" s="34">
        <f>IF(ISERROR(VLOOKUP(CONCATENATE($A11,"3"),Themen!$A$1:$I$90,4,0)),"",VLOOKUP(CONCATENATE($A11,"3"),Themen!$A$1:$I$90,4,0))</f>
        <v>20</v>
      </c>
      <c r="H11" s="33" t="str">
        <f>IF(ISERROR(VLOOKUP(CONCATENATE($A11,"4"),Themen!$A$1:$I$90,3,0)),"",VLOOKUP(CONCATENATE($A11,"4"),Themen!$A$1:$I$90,3,0))</f>
        <v>Visitor-Pattern</v>
      </c>
      <c r="I11" s="34">
        <f>IF(ISERROR(VLOOKUP(CONCATENATE($A11,"4"),Themen!$A$1:$I$90,4,0)),"",VLOOKUP(CONCATENATE($A11,"4"),Themen!$A$1:$I$90,4,0))</f>
        <v>10</v>
      </c>
      <c r="J11" s="33" t="str">
        <f>IF(ISERROR(VLOOKUP(CONCATENATE($A11,"5"),Themen!$A$1:$I$90,3,0)),"",VLOOKUP(CONCATENATE($A11,"5"),Themen!$A$1:$I$90,3,0))</f>
        <v>Command-Pattern</v>
      </c>
      <c r="K11" s="34">
        <f>IF(ISERROR(VLOOKUP(CONCATENATE($A11,"5"),Themen!$A$1:$I$90,4,0)),"",VLOOKUP(CONCATENATE($A11,"5"),Themen!$A$1:$I$90,4,0))</f>
        <v>10</v>
      </c>
      <c r="L11" s="35" t="str">
        <f>IF(ISERROR(VLOOKUP(CONCATENATE($A11,"6"),Themen!$A$1:$I$90,3,0)),"",VLOOKUP(CONCATENATE($A11,"6"),Themen!$A$1:$I$90,3,0))</f>
        <v/>
      </c>
      <c r="M11" s="34" t="str">
        <f>IF(ISERROR(VLOOKUP(CONCATENATE($A11,"6"),Themen!$A$1:$I$90,4,0)),"",VLOOKUP(CONCATENATE($A11,"6"),Themen!$A$1:$I$90,4,0))</f>
        <v/>
      </c>
      <c r="N11" s="35" t="str">
        <f>IF(ISERROR(VLOOKUP(CONCATENATE($A11,"7"),Themen!$A$1:$I$90,3,0)),"",VLOOKUP(CONCATENATE($A11,"7"),Themen!$A$1:$I$90,3,0))</f>
        <v/>
      </c>
      <c r="O11" s="34" t="str">
        <f>IF(ISERROR(VLOOKUP(CONCATENATE($A11,"7"),Themen!$A$1:$I$90,4,0)),"",VLOOKUP(CONCATENATE($A11,"7"),Themen!$A$1:$I$90,4,0))</f>
        <v/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163</v>
      </c>
      <c r="V11" s="31" t="s">
        <v>164</v>
      </c>
    </row>
    <row r="12">
      <c r="A12" s="26" t="s">
        <v>165</v>
      </c>
      <c r="B12" s="27" t="str">
        <f>IF(ISERROR(VLOOKUP(CONCATENATE($A12,"1"),Themen!$A$1:$I$90,3,0)),"",VLOOKUP(CONCATENATE($A12,"1"),Themen!$A$1:$I$90,3,0))</f>
        <v>Threads1: Intro</v>
      </c>
      <c r="C12" s="28">
        <f>IF(ISERROR(VLOOKUP(CONCATENATE($A12,"1"),Themen!$A$1:$I$90,4,0)),"",VLOOKUP(CONCATENATE($A12,"1"),Themen!$A$1:$I$90,4,0))</f>
        <v>10</v>
      </c>
      <c r="D12" s="27" t="str">
        <f>IF(ISERROR(VLOOKUP(CONCATENATE($A12,"2"),Themen!$A$1:$I$90,3,0)),"",VLOOKUP(CONCATENATE($A12,"2"),Themen!$A$1:$I$90,3,0))</f>
        <v>Threads2: Synchronisierung</v>
      </c>
      <c r="E12" s="28">
        <f>IF(ISERROR(VLOOKUP(CONCATENATE($A12,"2"),Themen!$A$1:$I$90,4,0)),"",VLOOKUP(CONCATENATE($A12,"2"),Themen!$A$1:$I$90,4,0))</f>
        <v>25</v>
      </c>
      <c r="F12" s="27" t="str">
        <f>IF(ISERROR(VLOOKUP(CONCATENATE($A12,"3"),Themen!$A$1:$I$90,3,0)),"",VLOOKUP(CONCATENATE($A12,"3"),Themen!$A$1:$I$90,3,0))</f>
        <v>Threads3: High-Level Konzepte</v>
      </c>
      <c r="G12" s="28">
        <f>IF(ISERROR(VLOOKUP(CONCATENATE($A12,"3"),Themen!$A$1:$I$90,4,0)),"",VLOOKUP(CONCATENATE($A12,"3"),Themen!$A$1:$I$90,4,0))</f>
        <v>25</v>
      </c>
      <c r="H12" s="27" t="str">
        <f>IF(ISERROR(VLOOKUP(CONCATENATE($A12,"4"),Themen!$A$1:$I$90,3,0)),"",VLOOKUP(CONCATENATE($A12,"4"),Themen!$A$1:$I$90,3,0))</f>
        <v>Enumerationen</v>
      </c>
      <c r="I12" s="28">
        <f>IF(ISERROR(VLOOKUP(CONCATENATE($A12,"4"),Themen!$A$1:$I$90,4,0)),"",VLOOKUP(CONCATENATE($A12,"4"),Themen!$A$1:$I$90,4,0))</f>
        <v>15</v>
      </c>
      <c r="J12" s="27" t="str">
        <f>IF(ISERROR(VLOOKUP(CONCATENATE($A12,"5"),Themen!$A$1:$I$90,3,0)),"",VLOOKUP(CONCATENATE($A12,"5"),Themen!$A$1:$I$90,3,0))</f>
        <v>Exceptions</v>
      </c>
      <c r="K12" s="28">
        <f>IF(ISERROR(VLOOKUP(CONCATENATE($A12,"5"),Themen!$A$1:$I$90,4,0)),"",VLOOKUP(CONCATENATE($A12,"5"),Themen!$A$1:$I$90,4,0))</f>
        <v>15</v>
      </c>
      <c r="L12" s="36" t="str">
        <f>IF(ISERROR(VLOOKUP(CONCATENATE($A12,"6"),Themen!$A$1:$I$90,3,0)),"",VLOOKUP(CONCATENATE($A12,"6"),Themen!$A$1:$I$90,3,0))</f>
        <v/>
      </c>
      <c r="M12" s="28" t="str">
        <f>IF(ISERROR(VLOOKUP(CONCATENATE($A12,"6"),Themen!$A$1:$I$90,4,0)),"",VLOOKUP(CONCATENATE($A12,"6"),Themen!$A$1:$I$90,4,0))</f>
        <v/>
      </c>
      <c r="N12" s="36" t="str">
        <f>IF(ISERROR(VLOOKUP(CONCATENATE($A12,"7"),Themen!$A$1:$I$90,3,0)),"",VLOOKUP(CONCATENATE($A12,"7"),Themen!$A$1:$I$90,3,0))</f>
        <v/>
      </c>
      <c r="O12" s="28" t="str">
        <f>IF(ISERROR(VLOOKUP(CONCATENATE($A12,"7"),Themen!$A$1:$I$90,4,0)),"",VLOOKUP(CONCATENATE($A12,"7"),Themen!$A$1:$I$90,4,0))</f>
        <v/>
      </c>
      <c r="Q12" s="29">
        <f t="shared" si="1"/>
        <v>90</v>
      </c>
      <c r="S12" s="30">
        <v>24.0</v>
      </c>
      <c r="T12" s="31" t="s">
        <v>166</v>
      </c>
      <c r="U12" s="31" t="s">
        <v>167</v>
      </c>
      <c r="V12" s="31" t="s">
        <v>168</v>
      </c>
    </row>
    <row r="13">
      <c r="A13" s="26" t="s">
        <v>169</v>
      </c>
      <c r="B13" s="33" t="str">
        <f>IF(ISERROR(VLOOKUP(CONCATENATE($A13,"1"),Themen!$A$1:$I$90,3,0)),"",VLOOKUP(CONCATENATE($A13,"1"),Themen!$A$1:$I$90,3,0))</f>
        <v>Configuration, JLink, JPackage</v>
      </c>
      <c r="C13" s="34">
        <f>IF(ISERROR(VLOOKUP(CONCATENATE($A13,"1"),Themen!$A$1:$I$90,4,0)),"",VLOOKUP(CONCATENATE($A13,"1"),Themen!$A$1:$I$90,4,0))</f>
        <v>25</v>
      </c>
      <c r="D13" s="33" t="str">
        <f>IF(ISERROR(VLOOKUP(CONCATENATE($A13,"2"),Themen!$A$1:$I$90,3,0)),"",VLOOKUP(CONCATENATE($A13,"2"),Themen!$A$1:$I$90,3,0))</f>
        <v>Build1: ANT</v>
      </c>
      <c r="E13" s="34">
        <f>IF(ISERROR(VLOOKUP(CONCATENATE($A13,"2"),Themen!$A$1:$I$90,4,0)),"",VLOOKUP(CONCATENATE($A13,"2"),Themen!$A$1:$I$90,4,0))</f>
        <v>20</v>
      </c>
      <c r="F13" s="33" t="str">
        <f>IF(ISERROR(VLOOKUP(CONCATENATE($A13,"3"),Themen!$A$1:$I$90,3,0)),"",VLOOKUP(CONCATENATE($A13,"3"),Themen!$A$1:$I$90,3,0))</f>
        <v>Build2: Maven</v>
      </c>
      <c r="G13" s="34">
        <f>IF(ISERROR(VLOOKUP(CONCATENATE($A13,"3"),Themen!$A$1:$I$90,4,0)),"",VLOOKUP(CONCATENATE($A13,"3"),Themen!$A$1:$I$90,4,0))</f>
        <v>20</v>
      </c>
      <c r="H13" s="33" t="str">
        <f>IF(ISERROR(VLOOKUP(CONCATENATE($A13,"4"),Themen!$A$1:$I$90,3,0)),"",VLOOKUP(CONCATENATE($A13,"4"),Themen!$A$1:$I$90,3,0))</f>
        <v>Build5: Docker</v>
      </c>
      <c r="I13" s="34">
        <f>IF(ISERROR(VLOOKUP(CONCATENATE($A13,"4"),Themen!$A$1:$I$90,4,0)),"",VLOOKUP(CONCATENATE($A13,"4"),Themen!$A$1:$I$90,4,0))</f>
        <v>20</v>
      </c>
      <c r="J13" s="35" t="str">
        <f>IF(ISERROR(VLOOKUP(CONCATENATE($A13,"5"),Themen!$A$1:$I$90,3,0)),"",VLOOKUP(CONCATENATE($A13,"5"),Themen!$A$1:$I$90,3,0))</f>
        <v/>
      </c>
      <c r="K13" s="34" t="str">
        <f>IF(ISERROR(VLOOKUP(CONCATENATE($A13,"5"),Themen!$A$1:$I$90,4,0)),"",VLOOKUP(CONCATENATE($A13,"5"),Themen!$A$1:$I$90,4,0))</f>
        <v/>
      </c>
      <c r="L13" s="35" t="str">
        <f>IF(ISERROR(VLOOKUP(CONCATENATE($A13,"6"),Themen!$A$1:$I$90,3,0)),"",VLOOKUP(CONCATENATE($A13,"6"),Themen!$A$1:$I$90,3,0))</f>
        <v/>
      </c>
      <c r="M13" s="34" t="str">
        <f>IF(ISERROR(VLOOKUP(CONCATENATE($A13,"6"),Themen!$A$1:$I$90,4,0)),"",VLOOKUP(CONCATENATE($A13,"6"),Themen!$A$1:$I$90,4,0))</f>
        <v/>
      </c>
      <c r="N13" s="35" t="str">
        <f>IF(ISERROR(VLOOKUP(CONCATENATE($A13,"7"),Themen!$A$1:$I$90,3,0)),"",VLOOKUP(CONCATENATE($A13,"7"),Themen!$A$1:$I$90,3,0))</f>
        <v/>
      </c>
      <c r="O13" s="34" t="str">
        <f>IF(ISERROR(VLOOKUP(CONCATENATE($A13,"7"),Themen!$A$1:$I$90,4,0)),"",VLOOKUP(CONCATENATE($A13,"7"),Themen!$A$1:$I$90,4,0))</f>
        <v/>
      </c>
      <c r="P13" s="35"/>
      <c r="Q13" s="29">
        <f t="shared" si="1"/>
        <v>85</v>
      </c>
      <c r="S13" s="30">
        <v>25.0</v>
      </c>
      <c r="T13" s="31"/>
      <c r="U13" s="31" t="s">
        <v>170</v>
      </c>
      <c r="V13" s="31" t="s">
        <v>171</v>
      </c>
    </row>
    <row r="14">
      <c r="A14" s="26" t="s">
        <v>172</v>
      </c>
      <c r="B14" s="27" t="str">
        <f>IF(ISERROR(VLOOKUP(CONCATENATE($A14,"1"),Themen!$A$1:$I$90,3,0)),"",VLOOKUP(CONCATENATE($A14,"1"),Themen!$A$1:$I$90,3,0))</f>
        <v>Rückblick</v>
      </c>
      <c r="C14" s="28">
        <f>IF(ISERROR(VLOOKUP(CONCATENATE($A14,"1"),Themen!$A$1:$I$90,4,0)),"",VLOOKUP(CONCATENATE($A14,"1"),Themen!$A$1:$I$90,4,0))</f>
        <v>20</v>
      </c>
      <c r="D14" s="27" t="str">
        <f>IF(ISERROR(VLOOKUP(CONCATENATE($A14,"2"),Themen!$A$1:$I$90,3,0)),"",VLOOKUP(CONCATENATE($A14,"2"),Themen!$A$1:$I$90,3,0))</f>
        <v>Prüfungsvorbereitung</v>
      </c>
      <c r="E14" s="28">
        <f>IF(ISERROR(VLOOKUP(CONCATENATE($A14,"2"),Themen!$A$1:$I$90,4,0)),"",VLOOKUP(CONCATENATE($A14,"2"),Themen!$A$1:$I$90,4,0))</f>
        <v>20</v>
      </c>
      <c r="F14" s="36" t="str">
        <f>IF(ISERROR(VLOOKUP(CONCATENATE($A14,"3"),Themen!$A$1:$I$90,3,0)),"",VLOOKUP(CONCATENATE($A14,"3"),Themen!$A$1:$I$90,3,0))</f>
        <v/>
      </c>
      <c r="G14" s="28" t="str">
        <f>IF(ISERROR(VLOOKUP(CONCATENATE($A14,"3"),Themen!$A$1:$I$90,4,0)),"",VLOOKUP(CONCATENATE($A14,"3"),Themen!$A$1:$I$90,4,0))</f>
        <v/>
      </c>
      <c r="H14" s="36" t="str">
        <f>IF(ISERROR(VLOOKUP(CONCATENATE($A14,"4"),Themen!$A$1:$I$90,3,0)),"",VLOOKUP(CONCATENATE($A14,"4"),Themen!$A$1:$I$90,3,0))</f>
        <v/>
      </c>
      <c r="I14" s="28" t="str">
        <f>IF(ISERROR(VLOOKUP(CONCATENATE($A14,"4"),Themen!$A$1:$I$90,4,0)),"",VLOOKUP(CONCATENATE($A14,"4"),Themen!$A$1:$I$90,4,0))</f>
        <v/>
      </c>
      <c r="J14" s="36" t="str">
        <f>IF(ISERROR(VLOOKUP(CONCATENATE($A14,"5"),Themen!$A$1:$I$90,3,0)),"",VLOOKUP(CONCATENATE($A14,"5"),Themen!$A$1:$I$90,3,0))</f>
        <v/>
      </c>
      <c r="K14" s="28" t="str">
        <f>IF(ISERROR(VLOOKUP(CONCATENATE($A14,"5"),Themen!$A$1:$I$90,4,0)),"",VLOOKUP(CONCATENATE($A14,"5"),Themen!$A$1:$I$90,4,0))</f>
        <v/>
      </c>
      <c r="L14" s="36" t="str">
        <f>IF(ISERROR(VLOOKUP(CONCATENATE($A14,"6"),Themen!$A$1:$I$90,3,0)),"",VLOOKUP(CONCATENATE($A14,"6"),Themen!$A$1:$I$90,3,0))</f>
        <v/>
      </c>
      <c r="M14" s="28" t="str">
        <f>IF(ISERROR(VLOOKUP(CONCATENATE($A14,"6"),Themen!$A$1:$I$90,4,0)),"",VLOOKUP(CONCATENATE($A14,"6"),Themen!$A$1:$I$90,4,0))</f>
        <v/>
      </c>
      <c r="N14" s="36" t="str">
        <f>IF(ISERROR(VLOOKUP(CONCATENATE($A14,"7"),Themen!$A$1:$I$90,3,0)),"",VLOOKUP(CONCATENATE($A14,"7"),Themen!$A$1:$I$90,3,0))</f>
        <v/>
      </c>
      <c r="O14" s="28" t="str">
        <f>IF(ISERROR(VLOOKUP(CONCATENATE($A14,"7"),Themen!$A$1:$I$90,4,0)),"",VLOOKUP(CONCATENATE($A14,"7"),Themen!$A$1:$I$90,4,0))</f>
        <v/>
      </c>
      <c r="Q14" s="29">
        <f t="shared" si="1"/>
        <v>40</v>
      </c>
      <c r="S14" s="30">
        <v>26.0</v>
      </c>
    </row>
    <row r="15">
      <c r="A15" s="26" t="s">
        <v>173</v>
      </c>
      <c r="B15" s="37" t="str">
        <f>IF(ISERROR(VLOOKUP(CONCATENATE($A15,"1"),Themen!$A$1:$I$90,3,0)),"",VLOOKUP(CONCATENATE($A15,"1"),Themen!$A$1:$I$90,3,0))</f>
        <v/>
      </c>
      <c r="C15" s="38" t="str">
        <f>IF(ISERROR(VLOOKUP(CONCATENATE($A15,"1"),Themen!$A$1:$I$90,4,0)),"",VLOOKUP(CONCATENATE($A15,"1"),Themen!$A$1:$I$90,4,0))</f>
        <v/>
      </c>
      <c r="D15" s="37" t="str">
        <f>IF(ISERROR(VLOOKUP(CONCATENATE($A15,"2"),Themen!$A$1:$I$90,3,0)),"",VLOOKUP(CONCATENATE($A15,"2"),Themen!$A$1:$I$90,3,0))</f>
        <v/>
      </c>
      <c r="E15" s="38" t="str">
        <f>IF(ISERROR(VLOOKUP(CONCATENATE($A15,"2"),Themen!$A$1:$I$90,4,0)),"",VLOOKUP(CONCATENATE($A15,"2"),Themen!$A$1:$I$90,4,0))</f>
        <v/>
      </c>
      <c r="F15" s="37" t="str">
        <f>IF(ISERROR(VLOOKUP(CONCATENATE($A15,"3"),Themen!$A$1:$I$90,3,0)),"",VLOOKUP(CONCATENATE($A15,"3"),Themen!$A$1:$I$90,3,0))</f>
        <v/>
      </c>
      <c r="G15" s="38" t="str">
        <f>IF(ISERROR(VLOOKUP(CONCATENATE($A15,"3"),Themen!$A$1:$I$90,4,0)),"",VLOOKUP(CONCATENATE($A15,"3"),Themen!$A$1:$I$90,4,0))</f>
        <v/>
      </c>
      <c r="H15" s="37" t="str">
        <f>IF(ISERROR(VLOOKUP(CONCATENATE($A15,"4"),Themen!$A$1:$I$90,3,0)),"",VLOOKUP(CONCATENATE($A15,"4"),Themen!$A$1:$I$90,3,0))</f>
        <v/>
      </c>
      <c r="I15" s="38" t="str">
        <f>IF(ISERROR(VLOOKUP(CONCATENATE($A15,"4"),Themen!$A$1:$I$90,4,0)),"",VLOOKUP(CONCATENATE($A15,"4"),Themen!$A$1:$I$90,4,0))</f>
        <v/>
      </c>
      <c r="J15" s="37" t="str">
        <f>IF(ISERROR(VLOOKUP(CONCATENATE($A15,"5"),Themen!$A$1:$I$90,3,0)),"",VLOOKUP(CONCATENATE($A15,"5"),Themen!$A$1:$I$90,3,0))</f>
        <v/>
      </c>
      <c r="K15" s="38" t="str">
        <f>IF(ISERROR(VLOOKUP(CONCATENATE($A15,"5"),Themen!$A$1:$I$90,4,0)),"",VLOOKUP(CONCATENATE($A15,"5"),Themen!$A$1:$I$90,4,0))</f>
        <v/>
      </c>
      <c r="L15" s="37" t="str">
        <f>IF(ISERROR(VLOOKUP(CONCATENATE($A15,"6"),Themen!$A$1:$I$90,3,0)),"",VLOOKUP(CONCATENATE($A15,"6"),Themen!$A$1:$I$90,3,0))</f>
        <v/>
      </c>
      <c r="M15" s="38" t="str">
        <f>IF(ISERROR(VLOOKUP(CONCATENATE($A15,"6"),Themen!$A$1:$I$90,4,0)),"",VLOOKUP(CONCATENATE($A15,"6"),Themen!$A$1:$I$90,4,0))</f>
        <v/>
      </c>
      <c r="N15" s="37" t="str">
        <f>IF(ISERROR(VLOOKUP(CONCATENATE($A15,"7"),Themen!$A$1:$I$90,3,0)),"",VLOOKUP(CONCATENATE($A15,"7"),Themen!$A$1:$I$90,3,0))</f>
        <v/>
      </c>
      <c r="O15" s="38" t="str">
        <f>IF(ISERROR(VLOOKUP(CONCATENATE($A15,"7"),Themen!$A$1:$I$90,4,0)),"",VLOOKUP(CONCATENATE($A15,"7"),Themen!$A$1:$I$90,4,0))</f>
        <v/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9" t="str">
        <f>IF(ISERROR(VLOOKUP(CONCATENATE($A16,"1"),Themen!$A$1:$I$90,3,0)),"",VLOOKUP(CONCATENATE($A16,"1"),Themen!$A$1:$I$90,3,0))</f>
        <v>E2</v>
      </c>
      <c r="C16" s="38">
        <f>IF(ISERROR(VLOOKUP(CONCATENATE($A16,"1"),Themen!$A$1:$I$90,4,0)),"",VLOOKUP(CONCATENATE($A16,"1"),Themen!$A$1:$I$90,4,0))</f>
        <v>45</v>
      </c>
      <c r="D16" s="37" t="str">
        <f>IF(ISERROR(VLOOKUP(CONCATENATE($A16,"2"),Themen!$A$1:$I$90,3,0)),"",VLOOKUP(CONCATENATE($A16,"2"),Themen!$A$1:$I$90,3,0))</f>
        <v/>
      </c>
      <c r="E16" s="38" t="str">
        <f>IF(ISERROR(VLOOKUP(CONCATENATE($A16,"2"),Themen!$A$1:$I$90,4,0)),"",VLOOKUP(CONCATENATE($A16,"2"),Themen!$A$1:$I$90,4,0))</f>
        <v/>
      </c>
      <c r="F16" s="37" t="str">
        <f>IF(ISERROR(VLOOKUP(CONCATENATE($A16,"3"),Themen!$A$1:$I$90,3,0)),"",VLOOKUP(CONCATENATE($A16,"3"),Themen!$A$1:$I$90,3,0))</f>
        <v/>
      </c>
      <c r="G16" s="38" t="str">
        <f>IF(ISERROR(VLOOKUP(CONCATENATE($A16,"3"),Themen!$A$1:$I$90,4,0)),"",VLOOKUP(CONCATENATE($A16,"3"),Themen!$A$1:$I$90,4,0))</f>
        <v/>
      </c>
      <c r="H16" s="37" t="str">
        <f>IF(ISERROR(VLOOKUP(CONCATENATE($A16,"4"),Themen!$A$1:$I$90,3,0)),"",VLOOKUP(CONCATENATE($A16,"4"),Themen!$A$1:$I$90,3,0))</f>
        <v/>
      </c>
      <c r="I16" s="38" t="str">
        <f>IF(ISERROR(VLOOKUP(CONCATENATE($A16,"4"),Themen!$A$1:$I$90,4,0)),"",VLOOKUP(CONCATENATE($A16,"4"),Themen!$A$1:$I$90,4,0))</f>
        <v/>
      </c>
      <c r="J16" s="37" t="str">
        <f>IF(ISERROR(VLOOKUP(CONCATENATE($A16,"5"),Themen!$A$1:$I$90,3,0)),"",VLOOKUP(CONCATENATE($A16,"5"),Themen!$A$1:$I$90,3,0))</f>
        <v/>
      </c>
      <c r="K16" s="38" t="str">
        <f>IF(ISERROR(VLOOKUP(CONCATENATE($A16,"5"),Themen!$A$1:$I$90,4,0)),"",VLOOKUP(CONCATENATE($A16,"5"),Themen!$A$1:$I$90,4,0))</f>
        <v/>
      </c>
      <c r="L16" s="37" t="str">
        <f>IF(ISERROR(VLOOKUP(CONCATENATE($A16,"6"),Themen!$A$1:$I$90,3,0)),"",VLOOKUP(CONCATENATE($A16,"6"),Themen!$A$1:$I$90,3,0))</f>
        <v/>
      </c>
      <c r="M16" s="38" t="str">
        <f>IF(ISERROR(VLOOKUP(CONCATENATE($A16,"6"),Themen!$A$1:$I$90,4,0)),"",VLOOKUP(CONCATENATE($A16,"6"),Themen!$A$1:$I$90,4,0))</f>
        <v/>
      </c>
      <c r="N16" s="37" t="str">
        <f>IF(ISERROR(VLOOKUP(CONCATENATE($A16,"7"),Themen!$A$1:$I$90,3,0)),"",VLOOKUP(CONCATENATE($A16,"7"),Themen!$A$1:$I$90,3,0))</f>
        <v/>
      </c>
      <c r="O16" s="38" t="str">
        <f>IF(ISERROR(VLOOKUP(CONCATENATE($A16,"7"),Themen!$A$1:$I$90,4,0)),"",VLOOKUP(CONCATENATE($A16,"7"),Themen!$A$1:$I$90,4,0))</f>
        <v/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133</v>
      </c>
      <c r="B2" s="40" t="s">
        <v>11</v>
      </c>
      <c r="C2" s="28">
        <v>40.0</v>
      </c>
      <c r="D2" s="40" t="s">
        <v>16</v>
      </c>
      <c r="E2" s="28">
        <v>20.0</v>
      </c>
      <c r="F2" s="40" t="s">
        <v>18</v>
      </c>
      <c r="G2" s="28">
        <v>25.0</v>
      </c>
      <c r="H2" s="40" t="s">
        <v>20</v>
      </c>
      <c r="I2" s="28">
        <v>25.0</v>
      </c>
      <c r="J2" s="40" t="s">
        <v>21</v>
      </c>
      <c r="K2" s="30">
        <v>15.0</v>
      </c>
      <c r="L2" s="41" t="s">
        <v>53</v>
      </c>
      <c r="M2" s="42">
        <v>15.0</v>
      </c>
      <c r="N2" s="41" t="s">
        <v>106</v>
      </c>
      <c r="O2" s="42">
        <v>20.0</v>
      </c>
      <c r="Q2" s="29">
        <f t="shared" ref="Q2:Q16" si="1">sum(C2,E2,G2,I2,K2,M2,O2)</f>
        <v>160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43" t="s">
        <v>22</v>
      </c>
      <c r="C3" s="34">
        <v>25.0</v>
      </c>
      <c r="D3" s="43" t="s">
        <v>23</v>
      </c>
      <c r="E3" s="44">
        <v>20.0</v>
      </c>
      <c r="F3" s="43" t="s">
        <v>52</v>
      </c>
      <c r="G3" s="34">
        <v>15.0</v>
      </c>
      <c r="H3" s="45" t="s">
        <v>54</v>
      </c>
      <c r="I3" s="46">
        <v>10.0</v>
      </c>
      <c r="J3" s="43" t="s">
        <v>26</v>
      </c>
      <c r="K3" s="34">
        <v>10.0</v>
      </c>
      <c r="L3" s="35" t="s">
        <v>181</v>
      </c>
      <c r="M3" s="34" t="s">
        <v>181</v>
      </c>
      <c r="N3" s="35" t="s">
        <v>181</v>
      </c>
      <c r="O3" s="34" t="s">
        <v>181</v>
      </c>
      <c r="P3" s="35"/>
      <c r="Q3" s="29">
        <f t="shared" si="1"/>
        <v>80</v>
      </c>
      <c r="S3" s="30">
        <v>15.0</v>
      </c>
      <c r="T3" s="31" t="s">
        <v>136</v>
      </c>
      <c r="U3" s="31" t="s">
        <v>182</v>
      </c>
      <c r="V3" s="31" t="s">
        <v>183</v>
      </c>
    </row>
    <row r="4">
      <c r="A4" s="26" t="s">
        <v>139</v>
      </c>
      <c r="B4" s="40" t="s">
        <v>59</v>
      </c>
      <c r="C4" s="28">
        <v>20.0</v>
      </c>
      <c r="D4" s="40" t="s">
        <v>62</v>
      </c>
      <c r="E4" s="30">
        <v>10.0</v>
      </c>
      <c r="F4" s="40" t="s">
        <v>63</v>
      </c>
      <c r="G4" s="30">
        <v>15.0</v>
      </c>
      <c r="H4" s="40" t="s">
        <v>66</v>
      </c>
      <c r="I4" s="28">
        <v>15.0</v>
      </c>
      <c r="J4" s="40" t="s">
        <v>35</v>
      </c>
      <c r="K4" s="28">
        <v>10.0</v>
      </c>
      <c r="L4" s="36" t="s">
        <v>181</v>
      </c>
      <c r="M4" s="28" t="s">
        <v>181</v>
      </c>
      <c r="N4" s="36" t="s">
        <v>181</v>
      </c>
      <c r="O4" s="28" t="s">
        <v>181</v>
      </c>
      <c r="Q4" s="29">
        <f t="shared" si="1"/>
        <v>70</v>
      </c>
      <c r="S4" s="30">
        <v>16.0</v>
      </c>
      <c r="T4" s="31" t="s">
        <v>140</v>
      </c>
      <c r="U4" s="31" t="s">
        <v>184</v>
      </c>
      <c r="V4" s="31" t="s">
        <v>142</v>
      </c>
    </row>
    <row r="5">
      <c r="A5" s="26" t="s">
        <v>143</v>
      </c>
      <c r="B5" s="43" t="s">
        <v>98</v>
      </c>
      <c r="C5" s="34">
        <v>15.0</v>
      </c>
      <c r="D5" s="35" t="s">
        <v>99</v>
      </c>
      <c r="E5" s="34">
        <v>20.0</v>
      </c>
      <c r="F5" s="43" t="s">
        <v>46</v>
      </c>
      <c r="G5" s="34">
        <v>20.0</v>
      </c>
      <c r="H5" s="43" t="s">
        <v>48</v>
      </c>
      <c r="I5" s="34">
        <v>20.0</v>
      </c>
      <c r="J5" s="35" t="s">
        <v>57</v>
      </c>
      <c r="K5" s="34">
        <v>15.0</v>
      </c>
      <c r="L5" s="35" t="s">
        <v>181</v>
      </c>
      <c r="M5" s="34" t="s">
        <v>181</v>
      </c>
      <c r="N5" s="35" t="s">
        <v>181</v>
      </c>
      <c r="O5" s="34" t="s">
        <v>181</v>
      </c>
      <c r="P5" s="35"/>
      <c r="Q5" s="29">
        <f t="shared" si="1"/>
        <v>90</v>
      </c>
      <c r="S5" s="30">
        <v>17.0</v>
      </c>
      <c r="T5" s="31"/>
      <c r="U5" s="31" t="s">
        <v>185</v>
      </c>
      <c r="V5" s="31" t="s">
        <v>145</v>
      </c>
    </row>
    <row r="6">
      <c r="A6" s="26" t="s">
        <v>146</v>
      </c>
      <c r="B6" s="40" t="s">
        <v>55</v>
      </c>
      <c r="C6" s="28">
        <v>35.0</v>
      </c>
      <c r="D6" s="40" t="s">
        <v>56</v>
      </c>
      <c r="E6" s="28">
        <v>35.0</v>
      </c>
      <c r="F6" s="41" t="s">
        <v>49</v>
      </c>
      <c r="G6" s="42">
        <v>20.0</v>
      </c>
      <c r="H6" s="36" t="s">
        <v>181</v>
      </c>
      <c r="I6" s="28" t="s">
        <v>181</v>
      </c>
      <c r="J6" s="36" t="s">
        <v>181</v>
      </c>
      <c r="K6" s="28" t="s">
        <v>181</v>
      </c>
      <c r="L6" s="36" t="s">
        <v>181</v>
      </c>
      <c r="M6" s="28" t="s">
        <v>181</v>
      </c>
      <c r="N6" s="36" t="s">
        <v>181</v>
      </c>
      <c r="O6" s="28" t="s">
        <v>181</v>
      </c>
      <c r="Q6" s="29">
        <f t="shared" si="1"/>
        <v>90</v>
      </c>
      <c r="S6" s="30">
        <v>18.0</v>
      </c>
      <c r="T6" s="31"/>
      <c r="U6" s="31" t="s">
        <v>186</v>
      </c>
      <c r="V6" s="31" t="s">
        <v>148</v>
      </c>
    </row>
    <row r="7">
      <c r="A7" s="26" t="s">
        <v>149</v>
      </c>
      <c r="B7" s="35" t="s">
        <v>24</v>
      </c>
      <c r="C7" s="44">
        <v>5.0</v>
      </c>
      <c r="D7" s="45" t="s">
        <v>88</v>
      </c>
      <c r="E7" s="46">
        <v>20.0</v>
      </c>
      <c r="F7" s="47" t="s">
        <v>87</v>
      </c>
      <c r="G7" s="46">
        <v>35.0</v>
      </c>
      <c r="H7" s="47" t="s">
        <v>43</v>
      </c>
      <c r="I7" s="46">
        <v>10.0</v>
      </c>
      <c r="J7" s="47" t="s">
        <v>44</v>
      </c>
      <c r="K7" s="46">
        <v>10.0</v>
      </c>
      <c r="L7" s="45" t="s">
        <v>32</v>
      </c>
      <c r="M7" s="46">
        <v>10.0</v>
      </c>
      <c r="N7" s="35" t="s">
        <v>181</v>
      </c>
      <c r="O7" s="34" t="s">
        <v>181</v>
      </c>
      <c r="P7" s="35"/>
      <c r="Q7" s="29">
        <f t="shared" si="1"/>
        <v>90</v>
      </c>
      <c r="S7" s="30">
        <v>19.0</v>
      </c>
      <c r="T7" s="31"/>
      <c r="U7" s="31" t="s">
        <v>187</v>
      </c>
      <c r="V7" s="31" t="s">
        <v>151</v>
      </c>
    </row>
    <row r="8">
      <c r="A8" s="26" t="s">
        <v>152</v>
      </c>
      <c r="B8" s="40" t="s">
        <v>84</v>
      </c>
      <c r="C8" s="28">
        <v>30.0</v>
      </c>
      <c r="D8" s="36" t="s">
        <v>86</v>
      </c>
      <c r="E8" s="28">
        <v>30.0</v>
      </c>
      <c r="F8" s="48" t="s">
        <v>38</v>
      </c>
      <c r="G8" s="42">
        <v>15.0</v>
      </c>
      <c r="H8" s="36" t="s">
        <v>181</v>
      </c>
      <c r="I8" s="28" t="s">
        <v>181</v>
      </c>
      <c r="J8" s="36" t="s">
        <v>181</v>
      </c>
      <c r="K8" s="28" t="s">
        <v>181</v>
      </c>
      <c r="L8" s="36" t="s">
        <v>181</v>
      </c>
      <c r="M8" s="28" t="s">
        <v>181</v>
      </c>
      <c r="N8" s="36" t="s">
        <v>181</v>
      </c>
      <c r="O8" s="28" t="s">
        <v>181</v>
      </c>
      <c r="Q8" s="29">
        <f t="shared" si="1"/>
        <v>75</v>
      </c>
      <c r="S8" s="30">
        <v>20.0</v>
      </c>
      <c r="T8" s="31"/>
      <c r="U8" s="31" t="s">
        <v>188</v>
      </c>
      <c r="V8" s="31" t="s">
        <v>154</v>
      </c>
    </row>
    <row r="9">
      <c r="A9" s="26" t="s">
        <v>155</v>
      </c>
      <c r="B9" s="43" t="s">
        <v>110</v>
      </c>
      <c r="C9" s="34">
        <v>45.0</v>
      </c>
      <c r="D9" s="47" t="s">
        <v>108</v>
      </c>
      <c r="E9" s="46">
        <v>25.0</v>
      </c>
      <c r="F9" s="35" t="s">
        <v>91</v>
      </c>
      <c r="G9" s="34">
        <v>20.0</v>
      </c>
      <c r="H9" s="35" t="s">
        <v>93</v>
      </c>
      <c r="I9" s="34">
        <v>20.0</v>
      </c>
      <c r="J9" s="35" t="s">
        <v>181</v>
      </c>
      <c r="K9" s="34" t="s">
        <v>181</v>
      </c>
      <c r="L9" s="35" t="s">
        <v>181</v>
      </c>
      <c r="M9" s="34" t="s">
        <v>181</v>
      </c>
      <c r="N9" s="35" t="s">
        <v>181</v>
      </c>
      <c r="O9" s="34" t="s">
        <v>181</v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40" t="s">
        <v>71</v>
      </c>
      <c r="C10" s="28">
        <v>10.0</v>
      </c>
      <c r="D10" s="40" t="s">
        <v>73</v>
      </c>
      <c r="E10" s="28">
        <v>25.0</v>
      </c>
      <c r="F10" s="40" t="s">
        <v>68</v>
      </c>
      <c r="G10" s="28">
        <v>20.0</v>
      </c>
      <c r="H10" s="40" t="s">
        <v>79</v>
      </c>
      <c r="I10" s="28">
        <v>35.0</v>
      </c>
      <c r="J10" s="36" t="s">
        <v>181</v>
      </c>
      <c r="K10" s="28" t="s">
        <v>181</v>
      </c>
      <c r="L10" s="36" t="s">
        <v>181</v>
      </c>
      <c r="M10" s="28" t="s">
        <v>181</v>
      </c>
      <c r="N10" s="36" t="s">
        <v>181</v>
      </c>
      <c r="O10" s="28" t="s">
        <v>181</v>
      </c>
      <c r="Q10" s="29">
        <f t="shared" si="1"/>
        <v>90</v>
      </c>
      <c r="S10" s="30">
        <v>22.0</v>
      </c>
      <c r="T10" s="31"/>
      <c r="U10" s="31" t="s">
        <v>189</v>
      </c>
      <c r="V10" s="31" t="s">
        <v>160</v>
      </c>
    </row>
    <row r="11">
      <c r="A11" s="26" t="s">
        <v>161</v>
      </c>
      <c r="B11" s="47" t="s">
        <v>74</v>
      </c>
      <c r="C11" s="46">
        <v>30.0</v>
      </c>
      <c r="D11" s="47" t="s">
        <v>76</v>
      </c>
      <c r="E11" s="46">
        <v>20.0</v>
      </c>
      <c r="F11" s="47" t="s">
        <v>77</v>
      </c>
      <c r="G11" s="46">
        <v>20.0</v>
      </c>
      <c r="H11" s="35" t="s">
        <v>29</v>
      </c>
      <c r="I11" s="34">
        <v>10.0</v>
      </c>
      <c r="J11" s="47" t="s">
        <v>42</v>
      </c>
      <c r="K11" s="46">
        <v>10.0</v>
      </c>
      <c r="L11" s="35" t="s">
        <v>181</v>
      </c>
      <c r="M11" s="34" t="s">
        <v>181</v>
      </c>
      <c r="N11" s="35" t="s">
        <v>181</v>
      </c>
      <c r="O11" s="34" t="s">
        <v>181</v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190</v>
      </c>
      <c r="V11" s="31" t="s">
        <v>164</v>
      </c>
    </row>
    <row r="12">
      <c r="A12" s="26" t="s">
        <v>165</v>
      </c>
      <c r="B12" s="36" t="s">
        <v>102</v>
      </c>
      <c r="C12" s="28">
        <v>10.0</v>
      </c>
      <c r="D12" s="36" t="s">
        <v>103</v>
      </c>
      <c r="E12" s="28">
        <v>25.0</v>
      </c>
      <c r="F12" s="36" t="s">
        <v>104</v>
      </c>
      <c r="G12" s="28">
        <v>25.0</v>
      </c>
      <c r="H12" s="40" t="s">
        <v>82</v>
      </c>
      <c r="I12" s="28">
        <v>15.0</v>
      </c>
      <c r="J12" s="41" t="s">
        <v>89</v>
      </c>
      <c r="K12" s="42">
        <v>15.0</v>
      </c>
      <c r="L12" s="36" t="s">
        <v>181</v>
      </c>
      <c r="M12" s="28" t="s">
        <v>181</v>
      </c>
      <c r="N12" s="36" t="s">
        <v>181</v>
      </c>
      <c r="O12" s="28" t="s">
        <v>181</v>
      </c>
      <c r="Q12" s="29">
        <f t="shared" si="1"/>
        <v>90</v>
      </c>
      <c r="S12" s="30">
        <v>24.0</v>
      </c>
      <c r="T12" s="31" t="s">
        <v>166</v>
      </c>
      <c r="U12" s="31" t="s">
        <v>191</v>
      </c>
      <c r="V12" s="31" t="s">
        <v>168</v>
      </c>
    </row>
    <row r="13">
      <c r="A13" s="26" t="s">
        <v>169</v>
      </c>
      <c r="B13" s="47" t="s">
        <v>81</v>
      </c>
      <c r="C13" s="46">
        <v>25.0</v>
      </c>
      <c r="D13" s="35" t="s">
        <v>95</v>
      </c>
      <c r="E13" s="34">
        <v>20.0</v>
      </c>
      <c r="F13" s="35" t="s">
        <v>97</v>
      </c>
      <c r="G13" s="34">
        <v>20.0</v>
      </c>
      <c r="H13" s="47" t="s">
        <v>100</v>
      </c>
      <c r="I13" s="46">
        <v>20.0</v>
      </c>
      <c r="J13" s="35" t="s">
        <v>181</v>
      </c>
      <c r="K13" s="34" t="s">
        <v>181</v>
      </c>
      <c r="L13" s="35" t="s">
        <v>181</v>
      </c>
      <c r="M13" s="34" t="s">
        <v>181</v>
      </c>
      <c r="N13" s="35" t="s">
        <v>181</v>
      </c>
      <c r="O13" s="34" t="s">
        <v>181</v>
      </c>
      <c r="P13" s="35"/>
      <c r="Q13" s="29">
        <f t="shared" si="1"/>
        <v>85</v>
      </c>
      <c r="S13" s="30">
        <v>25.0</v>
      </c>
      <c r="T13" s="31"/>
      <c r="U13" s="31" t="s">
        <v>192</v>
      </c>
      <c r="V13" s="31" t="s">
        <v>171</v>
      </c>
    </row>
    <row r="14">
      <c r="A14" s="26" t="s">
        <v>172</v>
      </c>
      <c r="B14" s="40" t="s">
        <v>13</v>
      </c>
      <c r="C14" s="28">
        <v>20.0</v>
      </c>
      <c r="D14" s="40" t="s">
        <v>14</v>
      </c>
      <c r="E14" s="28">
        <v>20.0</v>
      </c>
      <c r="F14" s="36" t="s">
        <v>181</v>
      </c>
      <c r="G14" s="28" t="s">
        <v>181</v>
      </c>
      <c r="H14" s="36" t="s">
        <v>181</v>
      </c>
      <c r="I14" s="28" t="s">
        <v>181</v>
      </c>
      <c r="J14" s="36" t="s">
        <v>181</v>
      </c>
      <c r="K14" s="28" t="s">
        <v>181</v>
      </c>
      <c r="L14" s="36" t="s">
        <v>181</v>
      </c>
      <c r="M14" s="28" t="s">
        <v>181</v>
      </c>
      <c r="N14" s="36" t="s">
        <v>181</v>
      </c>
      <c r="O14" s="28" t="s">
        <v>181</v>
      </c>
      <c r="Q14" s="29">
        <f t="shared" si="1"/>
        <v>40</v>
      </c>
      <c r="S14" s="30">
        <v>26.0</v>
      </c>
    </row>
    <row r="15">
      <c r="A15" s="26" t="s">
        <v>173</v>
      </c>
      <c r="B15" s="37" t="s">
        <v>181</v>
      </c>
      <c r="C15" s="38" t="s">
        <v>181</v>
      </c>
      <c r="D15" s="37" t="s">
        <v>181</v>
      </c>
      <c r="E15" s="38" t="s">
        <v>181</v>
      </c>
      <c r="F15" s="37" t="s">
        <v>181</v>
      </c>
      <c r="G15" s="38" t="s">
        <v>181</v>
      </c>
      <c r="H15" s="37" t="s">
        <v>181</v>
      </c>
      <c r="I15" s="38" t="s">
        <v>181</v>
      </c>
      <c r="J15" s="37" t="s">
        <v>181</v>
      </c>
      <c r="K15" s="38" t="s">
        <v>181</v>
      </c>
      <c r="L15" s="37" t="s">
        <v>181</v>
      </c>
      <c r="M15" s="38" t="s">
        <v>181</v>
      </c>
      <c r="N15" s="37" t="s">
        <v>181</v>
      </c>
      <c r="O15" s="38" t="s">
        <v>181</v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49" t="s">
        <v>112</v>
      </c>
      <c r="C16" s="38">
        <v>45.0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  <c r="Z19" s="31" t="s">
        <v>193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  <c r="U23" s="50" t="s">
        <v>194</v>
      </c>
    </row>
    <row r="24">
      <c r="A24" s="4"/>
      <c r="U24" s="51" t="s">
        <v>195</v>
      </c>
    </row>
    <row r="25">
      <c r="A25" s="4"/>
    </row>
    <row r="26">
      <c r="A26" s="4"/>
      <c r="U26" s="52" t="s">
        <v>196</v>
      </c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hidden="1" min="16" max="16" width="12.43"/>
    <col customWidth="1" hidden="1" min="17" max="17" width="8.14"/>
    <col customWidth="1" hidden="1" min="18" max="18" width="5.29"/>
    <col hidden="1" min="19" max="19" width="14.43"/>
    <col customWidth="1" min="20" max="20" width="5.71"/>
    <col customWidth="1" min="21" max="21" width="6.14"/>
    <col customWidth="1" min="22" max="22" width="13.29"/>
    <col customWidth="1" min="23" max="24" width="32.0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197</v>
      </c>
      <c r="Q1" s="3" t="s">
        <v>198</v>
      </c>
      <c r="R1" s="3"/>
      <c r="S1" s="3" t="s">
        <v>128</v>
      </c>
      <c r="T1" s="3"/>
      <c r="U1" s="25" t="s">
        <v>129</v>
      </c>
      <c r="V1" s="3" t="s">
        <v>130</v>
      </c>
      <c r="W1" s="3" t="s">
        <v>199</v>
      </c>
      <c r="X1" s="3" t="s">
        <v>200</v>
      </c>
    </row>
    <row r="2">
      <c r="A2" s="26" t="s">
        <v>201</v>
      </c>
      <c r="B2" s="53" t="s">
        <v>11</v>
      </c>
      <c r="C2" s="54">
        <v>45.0</v>
      </c>
      <c r="D2" s="53" t="s">
        <v>16</v>
      </c>
      <c r="E2" s="55">
        <v>20.0</v>
      </c>
      <c r="F2" s="53" t="s">
        <v>18</v>
      </c>
      <c r="G2" s="55">
        <v>25.0</v>
      </c>
      <c r="H2" s="56"/>
      <c r="I2" s="57"/>
      <c r="J2" s="56"/>
      <c r="K2" s="58"/>
      <c r="L2" s="56"/>
      <c r="M2" s="57"/>
      <c r="N2" s="56"/>
      <c r="O2" s="57"/>
      <c r="P2" s="59"/>
      <c r="Q2" s="57"/>
      <c r="R2" s="59"/>
      <c r="S2" s="29">
        <f t="shared" ref="S2:S17" si="1">SUM(C2,E2,G2,I2,K2,M2,O2,Q2)</f>
        <v>90</v>
      </c>
      <c r="U2" s="30">
        <v>14.0</v>
      </c>
      <c r="V2" s="31"/>
      <c r="W2" s="32" t="s">
        <v>202</v>
      </c>
      <c r="X2" s="32" t="s">
        <v>202</v>
      </c>
    </row>
    <row r="3">
      <c r="A3" s="26" t="s">
        <v>203</v>
      </c>
      <c r="B3" s="53" t="s">
        <v>20</v>
      </c>
      <c r="C3" s="55">
        <v>25.0</v>
      </c>
      <c r="D3" s="53" t="s">
        <v>21</v>
      </c>
      <c r="E3" s="54">
        <v>15.0</v>
      </c>
      <c r="F3" s="53" t="s">
        <v>22</v>
      </c>
      <c r="G3" s="55">
        <v>25.0</v>
      </c>
      <c r="H3" s="53" t="s">
        <v>26</v>
      </c>
      <c r="I3" s="55">
        <v>10.0</v>
      </c>
      <c r="J3" s="53" t="s">
        <v>52</v>
      </c>
      <c r="K3" s="54">
        <v>20.0</v>
      </c>
      <c r="L3" s="59"/>
      <c r="M3" s="57"/>
      <c r="N3" s="59"/>
      <c r="O3" s="57"/>
      <c r="P3" s="59"/>
      <c r="Q3" s="57"/>
      <c r="R3" s="59"/>
      <c r="S3" s="29">
        <f t="shared" si="1"/>
        <v>95</v>
      </c>
      <c r="U3" s="30">
        <v>14.0</v>
      </c>
      <c r="V3" s="31"/>
      <c r="W3" s="32" t="s">
        <v>202</v>
      </c>
      <c r="X3" s="32" t="s">
        <v>202</v>
      </c>
    </row>
    <row r="4">
      <c r="A4" s="26" t="s">
        <v>139</v>
      </c>
      <c r="B4" s="60" t="s">
        <v>23</v>
      </c>
      <c r="C4" s="61">
        <v>20.0</v>
      </c>
      <c r="D4" s="60" t="s">
        <v>54</v>
      </c>
      <c r="E4" s="61">
        <v>15.0</v>
      </c>
      <c r="F4" s="45"/>
      <c r="G4" s="46"/>
      <c r="H4" s="45"/>
      <c r="I4" s="46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34" t="s">
        <v>181</v>
      </c>
      <c r="R4" s="35"/>
      <c r="S4" s="29">
        <f t="shared" si="1"/>
        <v>35</v>
      </c>
      <c r="U4" s="30">
        <v>15.0</v>
      </c>
      <c r="V4" s="62" t="s">
        <v>136</v>
      </c>
      <c r="W4" s="63" t="s">
        <v>204</v>
      </c>
    </row>
    <row r="5">
      <c r="A5" s="26" t="s">
        <v>143</v>
      </c>
      <c r="B5" s="53" t="s">
        <v>59</v>
      </c>
      <c r="C5" s="55">
        <v>20.0</v>
      </c>
      <c r="D5" s="53" t="s">
        <v>62</v>
      </c>
      <c r="E5" s="54">
        <v>10.0</v>
      </c>
      <c r="F5" s="53" t="s">
        <v>63</v>
      </c>
      <c r="G5" s="54">
        <v>15.0</v>
      </c>
      <c r="H5" s="53" t="s">
        <v>66</v>
      </c>
      <c r="I5" s="55">
        <v>15.0</v>
      </c>
      <c r="J5" s="53" t="s">
        <v>35</v>
      </c>
      <c r="K5" s="55">
        <v>10.0</v>
      </c>
      <c r="L5" s="59" t="s">
        <v>181</v>
      </c>
      <c r="M5" s="57" t="s">
        <v>181</v>
      </c>
      <c r="N5" s="59" t="s">
        <v>181</v>
      </c>
      <c r="O5" s="57" t="s">
        <v>181</v>
      </c>
      <c r="P5" s="59"/>
      <c r="Q5" s="57" t="s">
        <v>181</v>
      </c>
      <c r="R5" s="59"/>
      <c r="S5" s="29">
        <f t="shared" si="1"/>
        <v>70</v>
      </c>
      <c r="U5" s="30">
        <v>16.0</v>
      </c>
      <c r="V5" s="31" t="s">
        <v>140</v>
      </c>
      <c r="W5" s="63" t="s">
        <v>205</v>
      </c>
      <c r="X5" s="63" t="s">
        <v>206</v>
      </c>
    </row>
    <row r="6">
      <c r="A6" s="26" t="s">
        <v>146</v>
      </c>
      <c r="B6" s="60" t="s">
        <v>98</v>
      </c>
      <c r="C6" s="61">
        <v>20.0</v>
      </c>
      <c r="D6" s="64" t="s">
        <v>99</v>
      </c>
      <c r="E6" s="61">
        <v>10.0</v>
      </c>
      <c r="F6" s="65" t="s">
        <v>207</v>
      </c>
      <c r="G6" s="61">
        <v>25.0</v>
      </c>
      <c r="H6" s="65" t="s">
        <v>208</v>
      </c>
      <c r="I6" s="61">
        <v>20.0</v>
      </c>
      <c r="J6" s="65" t="s">
        <v>209</v>
      </c>
      <c r="K6" s="61">
        <v>15.0</v>
      </c>
      <c r="L6" s="64"/>
      <c r="M6" s="61"/>
      <c r="N6" s="35" t="s">
        <v>181</v>
      </c>
      <c r="O6" s="34" t="s">
        <v>181</v>
      </c>
      <c r="P6" s="35"/>
      <c r="Q6" s="34" t="s">
        <v>181</v>
      </c>
      <c r="R6" s="35"/>
      <c r="S6" s="29">
        <f t="shared" si="1"/>
        <v>90</v>
      </c>
      <c r="U6" s="30">
        <v>17.0</v>
      </c>
      <c r="V6" s="31"/>
      <c r="W6" s="63" t="s">
        <v>210</v>
      </c>
      <c r="X6" s="63" t="s">
        <v>211</v>
      </c>
    </row>
    <row r="7">
      <c r="A7" s="26" t="s">
        <v>149</v>
      </c>
      <c r="B7" s="66" t="s">
        <v>212</v>
      </c>
      <c r="C7" s="54">
        <v>30.0</v>
      </c>
      <c r="D7" s="66" t="s">
        <v>213</v>
      </c>
      <c r="E7" s="54">
        <v>30.0</v>
      </c>
      <c r="F7" s="53" t="s">
        <v>56</v>
      </c>
      <c r="G7" s="54">
        <v>20.0</v>
      </c>
      <c r="H7" s="67" t="s">
        <v>214</v>
      </c>
      <c r="I7" s="55">
        <v>20.0</v>
      </c>
      <c r="J7" s="67"/>
      <c r="K7" s="54"/>
      <c r="L7" s="59" t="s">
        <v>181</v>
      </c>
      <c r="M7" s="57" t="s">
        <v>181</v>
      </c>
      <c r="N7" s="59" t="s">
        <v>181</v>
      </c>
      <c r="O7" s="57" t="s">
        <v>181</v>
      </c>
      <c r="P7" s="59"/>
      <c r="Q7" s="57" t="s">
        <v>181</v>
      </c>
      <c r="R7" s="59"/>
      <c r="S7" s="29">
        <f t="shared" si="1"/>
        <v>100</v>
      </c>
      <c r="U7" s="30">
        <v>18.0</v>
      </c>
      <c r="V7" s="31"/>
      <c r="W7" s="63" t="s">
        <v>215</v>
      </c>
      <c r="X7" s="63" t="s">
        <v>216</v>
      </c>
    </row>
    <row r="8">
      <c r="A8" s="26" t="s">
        <v>152</v>
      </c>
      <c r="B8" s="64" t="s">
        <v>24</v>
      </c>
      <c r="C8" s="61">
        <v>5.0</v>
      </c>
      <c r="D8" s="64" t="s">
        <v>57</v>
      </c>
      <c r="E8" s="61">
        <v>15.0</v>
      </c>
      <c r="F8" s="60" t="s">
        <v>82</v>
      </c>
      <c r="G8" s="68">
        <v>15.0</v>
      </c>
      <c r="H8" s="65" t="s">
        <v>217</v>
      </c>
      <c r="I8" s="61">
        <v>10.0</v>
      </c>
      <c r="J8" s="64" t="s">
        <v>43</v>
      </c>
      <c r="K8" s="61">
        <v>20.0</v>
      </c>
      <c r="L8" s="69" t="s">
        <v>218</v>
      </c>
      <c r="M8" s="61">
        <v>20.0</v>
      </c>
      <c r="N8" s="60" t="s">
        <v>32</v>
      </c>
      <c r="O8" s="61">
        <v>15.0</v>
      </c>
      <c r="P8" s="35"/>
      <c r="Q8" s="61"/>
      <c r="R8" s="35"/>
      <c r="S8" s="29">
        <f t="shared" si="1"/>
        <v>100</v>
      </c>
      <c r="U8" s="30">
        <v>19.0</v>
      </c>
      <c r="V8" s="31"/>
      <c r="W8" s="63" t="s">
        <v>187</v>
      </c>
      <c r="X8" s="63" t="s">
        <v>219</v>
      </c>
    </row>
    <row r="9">
      <c r="A9" s="26" t="s">
        <v>155</v>
      </c>
      <c r="B9" s="53" t="s">
        <v>84</v>
      </c>
      <c r="C9" s="54">
        <v>20.0</v>
      </c>
      <c r="D9" s="70" t="s">
        <v>86</v>
      </c>
      <c r="E9" s="54">
        <v>25.0</v>
      </c>
      <c r="F9" s="53" t="s">
        <v>38</v>
      </c>
      <c r="G9" s="54">
        <v>15.0</v>
      </c>
      <c r="H9" s="53" t="s">
        <v>220</v>
      </c>
      <c r="I9" s="54">
        <v>15.0</v>
      </c>
      <c r="J9" s="59" t="s">
        <v>181</v>
      </c>
      <c r="K9" s="57" t="s">
        <v>181</v>
      </c>
      <c r="L9" s="59" t="s">
        <v>181</v>
      </c>
      <c r="M9" s="57" t="s">
        <v>181</v>
      </c>
      <c r="N9" s="59" t="s">
        <v>181</v>
      </c>
      <c r="O9" s="57" t="s">
        <v>181</v>
      </c>
      <c r="P9" s="59"/>
      <c r="Q9" s="57" t="s">
        <v>181</v>
      </c>
      <c r="R9" s="59"/>
      <c r="S9" s="29">
        <f t="shared" si="1"/>
        <v>75</v>
      </c>
      <c r="U9" s="30">
        <v>20.0</v>
      </c>
      <c r="V9" s="31"/>
      <c r="W9" s="63" t="s">
        <v>221</v>
      </c>
      <c r="X9" s="63" t="s">
        <v>222</v>
      </c>
    </row>
    <row r="10">
      <c r="A10" s="26" t="s">
        <v>158</v>
      </c>
      <c r="B10" s="71" t="s">
        <v>110</v>
      </c>
      <c r="C10" s="68">
        <v>45.0</v>
      </c>
      <c r="D10" s="69" t="s">
        <v>223</v>
      </c>
      <c r="E10" s="61">
        <v>10.0</v>
      </c>
      <c r="F10" s="69" t="s">
        <v>224</v>
      </c>
      <c r="G10" s="61">
        <v>10.0</v>
      </c>
      <c r="H10" s="69" t="s">
        <v>225</v>
      </c>
      <c r="I10" s="61">
        <v>15.0</v>
      </c>
      <c r="J10" s="69" t="s">
        <v>226</v>
      </c>
      <c r="K10" s="61">
        <v>15.0</v>
      </c>
      <c r="L10" s="69" t="s">
        <v>227</v>
      </c>
      <c r="M10" s="61">
        <v>15.0</v>
      </c>
      <c r="N10" s="64" t="s">
        <v>93</v>
      </c>
      <c r="O10" s="61">
        <v>30.0</v>
      </c>
      <c r="P10" s="64"/>
      <c r="Q10" s="61"/>
      <c r="R10" s="61"/>
      <c r="S10" s="29">
        <f t="shared" si="1"/>
        <v>140</v>
      </c>
      <c r="U10" s="30">
        <v>21.0</v>
      </c>
      <c r="V10" s="31" t="s">
        <v>156</v>
      </c>
      <c r="W10" s="32" t="s">
        <v>157</v>
      </c>
      <c r="X10" s="32" t="s">
        <v>157</v>
      </c>
    </row>
    <row r="11">
      <c r="A11" s="26" t="s">
        <v>161</v>
      </c>
      <c r="B11" s="53" t="s">
        <v>71</v>
      </c>
      <c r="C11" s="54">
        <v>25.0</v>
      </c>
      <c r="D11" s="53" t="s">
        <v>73</v>
      </c>
      <c r="E11" s="55">
        <v>25.0</v>
      </c>
      <c r="F11" s="53" t="s">
        <v>68</v>
      </c>
      <c r="G11" s="54">
        <v>15.0</v>
      </c>
      <c r="H11" s="53" t="s">
        <v>79</v>
      </c>
      <c r="I11" s="54">
        <v>35.0</v>
      </c>
      <c r="J11" s="72"/>
      <c r="K11" s="73"/>
      <c r="L11" s="74"/>
      <c r="M11" s="75"/>
      <c r="N11" s="59" t="s">
        <v>181</v>
      </c>
      <c r="O11" s="57" t="s">
        <v>181</v>
      </c>
      <c r="P11" s="59"/>
      <c r="Q11" s="57" t="s">
        <v>181</v>
      </c>
      <c r="R11" s="59"/>
      <c r="S11" s="29">
        <f t="shared" si="1"/>
        <v>100</v>
      </c>
      <c r="U11" s="30">
        <v>22.0</v>
      </c>
      <c r="V11" s="31"/>
      <c r="W11" s="63" t="s">
        <v>228</v>
      </c>
      <c r="X11" s="63" t="s">
        <v>229</v>
      </c>
    </row>
    <row r="12">
      <c r="A12" s="26" t="s">
        <v>165</v>
      </c>
      <c r="B12" s="64" t="s">
        <v>76</v>
      </c>
      <c r="C12" s="61">
        <v>15.0</v>
      </c>
      <c r="D12" s="64" t="s">
        <v>74</v>
      </c>
      <c r="E12" s="61">
        <v>20.0</v>
      </c>
      <c r="F12" s="64" t="s">
        <v>77</v>
      </c>
      <c r="G12" s="61">
        <v>25.0</v>
      </c>
      <c r="H12" s="64" t="s">
        <v>29</v>
      </c>
      <c r="I12" s="61">
        <v>20.0</v>
      </c>
      <c r="J12" s="64" t="s">
        <v>42</v>
      </c>
      <c r="K12" s="61">
        <v>20.0</v>
      </c>
      <c r="L12" s="69"/>
      <c r="M12" s="61"/>
      <c r="N12" s="35" t="s">
        <v>181</v>
      </c>
      <c r="O12" s="34" t="s">
        <v>181</v>
      </c>
      <c r="P12" s="35"/>
      <c r="Q12" s="34" t="s">
        <v>181</v>
      </c>
      <c r="R12" s="35"/>
      <c r="S12" s="29">
        <f t="shared" si="1"/>
        <v>100</v>
      </c>
      <c r="U12" s="30">
        <v>23.0</v>
      </c>
      <c r="V12" s="31" t="s">
        <v>162</v>
      </c>
      <c r="W12" s="63" t="s">
        <v>190</v>
      </c>
      <c r="X12" s="63" t="s">
        <v>230</v>
      </c>
    </row>
    <row r="13">
      <c r="A13" s="26" t="s">
        <v>169</v>
      </c>
      <c r="B13" s="70" t="s">
        <v>102</v>
      </c>
      <c r="C13" s="54">
        <v>20.0</v>
      </c>
      <c r="D13" s="70" t="s">
        <v>103</v>
      </c>
      <c r="E13" s="55">
        <v>25.0</v>
      </c>
      <c r="F13" s="70" t="s">
        <v>104</v>
      </c>
      <c r="G13" s="54">
        <v>15.0</v>
      </c>
      <c r="H13" s="67" t="s">
        <v>89</v>
      </c>
      <c r="I13" s="54">
        <v>35.0</v>
      </c>
      <c r="J13" s="67" t="s">
        <v>107</v>
      </c>
      <c r="K13" s="55">
        <v>15.0</v>
      </c>
      <c r="L13" s="72"/>
      <c r="M13" s="73"/>
      <c r="N13" s="59" t="s">
        <v>181</v>
      </c>
      <c r="O13" s="57" t="s">
        <v>181</v>
      </c>
      <c r="P13" s="59"/>
      <c r="Q13" s="57" t="s">
        <v>181</v>
      </c>
      <c r="R13" s="59"/>
      <c r="S13" s="29">
        <f t="shared" si="1"/>
        <v>110</v>
      </c>
      <c r="U13" s="30">
        <v>24.0</v>
      </c>
      <c r="V13" s="31" t="s">
        <v>166</v>
      </c>
      <c r="W13" s="63" t="s">
        <v>231</v>
      </c>
      <c r="X13" s="63" t="s">
        <v>232</v>
      </c>
    </row>
    <row r="14">
      <c r="A14" s="26" t="s">
        <v>172</v>
      </c>
      <c r="B14" s="69" t="s">
        <v>233</v>
      </c>
      <c r="C14" s="61">
        <v>25.0</v>
      </c>
      <c r="D14" s="69" t="s">
        <v>234</v>
      </c>
      <c r="E14" s="61">
        <v>25.0</v>
      </c>
      <c r="F14" s="64" t="s">
        <v>97</v>
      </c>
      <c r="G14" s="68">
        <v>20.0</v>
      </c>
      <c r="H14" s="64" t="s">
        <v>100</v>
      </c>
      <c r="I14" s="61">
        <v>35.0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34" t="s">
        <v>181</v>
      </c>
      <c r="R14" s="35"/>
      <c r="S14" s="29">
        <f t="shared" si="1"/>
        <v>105</v>
      </c>
      <c r="U14" s="30">
        <v>25.0</v>
      </c>
      <c r="V14" s="31"/>
      <c r="W14" s="63" t="s">
        <v>235</v>
      </c>
      <c r="X14" s="63" t="s">
        <v>236</v>
      </c>
    </row>
    <row r="15">
      <c r="A15" s="26" t="s">
        <v>173</v>
      </c>
      <c r="B15" s="76" t="s">
        <v>87</v>
      </c>
      <c r="C15" s="77">
        <v>25.0</v>
      </c>
      <c r="D15" s="53" t="s">
        <v>13</v>
      </c>
      <c r="E15" s="55"/>
      <c r="F15" s="53" t="s">
        <v>14</v>
      </c>
      <c r="G15" s="54">
        <v>35.0</v>
      </c>
      <c r="H15" s="59" t="s">
        <v>181</v>
      </c>
      <c r="I15" s="57" t="s">
        <v>181</v>
      </c>
      <c r="J15" s="59" t="s">
        <v>181</v>
      </c>
      <c r="K15" s="57" t="s">
        <v>181</v>
      </c>
      <c r="L15" s="59" t="s">
        <v>181</v>
      </c>
      <c r="M15" s="57" t="s">
        <v>181</v>
      </c>
      <c r="N15" s="59" t="s">
        <v>181</v>
      </c>
      <c r="O15" s="57" t="s">
        <v>181</v>
      </c>
      <c r="P15" s="59"/>
      <c r="Q15" s="57" t="s">
        <v>181</v>
      </c>
      <c r="R15" s="59"/>
      <c r="S15" s="29">
        <f t="shared" si="1"/>
        <v>60</v>
      </c>
      <c r="U15" s="30">
        <v>26.0</v>
      </c>
      <c r="X15" s="63" t="s">
        <v>237</v>
      </c>
    </row>
    <row r="16">
      <c r="A16" s="26" t="s">
        <v>174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38" t="s">
        <v>181</v>
      </c>
      <c r="R16" s="37"/>
      <c r="S16" s="29">
        <f t="shared" si="1"/>
        <v>0</v>
      </c>
      <c r="U16" s="30">
        <v>27.0</v>
      </c>
    </row>
    <row r="17">
      <c r="A17" s="26" t="s">
        <v>238</v>
      </c>
      <c r="B17" s="78" t="s">
        <v>239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38" t="s">
        <v>181</v>
      </c>
      <c r="R17" s="37"/>
      <c r="S17" s="29">
        <f t="shared" si="1"/>
        <v>45</v>
      </c>
      <c r="U17" s="30">
        <v>28.0</v>
      </c>
    </row>
    <row r="18">
      <c r="A18" s="4"/>
    </row>
    <row r="19">
      <c r="A19" s="4"/>
      <c r="U19" s="31"/>
      <c r="V19" s="31"/>
      <c r="W19" s="31"/>
      <c r="X19" s="31" t="s">
        <v>175</v>
      </c>
    </row>
    <row r="20">
      <c r="A20" s="4"/>
      <c r="D20" s="79" t="s">
        <v>53</v>
      </c>
      <c r="E20" s="80">
        <v>15.0</v>
      </c>
      <c r="U20" s="31"/>
      <c r="V20" s="31"/>
      <c r="W20" s="31"/>
      <c r="X20" s="31" t="s">
        <v>176</v>
      </c>
      <c r="AB20" s="31" t="s">
        <v>193</v>
      </c>
    </row>
    <row r="21">
      <c r="A21" s="4"/>
      <c r="D21" s="79" t="s">
        <v>106</v>
      </c>
      <c r="E21" s="80">
        <v>20.0</v>
      </c>
      <c r="U21" s="31"/>
      <c r="V21" s="31"/>
      <c r="W21" s="31"/>
      <c r="X21" s="31" t="s">
        <v>177</v>
      </c>
    </row>
    <row r="22">
      <c r="A22" s="4"/>
      <c r="D22" s="81" t="s">
        <v>240</v>
      </c>
      <c r="E22" s="80">
        <v>15.0</v>
      </c>
      <c r="U22" s="31"/>
      <c r="V22" s="31"/>
      <c r="W22" s="31"/>
      <c r="X22" s="31" t="s">
        <v>178</v>
      </c>
    </row>
    <row r="23">
      <c r="A23" s="4"/>
    </row>
    <row r="24">
      <c r="A24" s="4"/>
      <c r="W24" s="50" t="s">
        <v>194</v>
      </c>
    </row>
    <row r="25">
      <c r="A25" s="4"/>
      <c r="W25" s="51" t="s">
        <v>195</v>
      </c>
    </row>
    <row r="26">
      <c r="A26" s="4"/>
    </row>
    <row r="27">
      <c r="A27" s="4"/>
      <c r="W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S2:S17">
    <cfRule type="cellIs" dxfId="2" priority="1" operator="between">
      <formula>80</formula>
      <formula>95</formula>
    </cfRule>
  </conditionalFormatting>
  <conditionalFormatting sqref="S2:S17">
    <cfRule type="cellIs" dxfId="3" priority="2" operator="greaterThan">
      <formula>105</formula>
    </cfRule>
  </conditionalFormatting>
  <conditionalFormatting sqref="S2:S17">
    <cfRule type="cellIs" dxfId="4" priority="3" operator="between">
      <formula>95</formula>
      <formula>105</formula>
    </cfRule>
  </conditionalFormatting>
  <conditionalFormatting sqref="S2:S17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201</v>
      </c>
      <c r="B2" s="56" t="s">
        <v>11</v>
      </c>
      <c r="C2" s="57">
        <v>40.0</v>
      </c>
      <c r="D2" s="56" t="s">
        <v>16</v>
      </c>
      <c r="E2" s="57">
        <v>20.0</v>
      </c>
      <c r="F2" s="56" t="s">
        <v>18</v>
      </c>
      <c r="G2" s="57">
        <v>25.0</v>
      </c>
      <c r="H2" s="56"/>
      <c r="I2" s="57"/>
      <c r="J2" s="56"/>
      <c r="K2" s="58"/>
      <c r="L2" s="56"/>
      <c r="M2" s="57"/>
      <c r="N2" s="56"/>
      <c r="O2" s="58"/>
      <c r="P2" s="59"/>
      <c r="Q2" s="29">
        <f t="shared" ref="Q2:Q17" si="1">SUM(C2,E2,G2,I2,K2,M2,O2)</f>
        <v>85</v>
      </c>
      <c r="S2" s="30">
        <v>14.0</v>
      </c>
      <c r="T2" s="31"/>
      <c r="U2" s="32" t="s">
        <v>202</v>
      </c>
      <c r="V2" s="32" t="s">
        <v>202</v>
      </c>
    </row>
    <row r="3">
      <c r="A3" s="26" t="s">
        <v>241</v>
      </c>
      <c r="B3" s="56" t="s">
        <v>20</v>
      </c>
      <c r="C3" s="57">
        <v>25.0</v>
      </c>
      <c r="D3" s="56" t="s">
        <v>21</v>
      </c>
      <c r="E3" s="58">
        <v>15.0</v>
      </c>
      <c r="F3" s="56" t="s">
        <v>22</v>
      </c>
      <c r="G3" s="57">
        <v>25.0</v>
      </c>
      <c r="H3" s="56" t="s">
        <v>23</v>
      </c>
      <c r="I3" s="58">
        <v>20.0</v>
      </c>
      <c r="J3" s="56"/>
      <c r="K3" s="57"/>
      <c r="L3" s="59"/>
      <c r="M3" s="57"/>
      <c r="N3" s="59"/>
      <c r="O3" s="57"/>
      <c r="P3" s="59"/>
      <c r="Q3" s="29">
        <f t="shared" si="1"/>
        <v>85</v>
      </c>
      <c r="S3" s="30">
        <v>14.0</v>
      </c>
      <c r="T3" s="31"/>
      <c r="U3" s="32" t="s">
        <v>202</v>
      </c>
      <c r="V3" s="32" t="s">
        <v>202</v>
      </c>
    </row>
    <row r="4">
      <c r="A4" s="26" t="s">
        <v>135</v>
      </c>
      <c r="B4" s="43"/>
      <c r="C4" s="34"/>
      <c r="D4" s="43"/>
      <c r="E4" s="34"/>
      <c r="F4" s="45"/>
      <c r="G4" s="46"/>
      <c r="H4" s="43"/>
      <c r="I4" s="44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29">
        <f t="shared" si="1"/>
        <v>0</v>
      </c>
      <c r="S4" s="30">
        <v>15.0</v>
      </c>
      <c r="T4" s="62" t="s">
        <v>136</v>
      </c>
      <c r="U4" s="31" t="s">
        <v>242</v>
      </c>
    </row>
    <row r="5">
      <c r="A5" s="26" t="s">
        <v>139</v>
      </c>
      <c r="B5" s="56" t="s">
        <v>59</v>
      </c>
      <c r="C5" s="57">
        <v>20.0</v>
      </c>
      <c r="D5" s="56" t="s">
        <v>62</v>
      </c>
      <c r="E5" s="58">
        <v>10.0</v>
      </c>
      <c r="F5" s="56" t="s">
        <v>52</v>
      </c>
      <c r="G5" s="57">
        <v>15.0</v>
      </c>
      <c r="H5" s="56" t="s">
        <v>26</v>
      </c>
      <c r="I5" s="57">
        <v>10.0</v>
      </c>
      <c r="J5" s="82" t="s">
        <v>98</v>
      </c>
      <c r="K5" s="83">
        <v>15.0</v>
      </c>
      <c r="L5" s="74" t="s">
        <v>54</v>
      </c>
      <c r="M5" s="75">
        <v>10.0</v>
      </c>
      <c r="N5" s="59" t="s">
        <v>181</v>
      </c>
      <c r="O5" s="57" t="s">
        <v>181</v>
      </c>
      <c r="P5" s="59"/>
      <c r="Q5" s="29">
        <f t="shared" si="1"/>
        <v>80</v>
      </c>
      <c r="S5" s="30">
        <v>16.0</v>
      </c>
      <c r="T5" s="31" t="s">
        <v>140</v>
      </c>
      <c r="U5" s="84" t="s">
        <v>243</v>
      </c>
      <c r="V5" s="31" t="s">
        <v>183</v>
      </c>
    </row>
    <row r="6">
      <c r="A6" s="26" t="s">
        <v>143</v>
      </c>
      <c r="B6" s="85" t="s">
        <v>46</v>
      </c>
      <c r="C6" s="86">
        <v>20.0</v>
      </c>
      <c r="D6" s="85" t="s">
        <v>48</v>
      </c>
      <c r="E6" s="86">
        <v>20.0</v>
      </c>
      <c r="F6" s="43" t="s">
        <v>35</v>
      </c>
      <c r="G6" s="34">
        <v>10.0</v>
      </c>
      <c r="H6" s="43" t="s">
        <v>63</v>
      </c>
      <c r="I6" s="44">
        <v>15.0</v>
      </c>
      <c r="J6" s="43" t="s">
        <v>66</v>
      </c>
      <c r="K6" s="34">
        <v>15.0</v>
      </c>
      <c r="L6" s="35" t="s">
        <v>181</v>
      </c>
      <c r="M6" s="34" t="s">
        <v>181</v>
      </c>
      <c r="N6" s="35" t="s">
        <v>181</v>
      </c>
      <c r="O6" s="34" t="s">
        <v>181</v>
      </c>
      <c r="P6" s="35"/>
      <c r="Q6" s="29">
        <f t="shared" si="1"/>
        <v>80</v>
      </c>
      <c r="S6" s="30">
        <v>17.0</v>
      </c>
      <c r="T6" s="31"/>
      <c r="U6" s="31" t="s">
        <v>244</v>
      </c>
      <c r="V6" s="31" t="s">
        <v>142</v>
      </c>
    </row>
    <row r="7">
      <c r="A7" s="26" t="s">
        <v>146</v>
      </c>
      <c r="B7" s="56" t="s">
        <v>55</v>
      </c>
      <c r="C7" s="57">
        <v>35.0</v>
      </c>
      <c r="D7" s="56" t="s">
        <v>56</v>
      </c>
      <c r="E7" s="57">
        <v>35.0</v>
      </c>
      <c r="F7" s="87" t="s">
        <v>49</v>
      </c>
      <c r="G7" s="75">
        <v>20.0</v>
      </c>
      <c r="H7" s="87"/>
      <c r="I7" s="75"/>
      <c r="J7" s="87"/>
      <c r="K7" s="75"/>
      <c r="L7" s="59" t="s">
        <v>181</v>
      </c>
      <c r="M7" s="57" t="s">
        <v>181</v>
      </c>
      <c r="N7" s="59" t="s">
        <v>181</v>
      </c>
      <c r="O7" s="57" t="s">
        <v>181</v>
      </c>
      <c r="P7" s="59"/>
      <c r="Q7" s="29">
        <f t="shared" si="1"/>
        <v>90</v>
      </c>
      <c r="S7" s="30">
        <v>18.0</v>
      </c>
      <c r="T7" s="31"/>
      <c r="U7" s="31" t="s">
        <v>245</v>
      </c>
      <c r="V7" s="31" t="s">
        <v>145</v>
      </c>
    </row>
    <row r="8">
      <c r="A8" s="26" t="s">
        <v>149</v>
      </c>
      <c r="B8" s="35" t="s">
        <v>24</v>
      </c>
      <c r="C8" s="44">
        <v>5.0</v>
      </c>
      <c r="D8" s="35" t="s">
        <v>57</v>
      </c>
      <c r="E8" s="34">
        <v>15.0</v>
      </c>
      <c r="F8" s="45" t="s">
        <v>88</v>
      </c>
      <c r="G8" s="46">
        <v>20.0</v>
      </c>
      <c r="H8" s="47" t="s">
        <v>87</v>
      </c>
      <c r="I8" s="88">
        <v>25.0</v>
      </c>
      <c r="J8" s="47" t="s">
        <v>43</v>
      </c>
      <c r="K8" s="46">
        <v>10.0</v>
      </c>
      <c r="L8" s="47" t="s">
        <v>44</v>
      </c>
      <c r="M8" s="46">
        <v>10.0</v>
      </c>
      <c r="N8" s="45" t="s">
        <v>32</v>
      </c>
      <c r="O8" s="46">
        <v>10.0</v>
      </c>
      <c r="P8" s="35"/>
      <c r="Q8" s="29">
        <f t="shared" si="1"/>
        <v>95</v>
      </c>
      <c r="S8" s="30">
        <v>19.0</v>
      </c>
      <c r="T8" s="31"/>
      <c r="U8" s="31" t="s">
        <v>246</v>
      </c>
      <c r="V8" s="31" t="s">
        <v>148</v>
      </c>
    </row>
    <row r="9">
      <c r="A9" s="26" t="s">
        <v>152</v>
      </c>
      <c r="B9" s="56" t="s">
        <v>84</v>
      </c>
      <c r="C9" s="57">
        <v>30.0</v>
      </c>
      <c r="D9" s="59" t="s">
        <v>86</v>
      </c>
      <c r="E9" s="57">
        <v>30.0</v>
      </c>
      <c r="F9" s="74" t="s">
        <v>38</v>
      </c>
      <c r="G9" s="75">
        <v>15.0</v>
      </c>
      <c r="H9" s="59" t="s">
        <v>181</v>
      </c>
      <c r="I9" s="57" t="s">
        <v>181</v>
      </c>
      <c r="J9" s="59" t="s">
        <v>181</v>
      </c>
      <c r="K9" s="57" t="s">
        <v>181</v>
      </c>
      <c r="L9" s="59" t="s">
        <v>181</v>
      </c>
      <c r="M9" s="57" t="s">
        <v>181</v>
      </c>
      <c r="N9" s="59" t="s">
        <v>181</v>
      </c>
      <c r="O9" s="57" t="s">
        <v>181</v>
      </c>
      <c r="P9" s="59"/>
      <c r="Q9" s="29">
        <f t="shared" si="1"/>
        <v>75</v>
      </c>
      <c r="S9" s="30">
        <v>20.0</v>
      </c>
      <c r="T9" s="31"/>
      <c r="U9" s="31" t="s">
        <v>247</v>
      </c>
      <c r="V9" s="31" t="s">
        <v>151</v>
      </c>
    </row>
    <row r="10">
      <c r="A10" s="26" t="s">
        <v>155</v>
      </c>
      <c r="B10" s="89" t="s">
        <v>110</v>
      </c>
      <c r="C10" s="34">
        <v>45.0</v>
      </c>
      <c r="D10" s="90" t="s">
        <v>248</v>
      </c>
      <c r="E10" s="46">
        <v>25.0</v>
      </c>
      <c r="F10" s="35" t="s">
        <v>91</v>
      </c>
      <c r="G10" s="34">
        <v>20.0</v>
      </c>
      <c r="H10" s="35" t="s">
        <v>93</v>
      </c>
      <c r="I10" s="34">
        <v>20.0</v>
      </c>
      <c r="J10" s="35" t="s">
        <v>181</v>
      </c>
      <c r="K10" s="34" t="s">
        <v>181</v>
      </c>
      <c r="L10" s="35" t="s">
        <v>181</v>
      </c>
      <c r="M10" s="34" t="s">
        <v>181</v>
      </c>
      <c r="N10" s="35" t="s">
        <v>181</v>
      </c>
      <c r="O10" s="34" t="s">
        <v>181</v>
      </c>
      <c r="P10" s="35"/>
      <c r="Q10" s="29">
        <f t="shared" si="1"/>
        <v>110</v>
      </c>
      <c r="S10" s="30">
        <v>21.0</v>
      </c>
      <c r="T10" s="31" t="s">
        <v>156</v>
      </c>
      <c r="U10" s="32" t="s">
        <v>157</v>
      </c>
      <c r="V10" s="32" t="s">
        <v>157</v>
      </c>
    </row>
    <row r="11">
      <c r="A11" s="26" t="s">
        <v>158</v>
      </c>
      <c r="B11" s="56" t="s">
        <v>71</v>
      </c>
      <c r="C11" s="57">
        <v>10.0</v>
      </c>
      <c r="D11" s="56" t="s">
        <v>73</v>
      </c>
      <c r="E11" s="57">
        <v>25.0</v>
      </c>
      <c r="F11" s="56" t="s">
        <v>68</v>
      </c>
      <c r="G11" s="57">
        <v>20.0</v>
      </c>
      <c r="H11" s="56" t="s">
        <v>79</v>
      </c>
      <c r="I11" s="57">
        <v>35.0</v>
      </c>
      <c r="J11" s="87"/>
      <c r="K11" s="75"/>
      <c r="L11" s="74"/>
      <c r="M11" s="75"/>
      <c r="N11" s="59" t="s">
        <v>181</v>
      </c>
      <c r="O11" s="57" t="s">
        <v>181</v>
      </c>
      <c r="P11" s="59"/>
      <c r="Q11" s="29">
        <f t="shared" si="1"/>
        <v>90</v>
      </c>
      <c r="S11" s="30">
        <v>22.0</v>
      </c>
      <c r="T11" s="31"/>
      <c r="U11" s="31" t="s">
        <v>249</v>
      </c>
      <c r="V11" s="31" t="s">
        <v>154</v>
      </c>
    </row>
    <row r="12">
      <c r="A12" s="26" t="s">
        <v>161</v>
      </c>
      <c r="B12" s="47" t="s">
        <v>74</v>
      </c>
      <c r="C12" s="46">
        <v>30.0</v>
      </c>
      <c r="D12" s="47" t="s">
        <v>76</v>
      </c>
      <c r="E12" s="46">
        <v>20.0</v>
      </c>
      <c r="F12" s="47" t="s">
        <v>77</v>
      </c>
      <c r="G12" s="46">
        <v>20.0</v>
      </c>
      <c r="H12" s="35" t="s">
        <v>29</v>
      </c>
      <c r="I12" s="34">
        <v>10.0</v>
      </c>
      <c r="J12" s="47" t="s">
        <v>42</v>
      </c>
      <c r="K12" s="46">
        <v>10.0</v>
      </c>
      <c r="L12" s="35" t="s">
        <v>181</v>
      </c>
      <c r="M12" s="34" t="s">
        <v>181</v>
      </c>
      <c r="N12" s="35" t="s">
        <v>181</v>
      </c>
      <c r="O12" s="34" t="s">
        <v>181</v>
      </c>
      <c r="P12" s="35"/>
      <c r="Q12" s="29">
        <f t="shared" si="1"/>
        <v>90</v>
      </c>
      <c r="S12" s="30">
        <v>23.0</v>
      </c>
      <c r="T12" s="31" t="s">
        <v>162</v>
      </c>
      <c r="U12" s="31" t="s">
        <v>250</v>
      </c>
      <c r="V12" s="31" t="s">
        <v>160</v>
      </c>
    </row>
    <row r="13">
      <c r="A13" s="26" t="s">
        <v>165</v>
      </c>
      <c r="B13" s="59" t="s">
        <v>102</v>
      </c>
      <c r="C13" s="57">
        <v>10.0</v>
      </c>
      <c r="D13" s="59" t="s">
        <v>103</v>
      </c>
      <c r="E13" s="57">
        <v>25.0</v>
      </c>
      <c r="F13" s="59" t="s">
        <v>104</v>
      </c>
      <c r="G13" s="57">
        <v>25.0</v>
      </c>
      <c r="H13" s="56" t="s">
        <v>82</v>
      </c>
      <c r="I13" s="57">
        <v>15.0</v>
      </c>
      <c r="J13" s="87" t="s">
        <v>89</v>
      </c>
      <c r="K13" s="75">
        <v>15.0</v>
      </c>
      <c r="L13" s="59" t="s">
        <v>181</v>
      </c>
      <c r="M13" s="57" t="s">
        <v>181</v>
      </c>
      <c r="N13" s="59" t="s">
        <v>181</v>
      </c>
      <c r="O13" s="57" t="s">
        <v>181</v>
      </c>
      <c r="P13" s="59"/>
      <c r="Q13" s="29">
        <f t="shared" si="1"/>
        <v>90</v>
      </c>
      <c r="S13" s="30">
        <v>24.0</v>
      </c>
      <c r="T13" s="31" t="s">
        <v>166</v>
      </c>
      <c r="U13" s="31" t="s">
        <v>251</v>
      </c>
      <c r="V13" s="31" t="s">
        <v>164</v>
      </c>
    </row>
    <row r="14">
      <c r="A14" s="26" t="s">
        <v>169</v>
      </c>
      <c r="B14" s="35" t="s">
        <v>99</v>
      </c>
      <c r="C14" s="34">
        <v>20.0</v>
      </c>
      <c r="D14" s="35" t="s">
        <v>95</v>
      </c>
      <c r="E14" s="34">
        <v>20.0</v>
      </c>
      <c r="F14" s="35" t="s">
        <v>97</v>
      </c>
      <c r="G14" s="34">
        <v>20.0</v>
      </c>
      <c r="H14" s="47" t="s">
        <v>81</v>
      </c>
      <c r="I14" s="46">
        <v>25.0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29">
        <f t="shared" si="1"/>
        <v>85</v>
      </c>
      <c r="S14" s="30">
        <v>25.0</v>
      </c>
      <c r="T14" s="31"/>
      <c r="U14" s="31" t="s">
        <v>252</v>
      </c>
      <c r="V14" s="31" t="s">
        <v>168</v>
      </c>
    </row>
    <row r="15">
      <c r="A15" s="26" t="s">
        <v>172</v>
      </c>
      <c r="B15" s="56" t="s">
        <v>13</v>
      </c>
      <c r="C15" s="57">
        <v>20.0</v>
      </c>
      <c r="D15" s="56" t="s">
        <v>14</v>
      </c>
      <c r="E15" s="57">
        <v>20.0</v>
      </c>
      <c r="F15" s="59" t="s">
        <v>181</v>
      </c>
      <c r="G15" s="57" t="s">
        <v>181</v>
      </c>
      <c r="H15" s="59" t="s">
        <v>181</v>
      </c>
      <c r="I15" s="57" t="s">
        <v>181</v>
      </c>
      <c r="J15" s="59" t="s">
        <v>181</v>
      </c>
      <c r="K15" s="57" t="s">
        <v>181</v>
      </c>
      <c r="L15" s="59" t="s">
        <v>181</v>
      </c>
      <c r="M15" s="57" t="s">
        <v>181</v>
      </c>
      <c r="N15" s="59" t="s">
        <v>181</v>
      </c>
      <c r="O15" s="57" t="s">
        <v>181</v>
      </c>
      <c r="P15" s="59"/>
      <c r="Q15" s="29">
        <f t="shared" si="1"/>
        <v>40</v>
      </c>
      <c r="S15" s="30">
        <v>26.0</v>
      </c>
      <c r="U15" s="31" t="s">
        <v>253</v>
      </c>
      <c r="V15" s="31" t="s">
        <v>171</v>
      </c>
    </row>
    <row r="16">
      <c r="A16" s="26" t="s">
        <v>173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0</v>
      </c>
      <c r="S16" s="30">
        <v>27.0</v>
      </c>
    </row>
    <row r="17">
      <c r="A17" s="26" t="s">
        <v>174</v>
      </c>
      <c r="B17" s="49" t="s">
        <v>112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29">
        <f t="shared" si="1"/>
        <v>45</v>
      </c>
      <c r="S17" s="30">
        <v>28.0</v>
      </c>
    </row>
    <row r="18">
      <c r="A18" s="4"/>
    </row>
    <row r="19">
      <c r="A19" s="4"/>
      <c r="S19" s="31"/>
      <c r="T19" s="31"/>
      <c r="U19" s="31"/>
      <c r="V19" s="31" t="s">
        <v>175</v>
      </c>
    </row>
    <row r="20">
      <c r="A20" s="4"/>
      <c r="D20" s="79" t="s">
        <v>53</v>
      </c>
      <c r="E20" s="80">
        <v>15.0</v>
      </c>
      <c r="S20" s="31"/>
      <c r="T20" s="31"/>
      <c r="U20" s="31"/>
      <c r="V20" s="31" t="s">
        <v>176</v>
      </c>
      <c r="Z20" s="31" t="s">
        <v>193</v>
      </c>
    </row>
    <row r="21">
      <c r="A21" s="4"/>
      <c r="D21" s="79" t="s">
        <v>106</v>
      </c>
      <c r="E21" s="80">
        <v>20.0</v>
      </c>
      <c r="S21" s="31"/>
      <c r="T21" s="31"/>
      <c r="U21" s="31"/>
      <c r="V21" s="31" t="s">
        <v>177</v>
      </c>
    </row>
    <row r="22">
      <c r="A22" s="4"/>
      <c r="D22" s="79" t="s">
        <v>100</v>
      </c>
      <c r="E22" s="80">
        <v>20.0</v>
      </c>
      <c r="H22" s="59"/>
      <c r="I22" s="57"/>
      <c r="J22" s="59"/>
      <c r="K22" s="57"/>
      <c r="S22" s="31"/>
      <c r="T22" s="31"/>
      <c r="U22" s="31"/>
      <c r="V22" s="31" t="s">
        <v>178</v>
      </c>
    </row>
    <row r="23">
      <c r="A23" s="4"/>
    </row>
    <row r="24">
      <c r="A24" s="4"/>
      <c r="U24" s="50" t="s">
        <v>194</v>
      </c>
    </row>
    <row r="25">
      <c r="A25" s="4"/>
      <c r="U25" s="51" t="s">
        <v>195</v>
      </c>
    </row>
    <row r="26">
      <c r="A26" s="4"/>
    </row>
    <row r="27">
      <c r="A27" s="4"/>
      <c r="U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