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aibMunir\Downloads\"/>
    </mc:Choice>
  </mc:AlternateContent>
  <xr:revisionPtr revIDLastSave="0" documentId="13_ncr:1_{83EF3D0A-AD46-407E-8479-DF2CFE4D79B6}" xr6:coauthVersionLast="47" xr6:coauthVersionMax="47" xr10:uidLastSave="{00000000-0000-0000-0000-000000000000}"/>
  <bookViews>
    <workbookView xWindow="-120" yWindow="-120" windowWidth="29040" windowHeight="15840" xr2:uid="{EFBE65E6-297A-4FFD-9B2C-1721A08E3DA1}"/>
  </bookViews>
  <sheets>
    <sheet name="Baseline" sheetId="1" r:id="rId1"/>
  </sheets>
  <definedNames>
    <definedName name="_xlnm._FilterDatabase" localSheetId="0" hidden="1">Baseline!$A$1:$F$121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E57" i="1"/>
  <c r="F57" i="1"/>
  <c r="G57" i="1"/>
  <c r="H57" i="1"/>
  <c r="L57" i="1"/>
  <c r="M57" i="1"/>
  <c r="N57" i="1"/>
  <c r="O57" i="1"/>
  <c r="P57" i="1"/>
  <c r="H6" i="1"/>
  <c r="L19" i="1"/>
  <c r="O19" i="1" s="1"/>
  <c r="G109" i="1"/>
  <c r="G96" i="1"/>
  <c r="G83" i="1"/>
  <c r="G70" i="1"/>
  <c r="G44" i="1"/>
  <c r="G31" i="1"/>
  <c r="G18" i="1"/>
  <c r="G5" i="1"/>
  <c r="G4" i="1" s="1"/>
  <c r="P19" i="1" l="1"/>
  <c r="N6" i="1"/>
  <c r="N19" i="1"/>
  <c r="M6" i="1"/>
  <c r="M19" i="1"/>
  <c r="L6" i="1"/>
  <c r="G2" i="1"/>
  <c r="N8" i="1"/>
  <c r="N9" i="1"/>
  <c r="N10" i="1"/>
  <c r="N11" i="1"/>
  <c r="N12" i="1"/>
  <c r="N13" i="1"/>
  <c r="N14" i="1"/>
  <c r="N15" i="1"/>
  <c r="N16" i="1"/>
  <c r="N17" i="1"/>
  <c r="H19" i="1"/>
  <c r="N20" i="1"/>
  <c r="N21" i="1"/>
  <c r="N22" i="1"/>
  <c r="N23" i="1"/>
  <c r="N24" i="1"/>
  <c r="N25" i="1"/>
  <c r="N26" i="1"/>
  <c r="N27" i="1"/>
  <c r="N28" i="1"/>
  <c r="N29" i="1"/>
  <c r="N30" i="1"/>
  <c r="N32" i="1"/>
  <c r="N33" i="1"/>
  <c r="N34" i="1"/>
  <c r="N35" i="1"/>
  <c r="N36" i="1"/>
  <c r="N37" i="1"/>
  <c r="N38" i="1"/>
  <c r="N39" i="1"/>
  <c r="N40" i="1"/>
  <c r="N41" i="1"/>
  <c r="N42" i="1"/>
  <c r="N43" i="1"/>
  <c r="N45" i="1"/>
  <c r="N46" i="1"/>
  <c r="N47" i="1"/>
  <c r="N48" i="1"/>
  <c r="N49" i="1"/>
  <c r="N50" i="1"/>
  <c r="N51" i="1"/>
  <c r="N53" i="1"/>
  <c r="N54" i="1"/>
  <c r="N55" i="1"/>
  <c r="N56" i="1"/>
  <c r="N59" i="1"/>
  <c r="N60" i="1"/>
  <c r="N61" i="1"/>
  <c r="N62" i="1"/>
  <c r="N63" i="1"/>
  <c r="N64" i="1"/>
  <c r="N65" i="1"/>
  <c r="N66" i="1"/>
  <c r="N67" i="1"/>
  <c r="N68" i="1"/>
  <c r="N69" i="1"/>
  <c r="N71" i="1"/>
  <c r="N72" i="1"/>
  <c r="N73" i="1"/>
  <c r="N74" i="1"/>
  <c r="N75" i="1"/>
  <c r="N76" i="1"/>
  <c r="N77" i="1"/>
  <c r="N78" i="1"/>
  <c r="N79" i="1"/>
  <c r="N80" i="1"/>
  <c r="N81" i="1"/>
  <c r="N82" i="1"/>
  <c r="N84" i="1"/>
  <c r="N85" i="1"/>
  <c r="N86" i="1"/>
  <c r="N87" i="1"/>
  <c r="N88" i="1"/>
  <c r="N89" i="1"/>
  <c r="N90" i="1"/>
  <c r="N91" i="1"/>
  <c r="N92" i="1"/>
  <c r="N93" i="1"/>
  <c r="N94" i="1"/>
  <c r="N95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E6" i="1"/>
  <c r="F6" i="1" s="1"/>
  <c r="O6" i="1" l="1"/>
  <c r="P6" i="1"/>
  <c r="M52" i="1"/>
  <c r="N52" i="1"/>
  <c r="M58" i="1"/>
  <c r="N58" i="1"/>
  <c r="M7" i="1"/>
  <c r="N7" i="1"/>
  <c r="M3" i="1"/>
  <c r="N3" i="1"/>
  <c r="L119" i="1"/>
  <c r="M119" i="1"/>
  <c r="L118" i="1"/>
  <c r="M118" i="1"/>
  <c r="L120" i="1"/>
  <c r="M120" i="1"/>
  <c r="L121" i="1"/>
  <c r="M121" i="1"/>
  <c r="L113" i="1"/>
  <c r="M113" i="1"/>
  <c r="L78" i="1"/>
  <c r="M78" i="1"/>
  <c r="L43" i="1"/>
  <c r="M43" i="1"/>
  <c r="L94" i="1"/>
  <c r="M94" i="1"/>
  <c r="L60" i="1"/>
  <c r="M60" i="1"/>
  <c r="L111" i="1"/>
  <c r="M111" i="1"/>
  <c r="L95" i="1"/>
  <c r="M95" i="1"/>
  <c r="L69" i="1"/>
  <c r="M69" i="1"/>
  <c r="L103" i="1"/>
  <c r="M103" i="1"/>
  <c r="L68" i="1"/>
  <c r="M68" i="1"/>
  <c r="L85" i="1"/>
  <c r="M85" i="1"/>
  <c r="L59" i="1"/>
  <c r="M59" i="1"/>
  <c r="L84" i="1"/>
  <c r="M84" i="1"/>
  <c r="L49" i="1"/>
  <c r="M49" i="1"/>
  <c r="L40" i="1"/>
  <c r="M40" i="1"/>
  <c r="L32" i="1"/>
  <c r="M32" i="1"/>
  <c r="L87" i="1"/>
  <c r="M87" i="1"/>
  <c r="L112" i="1"/>
  <c r="M112" i="1"/>
  <c r="L77" i="1"/>
  <c r="M77" i="1"/>
  <c r="L93" i="1"/>
  <c r="M93" i="1"/>
  <c r="L67" i="1"/>
  <c r="M67" i="1"/>
  <c r="L33" i="1"/>
  <c r="M33" i="1"/>
  <c r="L101" i="1"/>
  <c r="M101" i="1"/>
  <c r="L75" i="1"/>
  <c r="M75" i="1"/>
  <c r="L91" i="1"/>
  <c r="M91" i="1"/>
  <c r="L74" i="1"/>
  <c r="M74" i="1"/>
  <c r="L65" i="1"/>
  <c r="M65" i="1"/>
  <c r="L56" i="1"/>
  <c r="M56" i="1"/>
  <c r="L48" i="1"/>
  <c r="M48" i="1"/>
  <c r="L39" i="1"/>
  <c r="M39" i="1"/>
  <c r="L30" i="1"/>
  <c r="M30" i="1"/>
  <c r="L104" i="1"/>
  <c r="M104" i="1"/>
  <c r="L61" i="1"/>
  <c r="M61" i="1"/>
  <c r="L86" i="1"/>
  <c r="M86" i="1"/>
  <c r="L34" i="1"/>
  <c r="M34" i="1"/>
  <c r="L102" i="1"/>
  <c r="M102" i="1"/>
  <c r="L76" i="1"/>
  <c r="M76" i="1"/>
  <c r="L41" i="1"/>
  <c r="M41" i="1"/>
  <c r="L100" i="1"/>
  <c r="M100" i="1"/>
  <c r="L99" i="1"/>
  <c r="M99" i="1"/>
  <c r="L81" i="1"/>
  <c r="M81" i="1"/>
  <c r="L73" i="1"/>
  <c r="M73" i="1"/>
  <c r="L64" i="1"/>
  <c r="M64" i="1"/>
  <c r="L55" i="1"/>
  <c r="M55" i="1"/>
  <c r="L47" i="1"/>
  <c r="M47" i="1"/>
  <c r="L38" i="1"/>
  <c r="M38" i="1"/>
  <c r="L35" i="1"/>
  <c r="M35" i="1"/>
  <c r="L42" i="1"/>
  <c r="M42" i="1"/>
  <c r="L110" i="1"/>
  <c r="M110" i="1"/>
  <c r="L92" i="1"/>
  <c r="M92" i="1"/>
  <c r="L117" i="1"/>
  <c r="M117" i="1"/>
  <c r="L82" i="1"/>
  <c r="M82" i="1"/>
  <c r="L107" i="1"/>
  <c r="M107" i="1"/>
  <c r="L106" i="1"/>
  <c r="M106" i="1"/>
  <c r="L89" i="1"/>
  <c r="M89" i="1"/>
  <c r="L80" i="1"/>
  <c r="M80" i="1"/>
  <c r="L63" i="1"/>
  <c r="M63" i="1"/>
  <c r="L51" i="1"/>
  <c r="M51" i="1"/>
  <c r="L50" i="1"/>
  <c r="M50" i="1"/>
  <c r="L66" i="1"/>
  <c r="M66" i="1"/>
  <c r="L108" i="1"/>
  <c r="M108" i="1"/>
  <c r="L116" i="1"/>
  <c r="M116" i="1"/>
  <c r="L90" i="1"/>
  <c r="M90" i="1"/>
  <c r="L115" i="1"/>
  <c r="M115" i="1"/>
  <c r="L98" i="1"/>
  <c r="M98" i="1"/>
  <c r="L72" i="1"/>
  <c r="M72" i="1"/>
  <c r="L54" i="1"/>
  <c r="M54" i="1"/>
  <c r="L46" i="1"/>
  <c r="M46" i="1"/>
  <c r="L37" i="1"/>
  <c r="M37" i="1"/>
  <c r="L114" i="1"/>
  <c r="M114" i="1"/>
  <c r="L105" i="1"/>
  <c r="M105" i="1"/>
  <c r="L97" i="1"/>
  <c r="M97" i="1"/>
  <c r="L88" i="1"/>
  <c r="M88" i="1"/>
  <c r="L79" i="1"/>
  <c r="M79" i="1"/>
  <c r="L71" i="1"/>
  <c r="M71" i="1"/>
  <c r="L62" i="1"/>
  <c r="M62" i="1"/>
  <c r="L53" i="1"/>
  <c r="M53" i="1"/>
  <c r="L45" i="1"/>
  <c r="M45" i="1"/>
  <c r="L36" i="1"/>
  <c r="M36" i="1"/>
  <c r="L16" i="1"/>
  <c r="M16" i="1"/>
  <c r="L24" i="1"/>
  <c r="M24" i="1"/>
  <c r="L23" i="1"/>
  <c r="M23" i="1"/>
  <c r="L14" i="1"/>
  <c r="M14" i="1"/>
  <c r="L22" i="1"/>
  <c r="M22" i="1"/>
  <c r="L13" i="1"/>
  <c r="M13" i="1"/>
  <c r="L12" i="1"/>
  <c r="M12" i="1"/>
  <c r="L15" i="1"/>
  <c r="M15" i="1"/>
  <c r="L29" i="1"/>
  <c r="M29" i="1"/>
  <c r="L28" i="1"/>
  <c r="M28" i="1"/>
  <c r="L20" i="1"/>
  <c r="M20" i="1"/>
  <c r="L11" i="1"/>
  <c r="M11" i="1"/>
  <c r="L25" i="1"/>
  <c r="M25" i="1"/>
  <c r="L27" i="1"/>
  <c r="M27" i="1"/>
  <c r="L10" i="1"/>
  <c r="M10" i="1"/>
  <c r="L21" i="1"/>
  <c r="M21" i="1"/>
  <c r="L26" i="1"/>
  <c r="M26" i="1"/>
  <c r="L17" i="1"/>
  <c r="M17" i="1"/>
  <c r="L9" i="1"/>
  <c r="M9" i="1"/>
  <c r="L8" i="1"/>
  <c r="M8" i="1"/>
  <c r="H58" i="1"/>
  <c r="L58" i="1"/>
  <c r="H52" i="1"/>
  <c r="L52" i="1"/>
  <c r="H7" i="1"/>
  <c r="L7" i="1"/>
  <c r="H3" i="1"/>
  <c r="L3" i="1"/>
  <c r="E108" i="1"/>
  <c r="F108" i="1" s="1"/>
  <c r="H108" i="1"/>
  <c r="E118" i="1"/>
  <c r="F118" i="1" s="1"/>
  <c r="H118" i="1"/>
  <c r="E84" i="1"/>
  <c r="F84" i="1" s="1"/>
  <c r="H84" i="1"/>
  <c r="E91" i="1"/>
  <c r="F91" i="1" s="1"/>
  <c r="H91" i="1"/>
  <c r="E56" i="1"/>
  <c r="F56" i="1" s="1"/>
  <c r="H56" i="1"/>
  <c r="E39" i="1"/>
  <c r="F39" i="1" s="1"/>
  <c r="H39" i="1"/>
  <c r="E116" i="1"/>
  <c r="F116" i="1" s="1"/>
  <c r="H116" i="1"/>
  <c r="E90" i="1"/>
  <c r="F90" i="1" s="1"/>
  <c r="H90" i="1"/>
  <c r="E73" i="1"/>
  <c r="F73" i="1" s="1"/>
  <c r="H73" i="1"/>
  <c r="E38" i="1"/>
  <c r="F38" i="1" s="1"/>
  <c r="H38" i="1"/>
  <c r="E115" i="1"/>
  <c r="F115" i="1" s="1"/>
  <c r="H115" i="1"/>
  <c r="E106" i="1"/>
  <c r="F106" i="1" s="1"/>
  <c r="H106" i="1"/>
  <c r="E98" i="1"/>
  <c r="F98" i="1" s="1"/>
  <c r="H98" i="1"/>
  <c r="E89" i="1"/>
  <c r="F89" i="1" s="1"/>
  <c r="H89" i="1"/>
  <c r="E80" i="1"/>
  <c r="F80" i="1" s="1"/>
  <c r="H80" i="1"/>
  <c r="E72" i="1"/>
  <c r="F72" i="1" s="1"/>
  <c r="H72" i="1"/>
  <c r="E63" i="1"/>
  <c r="F63" i="1" s="1"/>
  <c r="H63" i="1"/>
  <c r="E54" i="1"/>
  <c r="F54" i="1" s="1"/>
  <c r="H54" i="1"/>
  <c r="E46" i="1"/>
  <c r="F46" i="1" s="1"/>
  <c r="H46" i="1"/>
  <c r="E37" i="1"/>
  <c r="F37" i="1" s="1"/>
  <c r="H37" i="1"/>
  <c r="E101" i="1"/>
  <c r="F101" i="1" s="1"/>
  <c r="H101" i="1"/>
  <c r="E66" i="1"/>
  <c r="F66" i="1" s="1"/>
  <c r="H66" i="1"/>
  <c r="E32" i="1"/>
  <c r="F32" i="1" s="1"/>
  <c r="H32" i="1"/>
  <c r="E117" i="1"/>
  <c r="F117" i="1" s="1"/>
  <c r="H117" i="1"/>
  <c r="E65" i="1"/>
  <c r="F65" i="1" s="1"/>
  <c r="H65" i="1"/>
  <c r="E99" i="1"/>
  <c r="F99" i="1" s="1"/>
  <c r="H99" i="1"/>
  <c r="E47" i="1"/>
  <c r="F47" i="1" s="1"/>
  <c r="H47" i="1"/>
  <c r="E114" i="1"/>
  <c r="F114" i="1" s="1"/>
  <c r="H114" i="1"/>
  <c r="E97" i="1"/>
  <c r="F97" i="1" s="1"/>
  <c r="H97" i="1"/>
  <c r="E62" i="1"/>
  <c r="F62" i="1" s="1"/>
  <c r="H62" i="1"/>
  <c r="E121" i="1"/>
  <c r="F121" i="1" s="1"/>
  <c r="H121" i="1"/>
  <c r="E104" i="1"/>
  <c r="F104" i="1" s="1"/>
  <c r="H104" i="1"/>
  <c r="E95" i="1"/>
  <c r="F95" i="1" s="1"/>
  <c r="H95" i="1"/>
  <c r="E87" i="1"/>
  <c r="F87" i="1" s="1"/>
  <c r="H87" i="1"/>
  <c r="E78" i="1"/>
  <c r="F78" i="1" s="1"/>
  <c r="H78" i="1"/>
  <c r="E69" i="1"/>
  <c r="F69" i="1" s="1"/>
  <c r="H69" i="1"/>
  <c r="E61" i="1"/>
  <c r="F61" i="1" s="1"/>
  <c r="H61" i="1"/>
  <c r="E43" i="1"/>
  <c r="F43" i="1" s="1"/>
  <c r="H43" i="1"/>
  <c r="E35" i="1"/>
  <c r="F35" i="1" s="1"/>
  <c r="H35" i="1"/>
  <c r="E92" i="1"/>
  <c r="F92" i="1" s="1"/>
  <c r="H92" i="1"/>
  <c r="E49" i="1"/>
  <c r="F49" i="1" s="1"/>
  <c r="H49" i="1"/>
  <c r="E40" i="1"/>
  <c r="F40" i="1" s="1"/>
  <c r="H40" i="1"/>
  <c r="E100" i="1"/>
  <c r="F100" i="1" s="1"/>
  <c r="H100" i="1"/>
  <c r="E74" i="1"/>
  <c r="F74" i="1" s="1"/>
  <c r="H74" i="1"/>
  <c r="E48" i="1"/>
  <c r="F48" i="1" s="1"/>
  <c r="H48" i="1"/>
  <c r="E107" i="1"/>
  <c r="F107" i="1" s="1"/>
  <c r="H107" i="1"/>
  <c r="E81" i="1"/>
  <c r="F81" i="1" s="1"/>
  <c r="H81" i="1"/>
  <c r="E55" i="1"/>
  <c r="F55" i="1" s="1"/>
  <c r="H55" i="1"/>
  <c r="E105" i="1"/>
  <c r="F105" i="1" s="1"/>
  <c r="H105" i="1"/>
  <c r="E88" i="1"/>
  <c r="F88" i="1" s="1"/>
  <c r="H88" i="1"/>
  <c r="E71" i="1"/>
  <c r="F71" i="1" s="1"/>
  <c r="H71" i="1"/>
  <c r="E53" i="1"/>
  <c r="F53" i="1" s="1"/>
  <c r="H53" i="1"/>
  <c r="E45" i="1"/>
  <c r="F45" i="1" s="1"/>
  <c r="H45" i="1"/>
  <c r="E36" i="1"/>
  <c r="F36" i="1" s="1"/>
  <c r="H36" i="1"/>
  <c r="E113" i="1"/>
  <c r="F113" i="1" s="1"/>
  <c r="H113" i="1"/>
  <c r="E120" i="1"/>
  <c r="F120" i="1" s="1"/>
  <c r="H120" i="1"/>
  <c r="E112" i="1"/>
  <c r="F112" i="1" s="1"/>
  <c r="H112" i="1"/>
  <c r="E103" i="1"/>
  <c r="F103" i="1" s="1"/>
  <c r="H103" i="1"/>
  <c r="E94" i="1"/>
  <c r="F94" i="1" s="1"/>
  <c r="H94" i="1"/>
  <c r="E86" i="1"/>
  <c r="F86" i="1" s="1"/>
  <c r="H86" i="1"/>
  <c r="E77" i="1"/>
  <c r="F77" i="1" s="1"/>
  <c r="H77" i="1"/>
  <c r="E68" i="1"/>
  <c r="F68" i="1" s="1"/>
  <c r="H68" i="1"/>
  <c r="E60" i="1"/>
  <c r="F60" i="1" s="1"/>
  <c r="H60" i="1"/>
  <c r="E51" i="1"/>
  <c r="F51" i="1" s="1"/>
  <c r="H51" i="1"/>
  <c r="E42" i="1"/>
  <c r="F42" i="1" s="1"/>
  <c r="H42" i="1"/>
  <c r="E34" i="1"/>
  <c r="F34" i="1" s="1"/>
  <c r="H34" i="1"/>
  <c r="E110" i="1"/>
  <c r="F110" i="1" s="1"/>
  <c r="H110" i="1"/>
  <c r="E75" i="1"/>
  <c r="F75" i="1" s="1"/>
  <c r="H75" i="1"/>
  <c r="E82" i="1"/>
  <c r="F82" i="1" s="1"/>
  <c r="H82" i="1"/>
  <c r="E64" i="1"/>
  <c r="F64" i="1" s="1"/>
  <c r="H64" i="1"/>
  <c r="E79" i="1"/>
  <c r="F79" i="1" s="1"/>
  <c r="H79" i="1"/>
  <c r="E119" i="1"/>
  <c r="F119" i="1" s="1"/>
  <c r="H119" i="1"/>
  <c r="E111" i="1"/>
  <c r="F111" i="1" s="1"/>
  <c r="H111" i="1"/>
  <c r="E102" i="1"/>
  <c r="F102" i="1" s="1"/>
  <c r="H102" i="1"/>
  <c r="E93" i="1"/>
  <c r="F93" i="1" s="1"/>
  <c r="H93" i="1"/>
  <c r="E85" i="1"/>
  <c r="F85" i="1" s="1"/>
  <c r="H85" i="1"/>
  <c r="E76" i="1"/>
  <c r="F76" i="1" s="1"/>
  <c r="H76" i="1"/>
  <c r="E67" i="1"/>
  <c r="F67" i="1" s="1"/>
  <c r="H67" i="1"/>
  <c r="E59" i="1"/>
  <c r="F59" i="1" s="1"/>
  <c r="H59" i="1"/>
  <c r="E50" i="1"/>
  <c r="F50" i="1" s="1"/>
  <c r="H50" i="1"/>
  <c r="E41" i="1"/>
  <c r="F41" i="1" s="1"/>
  <c r="H41" i="1"/>
  <c r="E33" i="1"/>
  <c r="F33" i="1" s="1"/>
  <c r="H33" i="1"/>
  <c r="E21" i="1"/>
  <c r="F21" i="1" s="1"/>
  <c r="H21" i="1"/>
  <c r="E12" i="1"/>
  <c r="F12" i="1" s="1"/>
  <c r="H12" i="1"/>
  <c r="E30" i="1"/>
  <c r="F30" i="1" s="1"/>
  <c r="H30" i="1"/>
  <c r="E22" i="1"/>
  <c r="F22" i="1" s="1"/>
  <c r="H22" i="1"/>
  <c r="E13" i="1"/>
  <c r="F13" i="1" s="1"/>
  <c r="H13" i="1"/>
  <c r="E29" i="1"/>
  <c r="F29" i="1" s="1"/>
  <c r="H29" i="1"/>
  <c r="E28" i="1"/>
  <c r="F28" i="1" s="1"/>
  <c r="H28" i="1"/>
  <c r="E20" i="1"/>
  <c r="F20" i="1" s="1"/>
  <c r="H20" i="1"/>
  <c r="E11" i="1"/>
  <c r="F11" i="1" s="1"/>
  <c r="H11" i="1"/>
  <c r="E9" i="1"/>
  <c r="F9" i="1" s="1"/>
  <c r="H9" i="1"/>
  <c r="E25" i="1"/>
  <c r="F25" i="1" s="1"/>
  <c r="H25" i="1"/>
  <c r="E16" i="1"/>
  <c r="F16" i="1" s="1"/>
  <c r="H16" i="1"/>
  <c r="E8" i="1"/>
  <c r="F8" i="1" s="1"/>
  <c r="H8" i="1"/>
  <c r="E27" i="1"/>
  <c r="F27" i="1" s="1"/>
  <c r="H27" i="1"/>
  <c r="E10" i="1"/>
  <c r="F10" i="1" s="1"/>
  <c r="H10" i="1"/>
  <c r="E26" i="1"/>
  <c r="F26" i="1" s="1"/>
  <c r="H26" i="1"/>
  <c r="E17" i="1"/>
  <c r="F17" i="1" s="1"/>
  <c r="H17" i="1"/>
  <c r="E24" i="1"/>
  <c r="F24" i="1" s="1"/>
  <c r="H24" i="1"/>
  <c r="E15" i="1"/>
  <c r="F15" i="1" s="1"/>
  <c r="H15" i="1"/>
  <c r="E23" i="1"/>
  <c r="F23" i="1" s="1"/>
  <c r="H23" i="1"/>
  <c r="E14" i="1"/>
  <c r="F14" i="1" s="1"/>
  <c r="H14" i="1"/>
  <c r="E3" i="1"/>
  <c r="F3" i="1" s="1"/>
  <c r="E58" i="1"/>
  <c r="F58" i="1" s="1"/>
  <c r="E19" i="1"/>
  <c r="F19" i="1" s="1"/>
  <c r="E7" i="1"/>
  <c r="F7" i="1" s="1"/>
  <c r="N96" i="1"/>
  <c r="N70" i="1"/>
  <c r="N44" i="1"/>
  <c r="N31" i="1"/>
  <c r="N109" i="1"/>
  <c r="N5" i="1"/>
  <c r="N83" i="1"/>
  <c r="E52" i="1"/>
  <c r="F52" i="1" s="1"/>
  <c r="N18" i="1"/>
  <c r="O58" i="1" l="1"/>
  <c r="P58" i="1"/>
  <c r="O53" i="1"/>
  <c r="P53" i="1"/>
  <c r="O88" i="1"/>
  <c r="P88" i="1"/>
  <c r="O37" i="1"/>
  <c r="P37" i="1"/>
  <c r="O98" i="1"/>
  <c r="P98" i="1"/>
  <c r="O108" i="1"/>
  <c r="P108" i="1"/>
  <c r="O63" i="1"/>
  <c r="P63" i="1"/>
  <c r="O107" i="1"/>
  <c r="P107" i="1"/>
  <c r="O110" i="1"/>
  <c r="P110" i="1"/>
  <c r="O47" i="1"/>
  <c r="P47" i="1"/>
  <c r="O81" i="1"/>
  <c r="P81" i="1"/>
  <c r="O76" i="1"/>
  <c r="P76" i="1"/>
  <c r="O61" i="1"/>
  <c r="P61" i="1"/>
  <c r="O48" i="1"/>
  <c r="P48" i="1"/>
  <c r="O91" i="1"/>
  <c r="P91" i="1"/>
  <c r="O67" i="1"/>
  <c r="P67" i="1"/>
  <c r="O87" i="1"/>
  <c r="P87" i="1"/>
  <c r="O84" i="1"/>
  <c r="P84" i="1"/>
  <c r="O103" i="1"/>
  <c r="P103" i="1"/>
  <c r="O60" i="1"/>
  <c r="P60" i="1"/>
  <c r="O113" i="1"/>
  <c r="P113" i="1"/>
  <c r="O119" i="1"/>
  <c r="P119" i="1"/>
  <c r="O29" i="1"/>
  <c r="P29" i="1"/>
  <c r="O62" i="1"/>
  <c r="P62" i="1"/>
  <c r="O97" i="1"/>
  <c r="P97" i="1"/>
  <c r="O46" i="1"/>
  <c r="P46" i="1"/>
  <c r="O115" i="1"/>
  <c r="P115" i="1"/>
  <c r="O66" i="1"/>
  <c r="P66" i="1"/>
  <c r="O80" i="1"/>
  <c r="P80" i="1"/>
  <c r="O82" i="1"/>
  <c r="P82" i="1"/>
  <c r="O42" i="1"/>
  <c r="P42" i="1"/>
  <c r="O55" i="1"/>
  <c r="P55" i="1"/>
  <c r="O99" i="1"/>
  <c r="P99" i="1"/>
  <c r="O102" i="1"/>
  <c r="P102" i="1"/>
  <c r="O104" i="1"/>
  <c r="P104" i="1"/>
  <c r="O56" i="1"/>
  <c r="P56" i="1"/>
  <c r="O75" i="1"/>
  <c r="P75" i="1"/>
  <c r="O93" i="1"/>
  <c r="P93" i="1"/>
  <c r="O32" i="1"/>
  <c r="P32" i="1"/>
  <c r="O59" i="1"/>
  <c r="P59" i="1"/>
  <c r="O69" i="1"/>
  <c r="P69" i="1"/>
  <c r="O94" i="1"/>
  <c r="P94" i="1"/>
  <c r="O121" i="1"/>
  <c r="P121" i="1"/>
  <c r="O36" i="1"/>
  <c r="P36" i="1"/>
  <c r="O71" i="1"/>
  <c r="P71" i="1"/>
  <c r="O105" i="1"/>
  <c r="P105" i="1"/>
  <c r="O54" i="1"/>
  <c r="P54" i="1"/>
  <c r="O90" i="1"/>
  <c r="P90" i="1"/>
  <c r="O50" i="1"/>
  <c r="P50" i="1"/>
  <c r="O89" i="1"/>
  <c r="P89" i="1"/>
  <c r="O117" i="1"/>
  <c r="P117" i="1"/>
  <c r="O35" i="1"/>
  <c r="P35" i="1"/>
  <c r="O64" i="1"/>
  <c r="P64" i="1"/>
  <c r="O100" i="1"/>
  <c r="P100" i="1"/>
  <c r="O34" i="1"/>
  <c r="P34" i="1"/>
  <c r="O30" i="1"/>
  <c r="P30" i="1"/>
  <c r="O65" i="1"/>
  <c r="P65" i="1"/>
  <c r="O101" i="1"/>
  <c r="P101" i="1"/>
  <c r="O77" i="1"/>
  <c r="P77" i="1"/>
  <c r="O40" i="1"/>
  <c r="P40" i="1"/>
  <c r="O85" i="1"/>
  <c r="P85" i="1"/>
  <c r="O95" i="1"/>
  <c r="P95" i="1"/>
  <c r="O43" i="1"/>
  <c r="P43" i="1"/>
  <c r="O120" i="1"/>
  <c r="P120" i="1"/>
  <c r="O52" i="1"/>
  <c r="P52" i="1"/>
  <c r="O45" i="1"/>
  <c r="P45" i="1"/>
  <c r="O79" i="1"/>
  <c r="P79" i="1"/>
  <c r="O114" i="1"/>
  <c r="P114" i="1"/>
  <c r="O72" i="1"/>
  <c r="P72" i="1"/>
  <c r="O116" i="1"/>
  <c r="P116" i="1"/>
  <c r="O51" i="1"/>
  <c r="P51" i="1"/>
  <c r="O106" i="1"/>
  <c r="P106" i="1"/>
  <c r="O92" i="1"/>
  <c r="P92" i="1"/>
  <c r="O38" i="1"/>
  <c r="P38" i="1"/>
  <c r="O73" i="1"/>
  <c r="P73" i="1"/>
  <c r="O41" i="1"/>
  <c r="P41" i="1"/>
  <c r="O86" i="1"/>
  <c r="P86" i="1"/>
  <c r="O39" i="1"/>
  <c r="P39" i="1"/>
  <c r="O74" i="1"/>
  <c r="P74" i="1"/>
  <c r="O33" i="1"/>
  <c r="P33" i="1"/>
  <c r="O112" i="1"/>
  <c r="P112" i="1"/>
  <c r="O49" i="1"/>
  <c r="P49" i="1"/>
  <c r="O68" i="1"/>
  <c r="P68" i="1"/>
  <c r="O111" i="1"/>
  <c r="P111" i="1"/>
  <c r="O78" i="1"/>
  <c r="P78" i="1"/>
  <c r="O118" i="1"/>
  <c r="P118" i="1"/>
  <c r="O27" i="1"/>
  <c r="P27" i="1"/>
  <c r="O28" i="1"/>
  <c r="P28" i="1"/>
  <c r="O24" i="1"/>
  <c r="P24" i="1"/>
  <c r="O3" i="1"/>
  <c r="P3" i="1"/>
  <c r="O17" i="1"/>
  <c r="P17" i="1"/>
  <c r="O13" i="1"/>
  <c r="P13" i="1"/>
  <c r="O26" i="1"/>
  <c r="P26" i="1"/>
  <c r="O25" i="1"/>
  <c r="P25" i="1"/>
  <c r="O22" i="1"/>
  <c r="P22" i="1"/>
  <c r="O16" i="1"/>
  <c r="P16" i="1"/>
  <c r="O7" i="1"/>
  <c r="P7" i="1"/>
  <c r="O8" i="1"/>
  <c r="P8" i="1"/>
  <c r="O21" i="1"/>
  <c r="P21" i="1"/>
  <c r="O11" i="1"/>
  <c r="P11" i="1"/>
  <c r="O15" i="1"/>
  <c r="P15" i="1"/>
  <c r="O14" i="1"/>
  <c r="P14" i="1"/>
  <c r="O9" i="1"/>
  <c r="P9" i="1"/>
  <c r="O10" i="1"/>
  <c r="P10" i="1"/>
  <c r="O20" i="1"/>
  <c r="P20" i="1"/>
  <c r="O12" i="1"/>
  <c r="P12" i="1"/>
  <c r="O23" i="1"/>
  <c r="P23" i="1"/>
  <c r="L44" i="1"/>
  <c r="M44" i="1"/>
  <c r="L70" i="1"/>
  <c r="M70" i="1"/>
  <c r="L96" i="1"/>
  <c r="M96" i="1"/>
  <c r="L109" i="1"/>
  <c r="M109" i="1"/>
  <c r="L83" i="1"/>
  <c r="M83" i="1"/>
  <c r="L31" i="1"/>
  <c r="M31" i="1"/>
  <c r="L18" i="1"/>
  <c r="M18" i="1"/>
  <c r="L5" i="1"/>
  <c r="M5" i="1"/>
  <c r="N4" i="1"/>
  <c r="E44" i="1"/>
  <c r="F44" i="1" s="1"/>
  <c r="H44" i="1"/>
  <c r="E70" i="1"/>
  <c r="F70" i="1" s="1"/>
  <c r="H70" i="1"/>
  <c r="E96" i="1"/>
  <c r="F96" i="1" s="1"/>
  <c r="H96" i="1"/>
  <c r="E83" i="1"/>
  <c r="F83" i="1" s="1"/>
  <c r="H83" i="1"/>
  <c r="E109" i="1"/>
  <c r="F109" i="1" s="1"/>
  <c r="H109" i="1"/>
  <c r="E5" i="1"/>
  <c r="F5" i="1" s="1"/>
  <c r="H5" i="1"/>
  <c r="E31" i="1"/>
  <c r="F31" i="1" s="1"/>
  <c r="H31" i="1"/>
  <c r="E18" i="1"/>
  <c r="F18" i="1" s="1"/>
  <c r="H18" i="1"/>
  <c r="O96" i="1" l="1"/>
  <c r="P96" i="1"/>
  <c r="O31" i="1"/>
  <c r="P31" i="1"/>
  <c r="O70" i="1"/>
  <c r="P70" i="1"/>
  <c r="O83" i="1"/>
  <c r="P83" i="1"/>
  <c r="O109" i="1"/>
  <c r="P109" i="1"/>
  <c r="O44" i="1"/>
  <c r="P44" i="1"/>
  <c r="O18" i="1"/>
  <c r="P18" i="1"/>
  <c r="O5" i="1"/>
  <c r="P5" i="1"/>
  <c r="L4" i="1"/>
  <c r="M4" i="1"/>
  <c r="H4" i="1"/>
  <c r="E4" i="1"/>
  <c r="F4" i="1" s="1"/>
  <c r="O4" i="1" l="1"/>
  <c r="P4" i="1"/>
  <c r="M2" i="1"/>
  <c r="N2" i="1"/>
  <c r="E2" i="1"/>
  <c r="F2" i="1" s="1"/>
  <c r="L2" i="1"/>
  <c r="H2" i="1"/>
  <c r="O2" i="1" l="1"/>
  <c r="P2" i="1"/>
</calcChain>
</file>

<file path=xl/sharedStrings.xml><?xml version="1.0" encoding="utf-8"?>
<sst xmlns="http://schemas.openxmlformats.org/spreadsheetml/2006/main" count="263" uniqueCount="153">
  <si>
    <t>Activity ID</t>
  </si>
  <si>
    <t>Activity Name</t>
  </si>
  <si>
    <t>Budget</t>
  </si>
  <si>
    <t>IncurredToDate</t>
  </si>
  <si>
    <t>ETC</t>
  </si>
  <si>
    <t>EAC</t>
  </si>
  <si>
    <t>Duration</t>
  </si>
  <si>
    <t>Cost per day</t>
  </si>
  <si>
    <t>Commitments</t>
  </si>
  <si>
    <t>Change order</t>
  </si>
  <si>
    <t>WBS</t>
  </si>
  <si>
    <t>Labor</t>
  </si>
  <si>
    <t>Material</t>
  </si>
  <si>
    <t>Equipment</t>
  </si>
  <si>
    <t>Direct</t>
  </si>
  <si>
    <t>Indirect</t>
  </si>
  <si>
    <t>Project Start</t>
  </si>
  <si>
    <t>700200-Proj</t>
  </si>
  <si>
    <t>Design and engineering</t>
  </si>
  <si>
    <t>Piling program</t>
  </si>
  <si>
    <t>Pier Indian Peaks Granby lake</t>
  </si>
  <si>
    <t>700200-Proj-Pier1</t>
  </si>
  <si>
    <t xml:space="preserve">Permit </t>
  </si>
  <si>
    <t>Site  handover</t>
  </si>
  <si>
    <t>update 1</t>
  </si>
  <si>
    <t>Piling 1 installation</t>
  </si>
  <si>
    <t>700200-Proj-Pier1.1</t>
  </si>
  <si>
    <t>ETC(adding one day)</t>
  </si>
  <si>
    <t>Incurred</t>
  </si>
  <si>
    <t>Piling 1 testing and inspection</t>
  </si>
  <si>
    <t>Pile 1 cap installation</t>
  </si>
  <si>
    <t>Piling 2 installation</t>
  </si>
  <si>
    <t>700200-Proj-Pier1.2</t>
  </si>
  <si>
    <t>Piling 2 testing and inspection</t>
  </si>
  <si>
    <t>Pile 2 cap installation</t>
  </si>
  <si>
    <t>Piling 3 installation</t>
  </si>
  <si>
    <t>700200-Proj-Pier1.3</t>
  </si>
  <si>
    <t>Piling 3 testing and inspection</t>
  </si>
  <si>
    <t>Pile 3 cap installation</t>
  </si>
  <si>
    <t>Backfilling and site cleanup</t>
  </si>
  <si>
    <t>Sunset point Granby lake</t>
  </si>
  <si>
    <t>700200-Proj-Pier2</t>
  </si>
  <si>
    <t>Piling 4 installation</t>
  </si>
  <si>
    <t>700200-Proj-Pier2.1</t>
  </si>
  <si>
    <t>Piling 4 testing and inspection</t>
  </si>
  <si>
    <t>Pile 4 cap installation</t>
  </si>
  <si>
    <t>Piling 5 installation</t>
  </si>
  <si>
    <t>700200-Proj-Pier2.2</t>
  </si>
  <si>
    <t>Piling 5 testing and inspection</t>
  </si>
  <si>
    <t>if the user is changing the value of remaing duration the impact of cost due to this change</t>
  </si>
  <si>
    <t>Pile 5 cap installation</t>
  </si>
  <si>
    <t>Piling 6 installation</t>
  </si>
  <si>
    <t>700200-Proj-Pier2.3</t>
  </si>
  <si>
    <t>Piling 6 testing and inspection</t>
  </si>
  <si>
    <t>Pile 6 cap installation</t>
  </si>
  <si>
    <t>Stillwater Granby lake</t>
  </si>
  <si>
    <t>700200-Proj-Pier3</t>
  </si>
  <si>
    <t>Piling 7 installation</t>
  </si>
  <si>
    <t>700200-Proj-Pier3.1</t>
  </si>
  <si>
    <t>Piling 7 testing and inspection</t>
  </si>
  <si>
    <t>Pile 7 cap installation</t>
  </si>
  <si>
    <t>Piling 8 installation</t>
  </si>
  <si>
    <t>700200-Proj-Pier3.2</t>
  </si>
  <si>
    <t>Piling 8 testing and inspection</t>
  </si>
  <si>
    <t>Pile 8 cap installation</t>
  </si>
  <si>
    <t>Piling 9 installation</t>
  </si>
  <si>
    <t>700200-Proj-Pier3.3</t>
  </si>
  <si>
    <t>Piling 9 testing and inspection</t>
  </si>
  <si>
    <t>Pile 9 cap installation</t>
  </si>
  <si>
    <t>Surprise beach Granby lake</t>
  </si>
  <si>
    <t>700200-Proj-Pier4</t>
  </si>
  <si>
    <t>Piling 10 installation</t>
  </si>
  <si>
    <t>700200-Proj-Pier4.1</t>
  </si>
  <si>
    <t>Piling 10 testing and inspection</t>
  </si>
  <si>
    <t>Pile 10 cap installation</t>
  </si>
  <si>
    <t>Piling 11 installation</t>
  </si>
  <si>
    <t>700200-Proj-Pier4.2</t>
  </si>
  <si>
    <t>Piling 11 testing and inspection</t>
  </si>
  <si>
    <t>Pile 11 cap installation</t>
  </si>
  <si>
    <t>Piling 12 installation</t>
  </si>
  <si>
    <t>700200-Proj-Pier4.3</t>
  </si>
  <si>
    <t>Piling 12 testing and inspection</t>
  </si>
  <si>
    <t>Pile 12 cap installation</t>
  </si>
  <si>
    <t>Roaming fork</t>
  </si>
  <si>
    <t>700200-Proj-Pier5</t>
  </si>
  <si>
    <t>Piling 13 installation</t>
  </si>
  <si>
    <t>700200-Proj-Pier5.1</t>
  </si>
  <si>
    <t>Piling 13 testing and inspection</t>
  </si>
  <si>
    <t>Pile 13 cap installation</t>
  </si>
  <si>
    <t>Piling 14 installation</t>
  </si>
  <si>
    <t>700200-Proj-Pier5.2</t>
  </si>
  <si>
    <t>Piling 14 testing and inspection</t>
  </si>
  <si>
    <t>Pile 14 cap installation</t>
  </si>
  <si>
    <t>Piling 15 installation</t>
  </si>
  <si>
    <t>700200-Proj-Pier5.3</t>
  </si>
  <si>
    <t>Piling 15 testing and inspection</t>
  </si>
  <si>
    <t>Pile 15 cap installation</t>
  </si>
  <si>
    <t>Pine beach shadow moutain lake</t>
  </si>
  <si>
    <t>700200-Proj-Pier6</t>
  </si>
  <si>
    <t>Piling 16 installation</t>
  </si>
  <si>
    <t>700200-Proj-Pier6.1</t>
  </si>
  <si>
    <t>Piling 16 testing and inspection</t>
  </si>
  <si>
    <t>Pile 16 cap installation</t>
  </si>
  <si>
    <t>Piling 17 installation</t>
  </si>
  <si>
    <t>700200-Proj-Pier6.2</t>
  </si>
  <si>
    <t>Piling 17 testing and inspection</t>
  </si>
  <si>
    <t>Pile 17 cap installation</t>
  </si>
  <si>
    <t>Piling 18 installation</t>
  </si>
  <si>
    <t>700200-Proj-Pier6.3</t>
  </si>
  <si>
    <t>Piling 18 testing and inspection</t>
  </si>
  <si>
    <t>Pile 18 cap installation</t>
  </si>
  <si>
    <t>Star shadow mountain lake</t>
  </si>
  <si>
    <t>700200-Proj-Pier7</t>
  </si>
  <si>
    <t>Piling 19 installation</t>
  </si>
  <si>
    <t>700200-Proj-Pier7.1</t>
  </si>
  <si>
    <t>Piling 19 testing and inspection</t>
  </si>
  <si>
    <t>Pile 19 cap installation</t>
  </si>
  <si>
    <t>Piling 20 installation</t>
  </si>
  <si>
    <t>700200-Proj-Pier7.2</t>
  </si>
  <si>
    <t>Piling 20 testing and inspection</t>
  </si>
  <si>
    <t>Pile 20 cap installation</t>
  </si>
  <si>
    <t>Piling 21 installation</t>
  </si>
  <si>
    <t>700200-Proj-Pier7.3</t>
  </si>
  <si>
    <t>Piling 21 testing and inspection</t>
  </si>
  <si>
    <t>Pile 21 cap installation</t>
  </si>
  <si>
    <t>Marina grand lake</t>
  </si>
  <si>
    <t>700200-Proj-Pier8</t>
  </si>
  <si>
    <t>Piling 22 installation</t>
  </si>
  <si>
    <t>700200-Proj-Pier8.1</t>
  </si>
  <si>
    <t>Piling 22 testing and inspection</t>
  </si>
  <si>
    <t>Pile 22 cap installation</t>
  </si>
  <si>
    <t>Piling 23 installation</t>
  </si>
  <si>
    <t>700200-Proj-Pier8.2</t>
  </si>
  <si>
    <t>Piling 23 testing and inspection</t>
  </si>
  <si>
    <t>Pile 23 cap installation</t>
  </si>
  <si>
    <t>Piling 24 installation</t>
  </si>
  <si>
    <t>700200-Proj-Pier8.3</t>
  </si>
  <si>
    <t>Piling 24 testing and inspection</t>
  </si>
  <si>
    <t>Pile 24 cap installation</t>
  </si>
  <si>
    <t>Point park Grand lake</t>
  </si>
  <si>
    <t>700200-Proj-Pier9</t>
  </si>
  <si>
    <t>Piling 25 installation</t>
  </si>
  <si>
    <t>700200-Proj-Pier9.1</t>
  </si>
  <si>
    <t>Piling 25 testing and inspection</t>
  </si>
  <si>
    <t>Pile 25 cap installation</t>
  </si>
  <si>
    <t>Piling 26 installation</t>
  </si>
  <si>
    <t>700200-Proj-Pier9.2</t>
  </si>
  <si>
    <t>Piling 26 testing and inspection</t>
  </si>
  <si>
    <t>Pile 26 cap installation</t>
  </si>
  <si>
    <t>Piling 27 installation</t>
  </si>
  <si>
    <t>700200-Proj-Pier9.3</t>
  </si>
  <si>
    <t>Piling 27 testing and inspection</t>
  </si>
  <si>
    <t>Pile 27 cap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</si>
</sst>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79F5-AFF0-4DB7-81E1-7A60947CE9A8}">
  <dimension ref="A1:U123"/>
  <sheetViews>
    <sheetView tabSelected="1" workbookViewId="0">
      <selection activeCell="I1" sqref="I1:J1048576"/>
    </sheetView>
  </sheetViews>
  <sheetFormatPr defaultRowHeight="15" x14ac:dyDescent="0.25"/>
  <cols>
    <col min="1" max="1" width="9.28515625" bestFit="1" customWidth="1"/>
    <col min="2" max="2" width="28" bestFit="1" customWidth="1"/>
    <col min="3" max="3" width="16.85546875" style="1" bestFit="1" customWidth="1"/>
    <col min="4" max="4" width="15.85546875" style="1" bestFit="1" customWidth="1"/>
    <col min="5" max="6" width="16.85546875" style="1" bestFit="1" customWidth="1"/>
    <col min="7" max="7" width="16.85546875" style="1" customWidth="1"/>
    <col min="8" max="8" width="13" bestFit="1" customWidth="1"/>
    <col min="9" max="10" width="18.7109375" customWidth="1"/>
    <col min="11" max="11" width="18.85546875" bestFit="1" customWidth="1"/>
    <col min="12" max="12" width="13" bestFit="1" customWidth="1"/>
    <col min="13" max="14" width="14.7109375" bestFit="1" customWidth="1"/>
    <col min="15" max="15" width="12.140625" bestFit="1" customWidth="1"/>
    <col min="16" max="16" width="13" bestFit="1" customWidth="1"/>
  </cols>
  <sheetData>
    <row r="1" spans="1:21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21" x14ac:dyDescent="0.25">
      <c r="B2" t="s">
        <v>16</v>
      </c>
      <c r="C2" s="1">
        <f>C3+C4</f>
        <v>7208125</v>
      </c>
      <c r="D2" s="1">
        <v>0</v>
      </c>
      <c r="E2" s="1">
        <f t="shared" ref="E2:E33" si="0">C2-D2</f>
        <v>7208125</v>
      </c>
      <c r="F2" s="1">
        <f>E2+D2</f>
        <v>7208125</v>
      </c>
      <c r="G2">
        <f>SUM(G3,G4)</f>
        <v>309</v>
      </c>
      <c r="H2" s="1">
        <f>C2/G2</f>
        <v>23327.265372168284</v>
      </c>
      <c r="I2" s="1"/>
      <c r="J2" s="1"/>
      <c r="K2" t="s">
        <v>17</v>
      </c>
      <c r="L2" s="1">
        <f>0.15*C2</f>
        <v>1081218.75</v>
      </c>
      <c r="M2" s="1">
        <f>0.25*C2</f>
        <v>1802031.25</v>
      </c>
      <c r="N2" s="1">
        <f>0.6*C2</f>
        <v>4324875</v>
      </c>
      <c r="O2" s="1">
        <f>0.75*L2</f>
        <v>810914.0625</v>
      </c>
      <c r="P2" s="1">
        <f>0.25*L2</f>
        <v>270304.6875</v>
      </c>
    </row>
    <row r="3" spans="1:21" x14ac:dyDescent="0.25">
      <c r="B3" t="s">
        <v>18</v>
      </c>
      <c r="C3" s="1">
        <v>873340</v>
      </c>
      <c r="D3" s="1">
        <v>0</v>
      </c>
      <c r="E3" s="1">
        <f t="shared" si="0"/>
        <v>873340</v>
      </c>
      <c r="F3" s="1">
        <f>E3+D3</f>
        <v>873340</v>
      </c>
      <c r="G3">
        <v>35</v>
      </c>
      <c r="H3" s="1">
        <f t="shared" ref="H3:H66" si="1">C3/G3</f>
        <v>24952.571428571428</v>
      </c>
      <c r="I3" s="1">
        <v>650000</v>
      </c>
      <c r="J3" s="1"/>
      <c r="K3" t="s">
        <v>17</v>
      </c>
      <c r="L3" s="1">
        <f t="shared" ref="L3:L66" si="2">0.15*C3</f>
        <v>131001</v>
      </c>
      <c r="M3" s="1">
        <f t="shared" ref="M3:M66" si="3">0.25*C3</f>
        <v>218335</v>
      </c>
      <c r="N3" s="1">
        <f t="shared" ref="N3:N66" si="4">0.6*C3</f>
        <v>524004</v>
      </c>
      <c r="O3" s="1">
        <f t="shared" ref="O3:O66" si="5">0.75*L3</f>
        <v>98250.75</v>
      </c>
      <c r="P3" s="1">
        <f t="shared" ref="P3:P66" si="6">0.25*L3</f>
        <v>32750.25</v>
      </c>
    </row>
    <row r="4" spans="1:21" x14ac:dyDescent="0.25">
      <c r="B4" s="2" t="s">
        <v>19</v>
      </c>
      <c r="C4" s="1">
        <v>6334785</v>
      </c>
      <c r="D4" s="1">
        <v>0</v>
      </c>
      <c r="E4" s="1">
        <f t="shared" si="0"/>
        <v>6334785</v>
      </c>
      <c r="F4" s="1">
        <f t="shared" ref="F4:F67" si="7">E4+D4</f>
        <v>6334785</v>
      </c>
      <c r="G4">
        <f>SUM(Baseline!G5,G18,G31,G44,G57,G70,G83,G96,G109)</f>
        <v>274</v>
      </c>
      <c r="H4" s="1">
        <f t="shared" si="1"/>
        <v>23119.653284671534</v>
      </c>
      <c r="I4" s="1"/>
      <c r="J4" s="1"/>
      <c r="K4" t="s">
        <v>17</v>
      </c>
      <c r="L4" s="1">
        <f t="shared" si="2"/>
        <v>950217.75</v>
      </c>
      <c r="M4" s="1">
        <f t="shared" si="3"/>
        <v>1583696.25</v>
      </c>
      <c r="N4" s="1">
        <f t="shared" si="4"/>
        <v>3800871</v>
      </c>
      <c r="O4" s="1">
        <f t="shared" si="5"/>
        <v>712663.3125</v>
      </c>
      <c r="P4" s="1">
        <f t="shared" si="6"/>
        <v>237554.4375</v>
      </c>
    </row>
    <row r="5" spans="1:21" x14ac:dyDescent="0.25">
      <c r="B5" s="2" t="s">
        <v>20</v>
      </c>
      <c r="C5" s="1">
        <v>797494</v>
      </c>
      <c r="D5" s="1">
        <v>0</v>
      </c>
      <c r="E5" s="1">
        <f t="shared" si="0"/>
        <v>797494</v>
      </c>
      <c r="F5" s="1">
        <f t="shared" si="7"/>
        <v>797494</v>
      </c>
      <c r="G5">
        <f>SUM(G6:G17)</f>
        <v>22</v>
      </c>
      <c r="H5" s="1">
        <f t="shared" si="1"/>
        <v>36249.727272727272</v>
      </c>
      <c r="I5" s="1"/>
      <c r="J5" s="1"/>
      <c r="K5" t="s">
        <v>21</v>
      </c>
      <c r="L5" s="1">
        <f t="shared" si="2"/>
        <v>119624.09999999999</v>
      </c>
      <c r="M5" s="1">
        <f t="shared" si="3"/>
        <v>199373.5</v>
      </c>
      <c r="N5" s="1">
        <f t="shared" si="4"/>
        <v>478496.39999999997</v>
      </c>
      <c r="O5" s="1">
        <f t="shared" si="5"/>
        <v>89718.074999999997</v>
      </c>
      <c r="P5" s="1">
        <f t="shared" si="6"/>
        <v>29906.024999999998</v>
      </c>
    </row>
    <row r="6" spans="1:21" x14ac:dyDescent="0.25">
      <c r="B6" t="s">
        <v>22</v>
      </c>
      <c r="C6" s="1">
        <v>76634</v>
      </c>
      <c r="D6" s="1">
        <v>0</v>
      </c>
      <c r="E6" s="1">
        <f t="shared" si="0"/>
        <v>76634</v>
      </c>
      <c r="F6" s="1">
        <f t="shared" si="7"/>
        <v>76634</v>
      </c>
      <c r="G6">
        <v>6</v>
      </c>
      <c r="H6" s="1">
        <f t="shared" si="1"/>
        <v>12772.333333333334</v>
      </c>
      <c r="I6" s="1">
        <v>57000</v>
      </c>
      <c r="J6" s="1"/>
      <c r="K6" t="s">
        <v>21</v>
      </c>
      <c r="L6" s="1">
        <f t="shared" si="2"/>
        <v>11495.1</v>
      </c>
      <c r="M6" s="1">
        <f t="shared" si="3"/>
        <v>19158.5</v>
      </c>
      <c r="N6" s="1">
        <f t="shared" si="4"/>
        <v>45980.4</v>
      </c>
      <c r="O6" s="1">
        <f t="shared" si="5"/>
        <v>8621.3250000000007</v>
      </c>
      <c r="P6" s="1">
        <f t="shared" si="6"/>
        <v>2873.7750000000001</v>
      </c>
    </row>
    <row r="7" spans="1:21" x14ac:dyDescent="0.25">
      <c r="B7" t="s">
        <v>23</v>
      </c>
      <c r="C7" s="1">
        <v>11189</v>
      </c>
      <c r="D7" s="1">
        <v>0</v>
      </c>
      <c r="E7" s="1">
        <f t="shared" si="0"/>
        <v>11189</v>
      </c>
      <c r="F7" s="1">
        <f t="shared" si="7"/>
        <v>11189</v>
      </c>
      <c r="G7">
        <v>2</v>
      </c>
      <c r="H7" s="1">
        <f t="shared" si="1"/>
        <v>5594.5</v>
      </c>
      <c r="I7" s="1"/>
      <c r="J7" s="1"/>
      <c r="K7" t="s">
        <v>21</v>
      </c>
      <c r="L7" s="1">
        <f t="shared" si="2"/>
        <v>1678.35</v>
      </c>
      <c r="M7" s="1">
        <f t="shared" si="3"/>
        <v>2797.25</v>
      </c>
      <c r="N7" s="1">
        <f t="shared" si="4"/>
        <v>6713.4</v>
      </c>
      <c r="O7" s="1">
        <f t="shared" si="5"/>
        <v>1258.7624999999998</v>
      </c>
      <c r="P7" s="1">
        <f t="shared" si="6"/>
        <v>419.58749999999998</v>
      </c>
      <c r="S7" t="s">
        <v>24</v>
      </c>
    </row>
    <row r="8" spans="1:21" x14ac:dyDescent="0.25">
      <c r="B8" t="s">
        <v>25</v>
      </c>
      <c r="C8" s="1">
        <v>139100</v>
      </c>
      <c r="D8" s="1">
        <v>0</v>
      </c>
      <c r="E8" s="1">
        <f t="shared" si="0"/>
        <v>139100</v>
      </c>
      <c r="F8" s="1">
        <f t="shared" si="7"/>
        <v>139100</v>
      </c>
      <c r="G8">
        <v>1</v>
      </c>
      <c r="H8" s="1">
        <f t="shared" si="1"/>
        <v>139100</v>
      </c>
      <c r="I8" s="1"/>
      <c r="J8" s="1"/>
      <c r="K8" t="s">
        <v>26</v>
      </c>
      <c r="L8" s="1">
        <f t="shared" si="2"/>
        <v>20865</v>
      </c>
      <c r="M8" s="1">
        <f t="shared" si="3"/>
        <v>34775</v>
      </c>
      <c r="N8" s="1">
        <f t="shared" si="4"/>
        <v>83460</v>
      </c>
      <c r="O8" s="1">
        <f t="shared" si="5"/>
        <v>15648.75</v>
      </c>
      <c r="P8" s="1">
        <f t="shared" si="6"/>
        <v>5216.25</v>
      </c>
      <c r="Q8" t="s">
        <v>2</v>
      </c>
      <c r="R8" t="s">
        <v>27</v>
      </c>
      <c r="S8" t="s">
        <v>28</v>
      </c>
      <c r="T8" t="s">
        <v>4</v>
      </c>
      <c r="U8" t="s">
        <v>5</v>
      </c>
    </row>
    <row r="9" spans="1:21" x14ac:dyDescent="0.25">
      <c r="B9" t="s">
        <v>29</v>
      </c>
      <c r="C9" s="1">
        <v>11517</v>
      </c>
      <c r="D9" s="1">
        <v>0</v>
      </c>
      <c r="E9" s="1">
        <f t="shared" si="0"/>
        <v>11517</v>
      </c>
      <c r="F9" s="1">
        <f t="shared" si="7"/>
        <v>11517</v>
      </c>
      <c r="G9">
        <v>2</v>
      </c>
      <c r="H9" s="1">
        <f t="shared" si="1"/>
        <v>5758.5</v>
      </c>
      <c r="I9" s="1"/>
      <c r="J9" s="1"/>
      <c r="K9" t="s">
        <v>26</v>
      </c>
      <c r="L9" s="1">
        <f t="shared" si="2"/>
        <v>1727.55</v>
      </c>
      <c r="M9" s="1">
        <f t="shared" si="3"/>
        <v>2879.25</v>
      </c>
      <c r="N9" s="1">
        <f t="shared" si="4"/>
        <v>6910.2</v>
      </c>
      <c r="O9" s="1">
        <f t="shared" si="5"/>
        <v>1295.6624999999999</v>
      </c>
      <c r="P9" s="1">
        <f t="shared" si="6"/>
        <v>431.88749999999999</v>
      </c>
    </row>
    <row r="10" spans="1:21" x14ac:dyDescent="0.25">
      <c r="B10" t="s">
        <v>30</v>
      </c>
      <c r="C10" s="1">
        <v>60082</v>
      </c>
      <c r="D10" s="1">
        <v>0</v>
      </c>
      <c r="E10" s="1">
        <f t="shared" si="0"/>
        <v>60082</v>
      </c>
      <c r="F10" s="1">
        <f t="shared" si="7"/>
        <v>60082</v>
      </c>
      <c r="G10">
        <v>2</v>
      </c>
      <c r="H10" s="1">
        <f t="shared" si="1"/>
        <v>30041</v>
      </c>
      <c r="I10" s="1"/>
      <c r="J10" s="1"/>
      <c r="K10" t="s">
        <v>26</v>
      </c>
      <c r="L10" s="1">
        <f t="shared" si="2"/>
        <v>9012.2999999999993</v>
      </c>
      <c r="M10" s="1">
        <f t="shared" si="3"/>
        <v>15020.5</v>
      </c>
      <c r="N10" s="1">
        <f t="shared" si="4"/>
        <v>36049.199999999997</v>
      </c>
      <c r="O10" s="1">
        <f t="shared" si="5"/>
        <v>6759.2249999999995</v>
      </c>
      <c r="P10" s="1">
        <f t="shared" si="6"/>
        <v>2253.0749999999998</v>
      </c>
    </row>
    <row r="11" spans="1:21" x14ac:dyDescent="0.25">
      <c r="B11" t="s">
        <v>31</v>
      </c>
      <c r="C11" s="1">
        <v>101248</v>
      </c>
      <c r="D11" s="1">
        <v>0</v>
      </c>
      <c r="E11" s="1">
        <f t="shared" si="0"/>
        <v>101248</v>
      </c>
      <c r="F11" s="1">
        <f t="shared" si="7"/>
        <v>101248</v>
      </c>
      <c r="G11">
        <v>1</v>
      </c>
      <c r="H11" s="1">
        <f t="shared" si="1"/>
        <v>101248</v>
      </c>
      <c r="I11" s="1"/>
      <c r="J11" s="1"/>
      <c r="K11" t="s">
        <v>32</v>
      </c>
      <c r="L11" s="1">
        <f t="shared" si="2"/>
        <v>15187.199999999999</v>
      </c>
      <c r="M11" s="1">
        <f t="shared" si="3"/>
        <v>25312</v>
      </c>
      <c r="N11" s="1">
        <f t="shared" si="4"/>
        <v>60748.799999999996</v>
      </c>
      <c r="O11" s="1">
        <f t="shared" si="5"/>
        <v>11390.4</v>
      </c>
      <c r="P11" s="1">
        <f t="shared" si="6"/>
        <v>3796.7999999999997</v>
      </c>
    </row>
    <row r="12" spans="1:21" x14ac:dyDescent="0.25">
      <c r="B12" t="s">
        <v>33</v>
      </c>
      <c r="C12" s="1">
        <v>10619</v>
      </c>
      <c r="D12" s="1">
        <v>0</v>
      </c>
      <c r="E12" s="1">
        <f t="shared" si="0"/>
        <v>10619</v>
      </c>
      <c r="F12" s="1">
        <f t="shared" si="7"/>
        <v>10619</v>
      </c>
      <c r="G12">
        <v>1</v>
      </c>
      <c r="H12" s="1">
        <f t="shared" si="1"/>
        <v>10619</v>
      </c>
      <c r="I12" s="1"/>
      <c r="J12" s="1"/>
      <c r="K12" t="s">
        <v>32</v>
      </c>
      <c r="L12" s="1">
        <f t="shared" si="2"/>
        <v>1592.85</v>
      </c>
      <c r="M12" s="1">
        <f t="shared" si="3"/>
        <v>2654.75</v>
      </c>
      <c r="N12" s="1">
        <f t="shared" si="4"/>
        <v>6371.4</v>
      </c>
      <c r="O12" s="1">
        <f t="shared" si="5"/>
        <v>1194.6374999999998</v>
      </c>
      <c r="P12" s="1">
        <f t="shared" si="6"/>
        <v>398.21249999999998</v>
      </c>
    </row>
    <row r="13" spans="1:21" x14ac:dyDescent="0.25">
      <c r="B13" t="s">
        <v>34</v>
      </c>
      <c r="C13" s="1">
        <v>71587</v>
      </c>
      <c r="D13" s="1">
        <v>0</v>
      </c>
      <c r="E13" s="1">
        <f t="shared" si="0"/>
        <v>71587</v>
      </c>
      <c r="F13" s="1">
        <f t="shared" si="7"/>
        <v>71587</v>
      </c>
      <c r="G13">
        <v>1</v>
      </c>
      <c r="H13" s="1">
        <f t="shared" si="1"/>
        <v>71587</v>
      </c>
      <c r="I13" s="1"/>
      <c r="J13" s="1"/>
      <c r="K13" t="s">
        <v>32</v>
      </c>
      <c r="L13" s="1">
        <f t="shared" si="2"/>
        <v>10738.05</v>
      </c>
      <c r="M13" s="1">
        <f t="shared" si="3"/>
        <v>17896.75</v>
      </c>
      <c r="N13" s="1">
        <f t="shared" si="4"/>
        <v>42952.2</v>
      </c>
      <c r="O13" s="1">
        <f t="shared" si="5"/>
        <v>8053.5374999999995</v>
      </c>
      <c r="P13" s="1">
        <f t="shared" si="6"/>
        <v>2684.5124999999998</v>
      </c>
    </row>
    <row r="14" spans="1:21" x14ac:dyDescent="0.25">
      <c r="B14" t="s">
        <v>35</v>
      </c>
      <c r="C14" s="1">
        <v>118678</v>
      </c>
      <c r="D14" s="1">
        <v>0</v>
      </c>
      <c r="E14" s="1">
        <f t="shared" si="0"/>
        <v>118678</v>
      </c>
      <c r="F14" s="1">
        <f t="shared" si="7"/>
        <v>118678</v>
      </c>
      <c r="G14">
        <v>3</v>
      </c>
      <c r="H14" s="1">
        <f t="shared" si="1"/>
        <v>39559.333333333336</v>
      </c>
      <c r="I14" s="1"/>
      <c r="J14" s="1"/>
      <c r="K14" t="s">
        <v>36</v>
      </c>
      <c r="L14" s="1">
        <f t="shared" si="2"/>
        <v>17801.7</v>
      </c>
      <c r="M14" s="1">
        <f t="shared" si="3"/>
        <v>29669.5</v>
      </c>
      <c r="N14" s="1">
        <f t="shared" si="4"/>
        <v>71206.8</v>
      </c>
      <c r="O14" s="1">
        <f t="shared" si="5"/>
        <v>13351.275000000001</v>
      </c>
      <c r="P14" s="1">
        <f t="shared" si="6"/>
        <v>4450.4250000000002</v>
      </c>
    </row>
    <row r="15" spans="1:21" x14ac:dyDescent="0.25">
      <c r="B15" t="s">
        <v>37</v>
      </c>
      <c r="C15" s="1">
        <v>13339</v>
      </c>
      <c r="D15" s="1">
        <v>0</v>
      </c>
      <c r="E15" s="1">
        <f t="shared" si="0"/>
        <v>13339</v>
      </c>
      <c r="F15" s="1">
        <f t="shared" si="7"/>
        <v>13339</v>
      </c>
      <c r="G15">
        <v>1</v>
      </c>
      <c r="H15" s="1">
        <f t="shared" si="1"/>
        <v>13339</v>
      </c>
      <c r="I15" s="1"/>
      <c r="J15" s="1"/>
      <c r="K15" t="s">
        <v>36</v>
      </c>
      <c r="L15" s="1">
        <f t="shared" si="2"/>
        <v>2000.85</v>
      </c>
      <c r="M15" s="1">
        <f t="shared" si="3"/>
        <v>3334.75</v>
      </c>
      <c r="N15" s="1">
        <f t="shared" si="4"/>
        <v>8003.4</v>
      </c>
      <c r="O15" s="1">
        <f t="shared" si="5"/>
        <v>1500.6374999999998</v>
      </c>
      <c r="P15" s="1">
        <f t="shared" si="6"/>
        <v>500.21249999999998</v>
      </c>
    </row>
    <row r="16" spans="1:21" x14ac:dyDescent="0.25">
      <c r="B16" t="s">
        <v>38</v>
      </c>
      <c r="C16" s="1">
        <v>78622</v>
      </c>
      <c r="D16" s="1">
        <v>0</v>
      </c>
      <c r="E16" s="1">
        <f t="shared" si="0"/>
        <v>78622</v>
      </c>
      <c r="F16" s="1">
        <f t="shared" si="7"/>
        <v>78622</v>
      </c>
      <c r="G16">
        <v>1</v>
      </c>
      <c r="H16" s="1">
        <f t="shared" si="1"/>
        <v>78622</v>
      </c>
      <c r="I16" s="1"/>
      <c r="J16" s="1"/>
      <c r="K16" t="s">
        <v>36</v>
      </c>
      <c r="L16" s="1">
        <f t="shared" si="2"/>
        <v>11793.3</v>
      </c>
      <c r="M16" s="1">
        <f t="shared" si="3"/>
        <v>19655.5</v>
      </c>
      <c r="N16" s="1">
        <f t="shared" si="4"/>
        <v>47173.2</v>
      </c>
      <c r="O16" s="1">
        <f t="shared" si="5"/>
        <v>8844.9749999999985</v>
      </c>
      <c r="P16" s="1">
        <f t="shared" si="6"/>
        <v>2948.3249999999998</v>
      </c>
    </row>
    <row r="17" spans="2:17" x14ac:dyDescent="0.25">
      <c r="B17" t="s">
        <v>39</v>
      </c>
      <c r="C17" s="1">
        <v>104879</v>
      </c>
      <c r="D17" s="1">
        <v>0</v>
      </c>
      <c r="E17" s="1">
        <f t="shared" si="0"/>
        <v>104879</v>
      </c>
      <c r="F17" s="1">
        <f t="shared" si="7"/>
        <v>104879</v>
      </c>
      <c r="G17">
        <v>1</v>
      </c>
      <c r="H17" s="1">
        <f t="shared" si="1"/>
        <v>104879</v>
      </c>
      <c r="I17" s="1">
        <v>100000</v>
      </c>
      <c r="J17" s="1"/>
      <c r="K17" t="s">
        <v>21</v>
      </c>
      <c r="L17" s="1">
        <f t="shared" si="2"/>
        <v>15731.849999999999</v>
      </c>
      <c r="M17" s="1">
        <f t="shared" si="3"/>
        <v>26219.75</v>
      </c>
      <c r="N17" s="1">
        <f t="shared" si="4"/>
        <v>62927.399999999994</v>
      </c>
      <c r="O17" s="1">
        <f t="shared" si="5"/>
        <v>11798.887499999999</v>
      </c>
      <c r="P17" s="1">
        <f t="shared" si="6"/>
        <v>3932.9624999999996</v>
      </c>
    </row>
    <row r="18" spans="2:17" x14ac:dyDescent="0.25">
      <c r="B18" s="2" t="s">
        <v>40</v>
      </c>
      <c r="C18" s="1">
        <v>827277</v>
      </c>
      <c r="D18" s="1">
        <v>0</v>
      </c>
      <c r="E18" s="1">
        <f t="shared" si="0"/>
        <v>827277</v>
      </c>
      <c r="F18" s="1">
        <f t="shared" si="7"/>
        <v>827277</v>
      </c>
      <c r="G18">
        <f>SUM(G19:G30)</f>
        <v>35</v>
      </c>
      <c r="H18" s="1">
        <f t="shared" si="1"/>
        <v>23636.485714285714</v>
      </c>
      <c r="I18" s="1"/>
      <c r="J18" s="1"/>
      <c r="K18" t="s">
        <v>41</v>
      </c>
      <c r="L18" s="1">
        <f t="shared" si="2"/>
        <v>124091.54999999999</v>
      </c>
      <c r="M18" s="1">
        <f t="shared" si="3"/>
        <v>206819.25</v>
      </c>
      <c r="N18" s="1">
        <f t="shared" si="4"/>
        <v>496366.19999999995</v>
      </c>
      <c r="O18" s="1">
        <f t="shared" si="5"/>
        <v>93068.662499999991</v>
      </c>
      <c r="P18" s="1">
        <f t="shared" si="6"/>
        <v>31022.887499999997</v>
      </c>
    </row>
    <row r="19" spans="2:17" x14ac:dyDescent="0.25">
      <c r="B19" t="s">
        <v>22</v>
      </c>
      <c r="C19" s="1">
        <v>62800</v>
      </c>
      <c r="D19" s="1">
        <v>0</v>
      </c>
      <c r="E19" s="1">
        <f t="shared" si="0"/>
        <v>62800</v>
      </c>
      <c r="F19" s="1">
        <f t="shared" si="7"/>
        <v>62800</v>
      </c>
      <c r="G19">
        <v>8</v>
      </c>
      <c r="H19" s="1">
        <f t="shared" si="1"/>
        <v>7850</v>
      </c>
      <c r="I19" s="1">
        <v>57000</v>
      </c>
      <c r="J19" s="1"/>
      <c r="K19" t="s">
        <v>41</v>
      </c>
      <c r="L19" s="1">
        <f t="shared" si="2"/>
        <v>9420</v>
      </c>
      <c r="M19" s="1">
        <f t="shared" si="3"/>
        <v>15700</v>
      </c>
      <c r="N19" s="1">
        <f t="shared" si="4"/>
        <v>37680</v>
      </c>
      <c r="O19" s="1">
        <f t="shared" si="5"/>
        <v>7065</v>
      </c>
      <c r="P19" s="1">
        <f t="shared" si="6"/>
        <v>2355</v>
      </c>
    </row>
    <row r="20" spans="2:17" x14ac:dyDescent="0.25">
      <c r="B20" t="s">
        <v>23</v>
      </c>
      <c r="C20" s="1">
        <v>11799</v>
      </c>
      <c r="D20" s="1">
        <v>0</v>
      </c>
      <c r="E20" s="1">
        <f t="shared" si="0"/>
        <v>11799</v>
      </c>
      <c r="F20" s="1">
        <f t="shared" si="7"/>
        <v>11799</v>
      </c>
      <c r="G20">
        <v>4</v>
      </c>
      <c r="H20" s="1">
        <f t="shared" si="1"/>
        <v>2949.75</v>
      </c>
      <c r="I20" s="1"/>
      <c r="J20" s="1"/>
      <c r="K20" t="s">
        <v>41</v>
      </c>
      <c r="L20" s="1">
        <f t="shared" si="2"/>
        <v>1769.85</v>
      </c>
      <c r="M20" s="1">
        <f t="shared" si="3"/>
        <v>2949.75</v>
      </c>
      <c r="N20" s="1">
        <f t="shared" si="4"/>
        <v>7079.4</v>
      </c>
      <c r="O20" s="1">
        <f t="shared" si="5"/>
        <v>1327.3874999999998</v>
      </c>
      <c r="P20" s="1">
        <f t="shared" si="6"/>
        <v>442.46249999999998</v>
      </c>
    </row>
    <row r="21" spans="2:17" x14ac:dyDescent="0.25">
      <c r="B21" t="s">
        <v>42</v>
      </c>
      <c r="C21" s="1">
        <v>103356</v>
      </c>
      <c r="D21" s="1">
        <v>0</v>
      </c>
      <c r="E21" s="1">
        <f t="shared" si="0"/>
        <v>103356</v>
      </c>
      <c r="F21" s="1">
        <f t="shared" si="7"/>
        <v>103356</v>
      </c>
      <c r="G21">
        <v>1</v>
      </c>
      <c r="H21" s="1">
        <f t="shared" si="1"/>
        <v>103356</v>
      </c>
      <c r="I21" s="1"/>
      <c r="J21" s="1"/>
      <c r="K21" t="s">
        <v>43</v>
      </c>
      <c r="L21" s="1">
        <f t="shared" si="2"/>
        <v>15503.4</v>
      </c>
      <c r="M21" s="1">
        <f t="shared" si="3"/>
        <v>25839</v>
      </c>
      <c r="N21" s="1">
        <f t="shared" si="4"/>
        <v>62013.599999999999</v>
      </c>
      <c r="O21" s="1">
        <f t="shared" si="5"/>
        <v>11627.55</v>
      </c>
      <c r="P21" s="1">
        <f t="shared" si="6"/>
        <v>3875.85</v>
      </c>
    </row>
    <row r="22" spans="2:17" x14ac:dyDescent="0.25">
      <c r="B22" t="s">
        <v>44</v>
      </c>
      <c r="C22" s="1">
        <v>11441</v>
      </c>
      <c r="D22" s="1">
        <v>0</v>
      </c>
      <c r="E22" s="1">
        <f t="shared" si="0"/>
        <v>11441</v>
      </c>
      <c r="F22" s="1">
        <f t="shared" si="7"/>
        <v>11441</v>
      </c>
      <c r="G22">
        <v>4</v>
      </c>
      <c r="H22" s="1">
        <f t="shared" si="1"/>
        <v>2860.25</v>
      </c>
      <c r="I22" s="1"/>
      <c r="J22" s="1"/>
      <c r="K22" t="s">
        <v>43</v>
      </c>
      <c r="L22" s="1">
        <f t="shared" si="2"/>
        <v>1716.1499999999999</v>
      </c>
      <c r="M22" s="1">
        <f t="shared" si="3"/>
        <v>2860.25</v>
      </c>
      <c r="N22" s="1">
        <f t="shared" si="4"/>
        <v>6864.5999999999995</v>
      </c>
      <c r="O22" s="1">
        <f t="shared" si="5"/>
        <v>1287.1125</v>
      </c>
      <c r="P22" s="1">
        <f t="shared" si="6"/>
        <v>429.03749999999997</v>
      </c>
    </row>
    <row r="23" spans="2:17" x14ac:dyDescent="0.25">
      <c r="B23" t="s">
        <v>45</v>
      </c>
      <c r="C23" s="1">
        <v>75069</v>
      </c>
      <c r="D23" s="1">
        <v>0</v>
      </c>
      <c r="E23" s="1">
        <f t="shared" si="0"/>
        <v>75069</v>
      </c>
      <c r="F23" s="1">
        <f t="shared" si="7"/>
        <v>75069</v>
      </c>
      <c r="G23">
        <v>1</v>
      </c>
      <c r="H23" s="1">
        <f t="shared" si="1"/>
        <v>75069</v>
      </c>
      <c r="I23" s="1"/>
      <c r="J23" s="1"/>
      <c r="K23" t="s">
        <v>43</v>
      </c>
      <c r="L23" s="1">
        <f t="shared" si="2"/>
        <v>11260.35</v>
      </c>
      <c r="M23" s="1">
        <f t="shared" si="3"/>
        <v>18767.25</v>
      </c>
      <c r="N23" s="1">
        <f t="shared" si="4"/>
        <v>45041.4</v>
      </c>
      <c r="O23" s="1">
        <f t="shared" si="5"/>
        <v>8445.2625000000007</v>
      </c>
      <c r="P23" s="1">
        <f t="shared" si="6"/>
        <v>2815.0875000000001</v>
      </c>
    </row>
    <row r="24" spans="2:17" x14ac:dyDescent="0.25">
      <c r="B24" t="s">
        <v>46</v>
      </c>
      <c r="C24" s="1">
        <v>119752</v>
      </c>
      <c r="D24" s="1">
        <v>0</v>
      </c>
      <c r="E24" s="1">
        <f t="shared" si="0"/>
        <v>119752</v>
      </c>
      <c r="F24" s="1">
        <f t="shared" si="7"/>
        <v>119752</v>
      </c>
      <c r="G24">
        <v>4</v>
      </c>
      <c r="H24" s="1">
        <f t="shared" si="1"/>
        <v>29938</v>
      </c>
      <c r="I24" s="1"/>
      <c r="J24" s="1"/>
      <c r="K24" t="s">
        <v>47</v>
      </c>
      <c r="L24" s="1">
        <f t="shared" si="2"/>
        <v>17962.8</v>
      </c>
      <c r="M24" s="1">
        <f t="shared" si="3"/>
        <v>29938</v>
      </c>
      <c r="N24" s="1">
        <f t="shared" si="4"/>
        <v>71851.199999999997</v>
      </c>
      <c r="O24" s="1">
        <f t="shared" si="5"/>
        <v>13472.099999999999</v>
      </c>
      <c r="P24" s="1">
        <f t="shared" si="6"/>
        <v>4490.7</v>
      </c>
    </row>
    <row r="25" spans="2:17" x14ac:dyDescent="0.25">
      <c r="B25" t="s">
        <v>48</v>
      </c>
      <c r="C25" s="1">
        <v>11999</v>
      </c>
      <c r="D25" s="1">
        <v>0</v>
      </c>
      <c r="E25" s="1">
        <f t="shared" si="0"/>
        <v>11999</v>
      </c>
      <c r="F25" s="1">
        <f t="shared" si="7"/>
        <v>11999</v>
      </c>
      <c r="G25">
        <v>2</v>
      </c>
      <c r="H25" s="1">
        <f t="shared" si="1"/>
        <v>5999.5</v>
      </c>
      <c r="I25" s="1"/>
      <c r="J25" s="1"/>
      <c r="K25" t="s">
        <v>47</v>
      </c>
      <c r="L25" s="1">
        <f t="shared" si="2"/>
        <v>1799.85</v>
      </c>
      <c r="M25" s="1">
        <f t="shared" si="3"/>
        <v>2999.75</v>
      </c>
      <c r="N25" s="1">
        <f t="shared" si="4"/>
        <v>7199.4</v>
      </c>
      <c r="O25" s="1">
        <f t="shared" si="5"/>
        <v>1349.8874999999998</v>
      </c>
      <c r="P25" s="1">
        <f t="shared" si="6"/>
        <v>449.96249999999998</v>
      </c>
      <c r="Q25" t="s">
        <v>49</v>
      </c>
    </row>
    <row r="26" spans="2:17" x14ac:dyDescent="0.25">
      <c r="B26" t="s">
        <v>50</v>
      </c>
      <c r="C26" s="1">
        <v>78232</v>
      </c>
      <c r="D26" s="1">
        <v>0</v>
      </c>
      <c r="E26" s="1">
        <f t="shared" si="0"/>
        <v>78232</v>
      </c>
      <c r="F26" s="1">
        <f t="shared" si="7"/>
        <v>78232</v>
      </c>
      <c r="G26">
        <v>1</v>
      </c>
      <c r="H26" s="1">
        <f t="shared" si="1"/>
        <v>78232</v>
      </c>
      <c r="I26" s="1"/>
      <c r="J26" s="1"/>
      <c r="K26" t="s">
        <v>47</v>
      </c>
      <c r="L26" s="1">
        <f t="shared" si="2"/>
        <v>11734.8</v>
      </c>
      <c r="M26" s="1">
        <f t="shared" si="3"/>
        <v>19558</v>
      </c>
      <c r="N26" s="1">
        <f t="shared" si="4"/>
        <v>46939.199999999997</v>
      </c>
      <c r="O26" s="1">
        <f t="shared" si="5"/>
        <v>8801.0999999999985</v>
      </c>
      <c r="P26" s="1">
        <f t="shared" si="6"/>
        <v>2933.7</v>
      </c>
    </row>
    <row r="27" spans="2:17" x14ac:dyDescent="0.25">
      <c r="B27" t="s">
        <v>51</v>
      </c>
      <c r="C27" s="1">
        <v>144394</v>
      </c>
      <c r="D27" s="1">
        <v>0</v>
      </c>
      <c r="E27" s="1">
        <f t="shared" si="0"/>
        <v>144394</v>
      </c>
      <c r="F27" s="1">
        <f t="shared" si="7"/>
        <v>144394</v>
      </c>
      <c r="G27">
        <v>1</v>
      </c>
      <c r="H27" s="1">
        <f t="shared" si="1"/>
        <v>144394</v>
      </c>
      <c r="I27" s="1"/>
      <c r="J27" s="1"/>
      <c r="K27" t="s">
        <v>52</v>
      </c>
      <c r="L27" s="1">
        <f t="shared" si="2"/>
        <v>21659.1</v>
      </c>
      <c r="M27" s="1">
        <f t="shared" si="3"/>
        <v>36098.5</v>
      </c>
      <c r="N27" s="1">
        <f t="shared" si="4"/>
        <v>86636.4</v>
      </c>
      <c r="O27" s="1">
        <f t="shared" si="5"/>
        <v>16244.324999999999</v>
      </c>
      <c r="P27" s="1">
        <f t="shared" si="6"/>
        <v>5414.7749999999996</v>
      </c>
    </row>
    <row r="28" spans="2:17" x14ac:dyDescent="0.25">
      <c r="B28" t="s">
        <v>53</v>
      </c>
      <c r="C28" s="1">
        <v>12175</v>
      </c>
      <c r="D28" s="1">
        <v>0</v>
      </c>
      <c r="E28" s="1">
        <f t="shared" si="0"/>
        <v>12175</v>
      </c>
      <c r="F28" s="1">
        <f t="shared" si="7"/>
        <v>12175</v>
      </c>
      <c r="G28">
        <v>3</v>
      </c>
      <c r="H28" s="1">
        <f t="shared" si="1"/>
        <v>4058.3333333333335</v>
      </c>
      <c r="I28" s="1"/>
      <c r="J28" s="1"/>
      <c r="K28" t="s">
        <v>52</v>
      </c>
      <c r="L28" s="1">
        <f t="shared" si="2"/>
        <v>1826.25</v>
      </c>
      <c r="M28" s="1">
        <f t="shared" si="3"/>
        <v>3043.75</v>
      </c>
      <c r="N28" s="1">
        <f t="shared" si="4"/>
        <v>7305</v>
      </c>
      <c r="O28" s="1">
        <f t="shared" si="5"/>
        <v>1369.6875</v>
      </c>
      <c r="P28" s="1">
        <f t="shared" si="6"/>
        <v>456.5625</v>
      </c>
    </row>
    <row r="29" spans="2:17" x14ac:dyDescent="0.25">
      <c r="B29" t="s">
        <v>54</v>
      </c>
      <c r="C29" s="1">
        <v>79547</v>
      </c>
      <c r="D29" s="1">
        <v>0</v>
      </c>
      <c r="E29" s="1">
        <f t="shared" si="0"/>
        <v>79547</v>
      </c>
      <c r="F29" s="1">
        <f t="shared" si="7"/>
        <v>79547</v>
      </c>
      <c r="G29">
        <v>2</v>
      </c>
      <c r="H29" s="1">
        <f t="shared" si="1"/>
        <v>39773.5</v>
      </c>
      <c r="I29" s="1"/>
      <c r="J29" s="1"/>
      <c r="K29" t="s">
        <v>52</v>
      </c>
      <c r="L29" s="1">
        <f t="shared" si="2"/>
        <v>11932.05</v>
      </c>
      <c r="M29" s="1">
        <f t="shared" si="3"/>
        <v>19886.75</v>
      </c>
      <c r="N29" s="1">
        <f t="shared" si="4"/>
        <v>47728.2</v>
      </c>
      <c r="O29" s="1">
        <f t="shared" si="5"/>
        <v>8949.0374999999985</v>
      </c>
      <c r="P29" s="1">
        <f t="shared" si="6"/>
        <v>2983.0124999999998</v>
      </c>
    </row>
    <row r="30" spans="2:17" x14ac:dyDescent="0.25">
      <c r="B30" t="s">
        <v>39</v>
      </c>
      <c r="C30" s="1">
        <v>116713</v>
      </c>
      <c r="D30" s="1">
        <v>0</v>
      </c>
      <c r="E30" s="1">
        <f t="shared" si="0"/>
        <v>116713</v>
      </c>
      <c r="F30" s="1">
        <f t="shared" si="7"/>
        <v>116713</v>
      </c>
      <c r="G30">
        <v>4</v>
      </c>
      <c r="H30" s="1">
        <f t="shared" si="1"/>
        <v>29178.25</v>
      </c>
      <c r="I30" s="1">
        <v>100000</v>
      </c>
      <c r="J30" s="1"/>
      <c r="K30" t="s">
        <v>41</v>
      </c>
      <c r="L30" s="1">
        <f t="shared" si="2"/>
        <v>17506.95</v>
      </c>
      <c r="M30" s="1">
        <f t="shared" si="3"/>
        <v>29178.25</v>
      </c>
      <c r="N30" s="1">
        <f t="shared" si="4"/>
        <v>70027.8</v>
      </c>
      <c r="O30" s="1">
        <f t="shared" si="5"/>
        <v>13130.212500000001</v>
      </c>
      <c r="P30" s="1">
        <f t="shared" si="6"/>
        <v>4376.7375000000002</v>
      </c>
    </row>
    <row r="31" spans="2:17" x14ac:dyDescent="0.25">
      <c r="B31" s="2" t="s">
        <v>55</v>
      </c>
      <c r="C31" s="1">
        <v>776708</v>
      </c>
      <c r="D31" s="1">
        <v>0</v>
      </c>
      <c r="E31" s="1">
        <f t="shared" si="0"/>
        <v>776708</v>
      </c>
      <c r="F31" s="1">
        <f t="shared" si="7"/>
        <v>776708</v>
      </c>
      <c r="G31">
        <f>SUM(G32:G43)</f>
        <v>27</v>
      </c>
      <c r="H31" s="1">
        <f t="shared" si="1"/>
        <v>28766.962962962964</v>
      </c>
      <c r="I31" s="1"/>
      <c r="J31" s="1"/>
      <c r="K31" t="s">
        <v>56</v>
      </c>
      <c r="L31" s="1">
        <f t="shared" si="2"/>
        <v>116506.2</v>
      </c>
      <c r="M31" s="1">
        <f t="shared" si="3"/>
        <v>194177</v>
      </c>
      <c r="N31" s="1">
        <f t="shared" si="4"/>
        <v>466024.8</v>
      </c>
      <c r="O31" s="1">
        <f t="shared" si="5"/>
        <v>87379.65</v>
      </c>
      <c r="P31" s="1">
        <f t="shared" si="6"/>
        <v>29126.55</v>
      </c>
    </row>
    <row r="32" spans="2:17" x14ac:dyDescent="0.25">
      <c r="B32" t="s">
        <v>22</v>
      </c>
      <c r="C32" s="1">
        <v>32789</v>
      </c>
      <c r="D32" s="1">
        <v>0</v>
      </c>
      <c r="E32" s="1">
        <f t="shared" si="0"/>
        <v>32789</v>
      </c>
      <c r="F32" s="1">
        <f t="shared" si="7"/>
        <v>32789</v>
      </c>
      <c r="G32">
        <v>6</v>
      </c>
      <c r="H32" s="1">
        <f t="shared" si="1"/>
        <v>5464.833333333333</v>
      </c>
      <c r="I32" s="1">
        <v>57000</v>
      </c>
      <c r="J32" s="1"/>
      <c r="K32" t="s">
        <v>56</v>
      </c>
      <c r="L32" s="1">
        <f t="shared" si="2"/>
        <v>4918.3499999999995</v>
      </c>
      <c r="M32" s="1">
        <f t="shared" si="3"/>
        <v>8197.25</v>
      </c>
      <c r="N32" s="1">
        <f t="shared" si="4"/>
        <v>19673.399999999998</v>
      </c>
      <c r="O32" s="1">
        <f t="shared" si="5"/>
        <v>3688.7624999999998</v>
      </c>
      <c r="P32" s="1">
        <f t="shared" si="6"/>
        <v>1229.5874999999999</v>
      </c>
    </row>
    <row r="33" spans="2:16" x14ac:dyDescent="0.25">
      <c r="B33" t="s">
        <v>23</v>
      </c>
      <c r="C33" s="1">
        <v>11398</v>
      </c>
      <c r="D33" s="1">
        <v>0</v>
      </c>
      <c r="E33" s="1">
        <f t="shared" si="0"/>
        <v>11398</v>
      </c>
      <c r="F33" s="1">
        <f t="shared" si="7"/>
        <v>11398</v>
      </c>
      <c r="G33">
        <v>2</v>
      </c>
      <c r="H33" s="1">
        <f t="shared" si="1"/>
        <v>5699</v>
      </c>
      <c r="I33" s="1"/>
      <c r="J33" s="1"/>
      <c r="K33" t="s">
        <v>56</v>
      </c>
      <c r="L33" s="1">
        <f t="shared" si="2"/>
        <v>1709.7</v>
      </c>
      <c r="M33" s="1">
        <f t="shared" si="3"/>
        <v>2849.5</v>
      </c>
      <c r="N33" s="1">
        <f t="shared" si="4"/>
        <v>6838.8</v>
      </c>
      <c r="O33" s="1">
        <f t="shared" si="5"/>
        <v>1282.2750000000001</v>
      </c>
      <c r="P33" s="1">
        <f t="shared" si="6"/>
        <v>427.42500000000001</v>
      </c>
    </row>
    <row r="34" spans="2:16" x14ac:dyDescent="0.25">
      <c r="B34" t="s">
        <v>57</v>
      </c>
      <c r="C34" s="1">
        <v>125078</v>
      </c>
      <c r="D34" s="1">
        <v>0</v>
      </c>
      <c r="E34" s="1">
        <f t="shared" ref="E34:E65" si="8">C34-D34</f>
        <v>125078</v>
      </c>
      <c r="F34" s="1">
        <f t="shared" si="7"/>
        <v>125078</v>
      </c>
      <c r="G34">
        <v>3</v>
      </c>
      <c r="H34" s="1">
        <f t="shared" si="1"/>
        <v>41692.666666666664</v>
      </c>
      <c r="I34" s="1"/>
      <c r="J34" s="1"/>
      <c r="K34" t="s">
        <v>58</v>
      </c>
      <c r="L34" s="1">
        <f t="shared" si="2"/>
        <v>18761.7</v>
      </c>
      <c r="M34" s="1">
        <f t="shared" si="3"/>
        <v>31269.5</v>
      </c>
      <c r="N34" s="1">
        <f t="shared" si="4"/>
        <v>75046.8</v>
      </c>
      <c r="O34" s="1">
        <f t="shared" si="5"/>
        <v>14071.275000000001</v>
      </c>
      <c r="P34" s="1">
        <f t="shared" si="6"/>
        <v>4690.4250000000002</v>
      </c>
    </row>
    <row r="35" spans="2:16" x14ac:dyDescent="0.25">
      <c r="B35" t="s">
        <v>59</v>
      </c>
      <c r="C35" s="1">
        <v>11112</v>
      </c>
      <c r="D35" s="1">
        <v>0</v>
      </c>
      <c r="E35" s="1">
        <f t="shared" si="8"/>
        <v>11112</v>
      </c>
      <c r="F35" s="1">
        <f t="shared" si="7"/>
        <v>11112</v>
      </c>
      <c r="G35">
        <v>4</v>
      </c>
      <c r="H35" s="1">
        <f t="shared" si="1"/>
        <v>2778</v>
      </c>
      <c r="I35" s="1"/>
      <c r="J35" s="1"/>
      <c r="K35" t="s">
        <v>58</v>
      </c>
      <c r="L35" s="1">
        <f t="shared" si="2"/>
        <v>1666.8</v>
      </c>
      <c r="M35" s="1">
        <f t="shared" si="3"/>
        <v>2778</v>
      </c>
      <c r="N35" s="1">
        <f t="shared" si="4"/>
        <v>6667.2</v>
      </c>
      <c r="O35" s="1">
        <f t="shared" si="5"/>
        <v>1250.0999999999999</v>
      </c>
      <c r="P35" s="1">
        <f t="shared" si="6"/>
        <v>416.7</v>
      </c>
    </row>
    <row r="36" spans="2:16" x14ac:dyDescent="0.25">
      <c r="B36" t="s">
        <v>60</v>
      </c>
      <c r="C36" s="1">
        <v>66100</v>
      </c>
      <c r="D36" s="1">
        <v>0</v>
      </c>
      <c r="E36" s="1">
        <f t="shared" si="8"/>
        <v>66100</v>
      </c>
      <c r="F36" s="1">
        <f t="shared" si="7"/>
        <v>66100</v>
      </c>
      <c r="G36">
        <v>1</v>
      </c>
      <c r="H36" s="1">
        <f t="shared" si="1"/>
        <v>66100</v>
      </c>
      <c r="I36" s="1"/>
      <c r="J36" s="1"/>
      <c r="K36" t="s">
        <v>58</v>
      </c>
      <c r="L36" s="1">
        <f t="shared" si="2"/>
        <v>9915</v>
      </c>
      <c r="M36" s="1">
        <f t="shared" si="3"/>
        <v>16525</v>
      </c>
      <c r="N36" s="1">
        <f t="shared" si="4"/>
        <v>39660</v>
      </c>
      <c r="O36" s="1">
        <f t="shared" si="5"/>
        <v>7436.25</v>
      </c>
      <c r="P36" s="1">
        <f t="shared" si="6"/>
        <v>2478.75</v>
      </c>
    </row>
    <row r="37" spans="2:16" x14ac:dyDescent="0.25">
      <c r="B37" t="s">
        <v>61</v>
      </c>
      <c r="C37" s="1">
        <v>109927</v>
      </c>
      <c r="D37" s="1">
        <v>0</v>
      </c>
      <c r="E37" s="1">
        <f t="shared" si="8"/>
        <v>109927</v>
      </c>
      <c r="F37" s="1">
        <f t="shared" si="7"/>
        <v>109927</v>
      </c>
      <c r="G37">
        <v>3</v>
      </c>
      <c r="H37" s="1">
        <f t="shared" si="1"/>
        <v>36642.333333333336</v>
      </c>
      <c r="I37" s="1"/>
      <c r="J37" s="1"/>
      <c r="K37" t="s">
        <v>62</v>
      </c>
      <c r="L37" s="1">
        <f t="shared" si="2"/>
        <v>16489.05</v>
      </c>
      <c r="M37" s="1">
        <f t="shared" si="3"/>
        <v>27481.75</v>
      </c>
      <c r="N37" s="1">
        <f t="shared" si="4"/>
        <v>65956.2</v>
      </c>
      <c r="O37" s="1">
        <f t="shared" si="5"/>
        <v>12366.787499999999</v>
      </c>
      <c r="P37" s="1">
        <f t="shared" si="6"/>
        <v>4122.2624999999998</v>
      </c>
    </row>
    <row r="38" spans="2:16" x14ac:dyDescent="0.25">
      <c r="B38" t="s">
        <v>63</v>
      </c>
      <c r="C38" s="1">
        <v>11357</v>
      </c>
      <c r="D38" s="1">
        <v>0</v>
      </c>
      <c r="E38" s="1">
        <f t="shared" si="8"/>
        <v>11357</v>
      </c>
      <c r="F38" s="1">
        <f t="shared" si="7"/>
        <v>11357</v>
      </c>
      <c r="G38">
        <v>1</v>
      </c>
      <c r="H38" s="1">
        <f t="shared" si="1"/>
        <v>11357</v>
      </c>
      <c r="I38" s="1"/>
      <c r="J38" s="1"/>
      <c r="K38" t="s">
        <v>62</v>
      </c>
      <c r="L38" s="1">
        <f t="shared" si="2"/>
        <v>1703.55</v>
      </c>
      <c r="M38" s="1">
        <f t="shared" si="3"/>
        <v>2839.25</v>
      </c>
      <c r="N38" s="1">
        <f t="shared" si="4"/>
        <v>6814.2</v>
      </c>
      <c r="O38" s="1">
        <f t="shared" si="5"/>
        <v>1277.6624999999999</v>
      </c>
      <c r="P38" s="1">
        <f t="shared" si="6"/>
        <v>425.88749999999999</v>
      </c>
    </row>
    <row r="39" spans="2:16" x14ac:dyDescent="0.25">
      <c r="B39" t="s">
        <v>64</v>
      </c>
      <c r="C39" s="1">
        <v>71880</v>
      </c>
      <c r="D39" s="1">
        <v>0</v>
      </c>
      <c r="E39" s="1">
        <f t="shared" si="8"/>
        <v>71880</v>
      </c>
      <c r="F39" s="1">
        <f t="shared" si="7"/>
        <v>71880</v>
      </c>
      <c r="G39">
        <v>1</v>
      </c>
      <c r="H39" s="1">
        <f t="shared" si="1"/>
        <v>71880</v>
      </c>
      <c r="I39" s="1"/>
      <c r="J39" s="1"/>
      <c r="K39" t="s">
        <v>62</v>
      </c>
      <c r="L39" s="1">
        <f t="shared" si="2"/>
        <v>10782</v>
      </c>
      <c r="M39" s="1">
        <f t="shared" si="3"/>
        <v>17970</v>
      </c>
      <c r="N39" s="1">
        <f t="shared" si="4"/>
        <v>43128</v>
      </c>
      <c r="O39" s="1">
        <f t="shared" si="5"/>
        <v>8086.5</v>
      </c>
      <c r="P39" s="1">
        <f t="shared" si="6"/>
        <v>2695.5</v>
      </c>
    </row>
    <row r="40" spans="2:16" x14ac:dyDescent="0.25">
      <c r="B40" t="s">
        <v>65</v>
      </c>
      <c r="C40" s="1">
        <v>138588</v>
      </c>
      <c r="D40" s="1">
        <v>0</v>
      </c>
      <c r="E40" s="1">
        <f t="shared" si="8"/>
        <v>138588</v>
      </c>
      <c r="F40" s="1">
        <f t="shared" si="7"/>
        <v>138588</v>
      </c>
      <c r="G40">
        <v>2</v>
      </c>
      <c r="H40" s="1">
        <f t="shared" si="1"/>
        <v>69294</v>
      </c>
      <c r="I40" s="1"/>
      <c r="J40" s="1"/>
      <c r="K40" t="s">
        <v>66</v>
      </c>
      <c r="L40" s="1">
        <f t="shared" si="2"/>
        <v>20788.2</v>
      </c>
      <c r="M40" s="1">
        <f t="shared" si="3"/>
        <v>34647</v>
      </c>
      <c r="N40" s="1">
        <f t="shared" si="4"/>
        <v>83152.800000000003</v>
      </c>
      <c r="O40" s="1">
        <f t="shared" si="5"/>
        <v>15591.150000000001</v>
      </c>
      <c r="P40" s="1">
        <f t="shared" si="6"/>
        <v>5197.05</v>
      </c>
    </row>
    <row r="41" spans="2:16" x14ac:dyDescent="0.25">
      <c r="B41" t="s">
        <v>67</v>
      </c>
      <c r="C41" s="1">
        <v>10485</v>
      </c>
      <c r="D41" s="1">
        <v>0</v>
      </c>
      <c r="E41" s="1">
        <f t="shared" si="8"/>
        <v>10485</v>
      </c>
      <c r="F41" s="1">
        <f t="shared" si="7"/>
        <v>10485</v>
      </c>
      <c r="G41">
        <v>1</v>
      </c>
      <c r="H41" s="1">
        <f t="shared" si="1"/>
        <v>10485</v>
      </c>
      <c r="I41" s="1"/>
      <c r="J41" s="1"/>
      <c r="K41" t="s">
        <v>66</v>
      </c>
      <c r="L41" s="1">
        <f t="shared" si="2"/>
        <v>1572.75</v>
      </c>
      <c r="M41" s="1">
        <f t="shared" si="3"/>
        <v>2621.25</v>
      </c>
      <c r="N41" s="1">
        <f t="shared" si="4"/>
        <v>6291</v>
      </c>
      <c r="O41" s="1">
        <f t="shared" si="5"/>
        <v>1179.5625</v>
      </c>
      <c r="P41" s="1">
        <f t="shared" si="6"/>
        <v>393.1875</v>
      </c>
    </row>
    <row r="42" spans="2:16" x14ac:dyDescent="0.25">
      <c r="B42" t="s">
        <v>68</v>
      </c>
      <c r="C42" s="1">
        <v>70340</v>
      </c>
      <c r="D42" s="1">
        <v>0</v>
      </c>
      <c r="E42" s="1">
        <f t="shared" si="8"/>
        <v>70340</v>
      </c>
      <c r="F42" s="1">
        <f t="shared" si="7"/>
        <v>70340</v>
      </c>
      <c r="G42">
        <v>2</v>
      </c>
      <c r="H42" s="1">
        <f t="shared" si="1"/>
        <v>35170</v>
      </c>
      <c r="I42" s="1"/>
      <c r="J42" s="1"/>
      <c r="K42" t="s">
        <v>66</v>
      </c>
      <c r="L42" s="1">
        <f t="shared" si="2"/>
        <v>10551</v>
      </c>
      <c r="M42" s="1">
        <f t="shared" si="3"/>
        <v>17585</v>
      </c>
      <c r="N42" s="1">
        <f t="shared" si="4"/>
        <v>42204</v>
      </c>
      <c r="O42" s="1">
        <f t="shared" si="5"/>
        <v>7913.25</v>
      </c>
      <c r="P42" s="1">
        <f t="shared" si="6"/>
        <v>2637.75</v>
      </c>
    </row>
    <row r="43" spans="2:16" x14ac:dyDescent="0.25">
      <c r="B43" t="s">
        <v>39</v>
      </c>
      <c r="C43" s="1">
        <v>117654</v>
      </c>
      <c r="D43" s="1">
        <v>0</v>
      </c>
      <c r="E43" s="1">
        <f t="shared" si="8"/>
        <v>117654</v>
      </c>
      <c r="F43" s="1">
        <f t="shared" si="7"/>
        <v>117654</v>
      </c>
      <c r="G43">
        <v>1</v>
      </c>
      <c r="H43" s="1">
        <f t="shared" si="1"/>
        <v>117654</v>
      </c>
      <c r="I43" s="1">
        <v>100000</v>
      </c>
      <c r="J43" s="1"/>
      <c r="K43" t="s">
        <v>56</v>
      </c>
      <c r="L43" s="1">
        <f t="shared" si="2"/>
        <v>17648.099999999999</v>
      </c>
      <c r="M43" s="1">
        <f t="shared" si="3"/>
        <v>29413.5</v>
      </c>
      <c r="N43" s="1">
        <f t="shared" si="4"/>
        <v>70592.399999999994</v>
      </c>
      <c r="O43" s="1">
        <f t="shared" si="5"/>
        <v>13236.074999999999</v>
      </c>
      <c r="P43" s="1">
        <f t="shared" si="6"/>
        <v>4412.0249999999996</v>
      </c>
    </row>
    <row r="44" spans="2:16" x14ac:dyDescent="0.25">
      <c r="B44" s="2" t="s">
        <v>69</v>
      </c>
      <c r="C44" s="1">
        <v>766841</v>
      </c>
      <c r="D44" s="1">
        <v>0</v>
      </c>
      <c r="E44" s="1">
        <f t="shared" si="8"/>
        <v>766841</v>
      </c>
      <c r="F44" s="1">
        <f t="shared" si="7"/>
        <v>766841</v>
      </c>
      <c r="G44">
        <f>SUM(G45:G56)</f>
        <v>29</v>
      </c>
      <c r="H44" s="1">
        <f t="shared" si="1"/>
        <v>26442.793103448275</v>
      </c>
      <c r="I44" s="1"/>
      <c r="J44" s="1"/>
      <c r="K44" t="s">
        <v>70</v>
      </c>
      <c r="L44" s="1">
        <f t="shared" si="2"/>
        <v>115026.15</v>
      </c>
      <c r="M44" s="1">
        <f t="shared" si="3"/>
        <v>191710.25</v>
      </c>
      <c r="N44" s="1">
        <f t="shared" si="4"/>
        <v>460104.6</v>
      </c>
      <c r="O44" s="1">
        <f t="shared" si="5"/>
        <v>86269.612499999988</v>
      </c>
      <c r="P44" s="1">
        <f t="shared" si="6"/>
        <v>28756.537499999999</v>
      </c>
    </row>
    <row r="45" spans="2:16" x14ac:dyDescent="0.25">
      <c r="B45" t="s">
        <v>22</v>
      </c>
      <c r="C45" s="1">
        <v>32321</v>
      </c>
      <c r="D45" s="1">
        <v>0</v>
      </c>
      <c r="E45" s="1">
        <f t="shared" si="8"/>
        <v>32321</v>
      </c>
      <c r="F45" s="1">
        <f t="shared" si="7"/>
        <v>32321</v>
      </c>
      <c r="G45">
        <v>7</v>
      </c>
      <c r="H45" s="1">
        <f t="shared" si="1"/>
        <v>4617.2857142857147</v>
      </c>
      <c r="I45" s="1">
        <v>57000</v>
      </c>
      <c r="J45" s="1"/>
      <c r="K45" t="s">
        <v>70</v>
      </c>
      <c r="L45" s="1">
        <f t="shared" si="2"/>
        <v>4848.1499999999996</v>
      </c>
      <c r="M45" s="1">
        <f t="shared" si="3"/>
        <v>8080.25</v>
      </c>
      <c r="N45" s="1">
        <f t="shared" si="4"/>
        <v>19392.599999999999</v>
      </c>
      <c r="O45" s="1">
        <f t="shared" si="5"/>
        <v>3636.1124999999997</v>
      </c>
      <c r="P45" s="1">
        <f t="shared" si="6"/>
        <v>1212.0374999999999</v>
      </c>
    </row>
    <row r="46" spans="2:16" x14ac:dyDescent="0.25">
      <c r="B46" t="s">
        <v>23</v>
      </c>
      <c r="C46" s="1">
        <v>11140</v>
      </c>
      <c r="D46" s="1">
        <v>0</v>
      </c>
      <c r="E46" s="1">
        <f t="shared" si="8"/>
        <v>11140</v>
      </c>
      <c r="F46" s="1">
        <f t="shared" si="7"/>
        <v>11140</v>
      </c>
      <c r="G46">
        <v>1</v>
      </c>
      <c r="H46" s="1">
        <f t="shared" si="1"/>
        <v>11140</v>
      </c>
      <c r="I46" s="1"/>
      <c r="J46" s="1"/>
      <c r="K46" t="s">
        <v>70</v>
      </c>
      <c r="L46" s="1">
        <f t="shared" si="2"/>
        <v>1671</v>
      </c>
      <c r="M46" s="1">
        <f t="shared" si="3"/>
        <v>2785</v>
      </c>
      <c r="N46" s="1">
        <f t="shared" si="4"/>
        <v>6684</v>
      </c>
      <c r="O46" s="1">
        <f t="shared" si="5"/>
        <v>1253.25</v>
      </c>
      <c r="P46" s="1">
        <f t="shared" si="6"/>
        <v>417.75</v>
      </c>
    </row>
    <row r="47" spans="2:16" x14ac:dyDescent="0.25">
      <c r="B47" t="s">
        <v>71</v>
      </c>
      <c r="C47" s="1">
        <v>143507</v>
      </c>
      <c r="D47" s="1">
        <v>0</v>
      </c>
      <c r="E47" s="1">
        <f t="shared" si="8"/>
        <v>143507</v>
      </c>
      <c r="F47" s="1">
        <f t="shared" si="7"/>
        <v>143507</v>
      </c>
      <c r="G47">
        <v>1</v>
      </c>
      <c r="H47" s="1">
        <f t="shared" si="1"/>
        <v>143507</v>
      </c>
      <c r="I47" s="1"/>
      <c r="J47" s="1"/>
      <c r="K47" t="s">
        <v>72</v>
      </c>
      <c r="L47" s="1">
        <f t="shared" si="2"/>
        <v>21526.05</v>
      </c>
      <c r="M47" s="1">
        <f t="shared" si="3"/>
        <v>35876.75</v>
      </c>
      <c r="N47" s="1">
        <f t="shared" si="4"/>
        <v>86104.2</v>
      </c>
      <c r="O47" s="1">
        <f t="shared" si="5"/>
        <v>16144.537499999999</v>
      </c>
      <c r="P47" s="1">
        <f t="shared" si="6"/>
        <v>5381.5124999999998</v>
      </c>
    </row>
    <row r="48" spans="2:16" x14ac:dyDescent="0.25">
      <c r="B48" t="s">
        <v>73</v>
      </c>
      <c r="C48" s="1">
        <v>10927</v>
      </c>
      <c r="D48" s="1">
        <v>0</v>
      </c>
      <c r="E48" s="1">
        <f t="shared" si="8"/>
        <v>10927</v>
      </c>
      <c r="F48" s="1">
        <f t="shared" si="7"/>
        <v>10927</v>
      </c>
      <c r="G48">
        <v>1</v>
      </c>
      <c r="H48" s="1">
        <f t="shared" si="1"/>
        <v>10927</v>
      </c>
      <c r="I48" s="1"/>
      <c r="J48" s="1"/>
      <c r="K48" t="s">
        <v>72</v>
      </c>
      <c r="L48" s="1">
        <f t="shared" si="2"/>
        <v>1639.05</v>
      </c>
      <c r="M48" s="1">
        <f t="shared" si="3"/>
        <v>2731.75</v>
      </c>
      <c r="N48" s="1">
        <f t="shared" si="4"/>
        <v>6556.2</v>
      </c>
      <c r="O48" s="1">
        <f t="shared" si="5"/>
        <v>1229.2874999999999</v>
      </c>
      <c r="P48" s="1">
        <f t="shared" si="6"/>
        <v>409.76249999999999</v>
      </c>
    </row>
    <row r="49" spans="2:16" x14ac:dyDescent="0.25">
      <c r="B49" t="s">
        <v>74</v>
      </c>
      <c r="C49" s="1">
        <v>63713</v>
      </c>
      <c r="D49" s="1">
        <v>0</v>
      </c>
      <c r="E49" s="1">
        <f t="shared" si="8"/>
        <v>63713</v>
      </c>
      <c r="F49" s="1">
        <f t="shared" si="7"/>
        <v>63713</v>
      </c>
      <c r="G49">
        <v>1</v>
      </c>
      <c r="H49" s="1">
        <f t="shared" si="1"/>
        <v>63713</v>
      </c>
      <c r="I49" s="1"/>
      <c r="J49" s="1"/>
      <c r="K49" t="s">
        <v>72</v>
      </c>
      <c r="L49" s="1">
        <f t="shared" si="2"/>
        <v>9556.9499999999989</v>
      </c>
      <c r="M49" s="1">
        <f t="shared" si="3"/>
        <v>15928.25</v>
      </c>
      <c r="N49" s="1">
        <f t="shared" si="4"/>
        <v>38227.799999999996</v>
      </c>
      <c r="O49" s="1">
        <f t="shared" si="5"/>
        <v>7167.7124999999996</v>
      </c>
      <c r="P49" s="1">
        <f t="shared" si="6"/>
        <v>2389.2374999999997</v>
      </c>
    </row>
    <row r="50" spans="2:16" x14ac:dyDescent="0.25">
      <c r="B50" t="s">
        <v>75</v>
      </c>
      <c r="C50" s="1">
        <v>117020</v>
      </c>
      <c r="D50" s="1">
        <v>0</v>
      </c>
      <c r="E50" s="1">
        <f t="shared" si="8"/>
        <v>117020</v>
      </c>
      <c r="F50" s="1">
        <f t="shared" si="7"/>
        <v>117020</v>
      </c>
      <c r="G50">
        <v>3</v>
      </c>
      <c r="H50" s="1">
        <f t="shared" si="1"/>
        <v>39006.666666666664</v>
      </c>
      <c r="I50" s="1"/>
      <c r="J50" s="1"/>
      <c r="K50" t="s">
        <v>76</v>
      </c>
      <c r="L50" s="1">
        <f t="shared" si="2"/>
        <v>17553</v>
      </c>
      <c r="M50" s="1">
        <f t="shared" si="3"/>
        <v>29255</v>
      </c>
      <c r="N50" s="1">
        <f t="shared" si="4"/>
        <v>70212</v>
      </c>
      <c r="O50" s="1">
        <f t="shared" si="5"/>
        <v>13164.75</v>
      </c>
      <c r="P50" s="1">
        <f t="shared" si="6"/>
        <v>4388.25</v>
      </c>
    </row>
    <row r="51" spans="2:16" x14ac:dyDescent="0.25">
      <c r="B51" t="s">
        <v>77</v>
      </c>
      <c r="C51" s="1">
        <v>11877</v>
      </c>
      <c r="D51" s="1">
        <v>0</v>
      </c>
      <c r="E51" s="1">
        <f t="shared" si="8"/>
        <v>11877</v>
      </c>
      <c r="F51" s="1">
        <f t="shared" si="7"/>
        <v>11877</v>
      </c>
      <c r="G51">
        <v>2</v>
      </c>
      <c r="H51" s="1">
        <f t="shared" si="1"/>
        <v>5938.5</v>
      </c>
      <c r="I51" s="1"/>
      <c r="J51" s="1"/>
      <c r="K51" t="s">
        <v>76</v>
      </c>
      <c r="L51" s="1">
        <f t="shared" si="2"/>
        <v>1781.55</v>
      </c>
      <c r="M51" s="1">
        <f t="shared" si="3"/>
        <v>2969.25</v>
      </c>
      <c r="N51" s="1">
        <f t="shared" si="4"/>
        <v>7126.2</v>
      </c>
      <c r="O51" s="1">
        <f t="shared" si="5"/>
        <v>1336.1624999999999</v>
      </c>
      <c r="P51" s="1">
        <f t="shared" si="6"/>
        <v>445.38749999999999</v>
      </c>
    </row>
    <row r="52" spans="2:16" x14ac:dyDescent="0.25">
      <c r="B52" t="s">
        <v>78</v>
      </c>
      <c r="C52" s="1">
        <v>75209</v>
      </c>
      <c r="D52" s="1">
        <v>0</v>
      </c>
      <c r="E52" s="1">
        <f t="shared" si="8"/>
        <v>75209</v>
      </c>
      <c r="F52" s="1">
        <f t="shared" si="7"/>
        <v>75209</v>
      </c>
      <c r="G52">
        <v>3</v>
      </c>
      <c r="H52" s="1">
        <f t="shared" si="1"/>
        <v>25069.666666666668</v>
      </c>
      <c r="I52" s="1"/>
      <c r="J52" s="1"/>
      <c r="K52" t="s">
        <v>76</v>
      </c>
      <c r="L52" s="1">
        <f t="shared" si="2"/>
        <v>11281.35</v>
      </c>
      <c r="M52" s="1">
        <f t="shared" si="3"/>
        <v>18802.25</v>
      </c>
      <c r="N52" s="1">
        <f t="shared" si="4"/>
        <v>45125.4</v>
      </c>
      <c r="O52" s="1">
        <f t="shared" si="5"/>
        <v>8461.0125000000007</v>
      </c>
      <c r="P52" s="1">
        <f t="shared" si="6"/>
        <v>2820.3375000000001</v>
      </c>
    </row>
    <row r="53" spans="2:16" x14ac:dyDescent="0.25">
      <c r="B53" t="s">
        <v>79</v>
      </c>
      <c r="C53" s="1">
        <v>112661</v>
      </c>
      <c r="D53" s="1">
        <v>0</v>
      </c>
      <c r="E53" s="1">
        <f t="shared" si="8"/>
        <v>112661</v>
      </c>
      <c r="F53" s="1">
        <f t="shared" si="7"/>
        <v>112661</v>
      </c>
      <c r="G53">
        <v>2</v>
      </c>
      <c r="H53" s="1">
        <f t="shared" si="1"/>
        <v>56330.5</v>
      </c>
      <c r="I53" s="1"/>
      <c r="J53" s="1"/>
      <c r="K53" t="s">
        <v>80</v>
      </c>
      <c r="L53" s="1">
        <f t="shared" si="2"/>
        <v>16899.149999999998</v>
      </c>
      <c r="M53" s="1">
        <f t="shared" si="3"/>
        <v>28165.25</v>
      </c>
      <c r="N53" s="1">
        <f t="shared" si="4"/>
        <v>67596.599999999991</v>
      </c>
      <c r="O53" s="1">
        <f t="shared" si="5"/>
        <v>12674.362499999999</v>
      </c>
      <c r="P53" s="1">
        <f t="shared" si="6"/>
        <v>4224.7874999999995</v>
      </c>
    </row>
    <row r="54" spans="2:16" x14ac:dyDescent="0.25">
      <c r="B54" t="s">
        <v>81</v>
      </c>
      <c r="C54" s="1">
        <v>10615</v>
      </c>
      <c r="D54" s="1">
        <v>0</v>
      </c>
      <c r="E54" s="1">
        <f t="shared" si="8"/>
        <v>10615</v>
      </c>
      <c r="F54" s="1">
        <f t="shared" si="7"/>
        <v>10615</v>
      </c>
      <c r="G54">
        <v>3</v>
      </c>
      <c r="H54" s="1">
        <f t="shared" si="1"/>
        <v>3538.3333333333335</v>
      </c>
      <c r="I54" s="1"/>
      <c r="J54" s="1"/>
      <c r="K54" t="s">
        <v>80</v>
      </c>
      <c r="L54" s="1">
        <f t="shared" si="2"/>
        <v>1592.25</v>
      </c>
      <c r="M54" s="1">
        <f t="shared" si="3"/>
        <v>2653.75</v>
      </c>
      <c r="N54" s="1">
        <f t="shared" si="4"/>
        <v>6369</v>
      </c>
      <c r="O54" s="1">
        <f t="shared" si="5"/>
        <v>1194.1875</v>
      </c>
      <c r="P54" s="1">
        <f t="shared" si="6"/>
        <v>398.0625</v>
      </c>
    </row>
    <row r="55" spans="2:16" x14ac:dyDescent="0.25">
      <c r="B55" t="s">
        <v>82</v>
      </c>
      <c r="C55" s="1">
        <v>64934</v>
      </c>
      <c r="D55" s="1">
        <v>0</v>
      </c>
      <c r="E55" s="1">
        <f t="shared" si="8"/>
        <v>64934</v>
      </c>
      <c r="F55" s="1">
        <f t="shared" si="7"/>
        <v>64934</v>
      </c>
      <c r="G55">
        <v>1</v>
      </c>
      <c r="H55" s="1">
        <f t="shared" si="1"/>
        <v>64934</v>
      </c>
      <c r="I55" s="1"/>
      <c r="J55" s="1"/>
      <c r="K55" t="s">
        <v>80</v>
      </c>
      <c r="L55" s="1">
        <f t="shared" si="2"/>
        <v>9740.1</v>
      </c>
      <c r="M55" s="1">
        <f t="shared" si="3"/>
        <v>16233.5</v>
      </c>
      <c r="N55" s="1">
        <f t="shared" si="4"/>
        <v>38960.400000000001</v>
      </c>
      <c r="O55" s="1">
        <f t="shared" si="5"/>
        <v>7305.0750000000007</v>
      </c>
      <c r="P55" s="1">
        <f t="shared" si="6"/>
        <v>2435.0250000000001</v>
      </c>
    </row>
    <row r="56" spans="2:16" x14ac:dyDescent="0.25">
      <c r="B56" t="s">
        <v>39</v>
      </c>
      <c r="C56" s="1">
        <v>112917</v>
      </c>
      <c r="D56" s="1">
        <v>0</v>
      </c>
      <c r="E56" s="1">
        <f t="shared" si="8"/>
        <v>112917</v>
      </c>
      <c r="F56" s="1">
        <f t="shared" si="7"/>
        <v>112917</v>
      </c>
      <c r="G56">
        <v>4</v>
      </c>
      <c r="H56" s="1">
        <f t="shared" si="1"/>
        <v>28229.25</v>
      </c>
      <c r="I56" s="1"/>
      <c r="J56" s="1"/>
      <c r="K56" t="s">
        <v>70</v>
      </c>
      <c r="L56" s="1">
        <f t="shared" si="2"/>
        <v>16937.55</v>
      </c>
      <c r="M56" s="1">
        <f t="shared" si="3"/>
        <v>28229.25</v>
      </c>
      <c r="N56" s="1">
        <f t="shared" si="4"/>
        <v>67750.2</v>
      </c>
      <c r="O56" s="1">
        <f t="shared" si="5"/>
        <v>12703.162499999999</v>
      </c>
      <c r="P56" s="1">
        <f t="shared" si="6"/>
        <v>4234.3874999999998</v>
      </c>
    </row>
    <row r="57" spans="2:16" x14ac:dyDescent="0.25">
      <c r="B57" t="s">
        <v>83</v>
      </c>
      <c r="C57" s="1">
        <v>839820</v>
      </c>
      <c r="D57" s="1">
        <v>0</v>
      </c>
      <c r="E57" s="1">
        <f t="shared" si="8"/>
        <v>839820</v>
      </c>
      <c r="F57" s="1">
        <f t="shared" si="7"/>
        <v>839820</v>
      </c>
      <c r="G57">
        <f>SUM(G58:G69)</f>
        <v>27</v>
      </c>
      <c r="H57" s="1">
        <f t="shared" si="1"/>
        <v>31104.444444444445</v>
      </c>
      <c r="I57" s="1"/>
      <c r="J57" s="1"/>
      <c r="K57" t="s">
        <v>84</v>
      </c>
      <c r="L57" s="1">
        <f t="shared" si="2"/>
        <v>125973</v>
      </c>
      <c r="M57" s="1">
        <f t="shared" si="3"/>
        <v>209955</v>
      </c>
      <c r="N57" s="1">
        <f t="shared" si="4"/>
        <v>503892</v>
      </c>
      <c r="O57" s="1">
        <f t="shared" si="5"/>
        <v>94479.75</v>
      </c>
      <c r="P57" s="1">
        <f t="shared" si="6"/>
        <v>31493.25</v>
      </c>
    </row>
    <row r="58" spans="2:16" x14ac:dyDescent="0.25">
      <c r="B58" t="s">
        <v>22</v>
      </c>
      <c r="C58" s="1">
        <v>72347</v>
      </c>
      <c r="D58" s="1">
        <v>0</v>
      </c>
      <c r="E58" s="1">
        <f t="shared" si="8"/>
        <v>72347</v>
      </c>
      <c r="F58" s="1">
        <f t="shared" si="7"/>
        <v>72347</v>
      </c>
      <c r="G58">
        <v>6</v>
      </c>
      <c r="H58" s="1">
        <f t="shared" si="1"/>
        <v>12057.833333333334</v>
      </c>
      <c r="I58" s="1">
        <v>57000</v>
      </c>
      <c r="J58" s="1"/>
      <c r="K58" t="s">
        <v>84</v>
      </c>
      <c r="L58" s="1">
        <f t="shared" si="2"/>
        <v>10852.05</v>
      </c>
      <c r="M58" s="1">
        <f t="shared" si="3"/>
        <v>18086.75</v>
      </c>
      <c r="N58" s="1">
        <f t="shared" si="4"/>
        <v>43408.2</v>
      </c>
      <c r="O58" s="1">
        <f t="shared" si="5"/>
        <v>8139.0374999999995</v>
      </c>
      <c r="P58" s="1">
        <f t="shared" si="6"/>
        <v>2713.0124999999998</v>
      </c>
    </row>
    <row r="59" spans="2:16" x14ac:dyDescent="0.25">
      <c r="B59" t="s">
        <v>23</v>
      </c>
      <c r="C59" s="1">
        <v>11495</v>
      </c>
      <c r="D59" s="1">
        <v>0</v>
      </c>
      <c r="E59" s="1">
        <f t="shared" si="8"/>
        <v>11495</v>
      </c>
      <c r="F59" s="1">
        <f t="shared" si="7"/>
        <v>11495</v>
      </c>
      <c r="G59">
        <v>2</v>
      </c>
      <c r="H59" s="1">
        <f t="shared" si="1"/>
        <v>5747.5</v>
      </c>
      <c r="I59" s="1"/>
      <c r="J59" s="1"/>
      <c r="K59" t="s">
        <v>84</v>
      </c>
      <c r="L59" s="1">
        <f t="shared" si="2"/>
        <v>1724.25</v>
      </c>
      <c r="M59" s="1">
        <f t="shared" si="3"/>
        <v>2873.75</v>
      </c>
      <c r="N59" s="1">
        <f t="shared" si="4"/>
        <v>6897</v>
      </c>
      <c r="O59" s="1">
        <f t="shared" si="5"/>
        <v>1293.1875</v>
      </c>
      <c r="P59" s="1">
        <f t="shared" si="6"/>
        <v>431.0625</v>
      </c>
    </row>
    <row r="60" spans="2:16" x14ac:dyDescent="0.25">
      <c r="B60" t="s">
        <v>85</v>
      </c>
      <c r="C60" s="1">
        <v>143501</v>
      </c>
      <c r="D60" s="1">
        <v>0</v>
      </c>
      <c r="E60" s="1">
        <f t="shared" si="8"/>
        <v>143501</v>
      </c>
      <c r="F60" s="1">
        <f t="shared" si="7"/>
        <v>143501</v>
      </c>
      <c r="G60">
        <v>3</v>
      </c>
      <c r="H60" s="1">
        <f t="shared" si="1"/>
        <v>47833.666666666664</v>
      </c>
      <c r="I60" s="1"/>
      <c r="J60" s="1"/>
      <c r="K60" t="s">
        <v>86</v>
      </c>
      <c r="L60" s="1">
        <f t="shared" si="2"/>
        <v>21525.149999999998</v>
      </c>
      <c r="M60" s="1">
        <f t="shared" si="3"/>
        <v>35875.25</v>
      </c>
      <c r="N60" s="1">
        <f t="shared" si="4"/>
        <v>86100.599999999991</v>
      </c>
      <c r="O60" s="1">
        <f t="shared" si="5"/>
        <v>16143.862499999999</v>
      </c>
      <c r="P60" s="1">
        <f t="shared" si="6"/>
        <v>5381.2874999999995</v>
      </c>
    </row>
    <row r="61" spans="2:16" x14ac:dyDescent="0.25">
      <c r="B61" t="s">
        <v>87</v>
      </c>
      <c r="C61" s="1">
        <v>11896</v>
      </c>
      <c r="D61" s="1">
        <v>0</v>
      </c>
      <c r="E61" s="1">
        <f t="shared" si="8"/>
        <v>11896</v>
      </c>
      <c r="F61" s="1">
        <f t="shared" si="7"/>
        <v>11896</v>
      </c>
      <c r="G61">
        <v>1</v>
      </c>
      <c r="H61" s="1">
        <f t="shared" si="1"/>
        <v>11896</v>
      </c>
      <c r="I61" s="1"/>
      <c r="J61" s="1"/>
      <c r="K61" t="s">
        <v>86</v>
      </c>
      <c r="L61" s="1">
        <f t="shared" si="2"/>
        <v>1784.3999999999999</v>
      </c>
      <c r="M61" s="1">
        <f t="shared" si="3"/>
        <v>2974</v>
      </c>
      <c r="N61" s="1">
        <f t="shared" si="4"/>
        <v>7137.5999999999995</v>
      </c>
      <c r="O61" s="1">
        <f t="shared" si="5"/>
        <v>1338.3</v>
      </c>
      <c r="P61" s="1">
        <f t="shared" si="6"/>
        <v>446.09999999999997</v>
      </c>
    </row>
    <row r="62" spans="2:16" x14ac:dyDescent="0.25">
      <c r="B62" t="s">
        <v>88</v>
      </c>
      <c r="C62" s="1">
        <v>74500</v>
      </c>
      <c r="D62" s="1">
        <v>0</v>
      </c>
      <c r="E62" s="1">
        <f t="shared" si="8"/>
        <v>74500</v>
      </c>
      <c r="F62" s="1">
        <f t="shared" si="7"/>
        <v>74500</v>
      </c>
      <c r="G62">
        <v>1</v>
      </c>
      <c r="H62" s="1">
        <f t="shared" si="1"/>
        <v>74500</v>
      </c>
      <c r="I62" s="1"/>
      <c r="J62" s="1"/>
      <c r="K62" t="s">
        <v>86</v>
      </c>
      <c r="L62" s="1">
        <f t="shared" si="2"/>
        <v>11175</v>
      </c>
      <c r="M62" s="1">
        <f t="shared" si="3"/>
        <v>18625</v>
      </c>
      <c r="N62" s="1">
        <f t="shared" si="4"/>
        <v>44700</v>
      </c>
      <c r="O62" s="1">
        <f t="shared" si="5"/>
        <v>8381.25</v>
      </c>
      <c r="P62" s="1">
        <f t="shared" si="6"/>
        <v>2793.75</v>
      </c>
    </row>
    <row r="63" spans="2:16" x14ac:dyDescent="0.25">
      <c r="B63" t="s">
        <v>89</v>
      </c>
      <c r="C63" s="1">
        <v>126124</v>
      </c>
      <c r="D63" s="1">
        <v>0</v>
      </c>
      <c r="E63" s="1">
        <f t="shared" si="8"/>
        <v>126124</v>
      </c>
      <c r="F63" s="1">
        <f t="shared" si="7"/>
        <v>126124</v>
      </c>
      <c r="G63">
        <v>1</v>
      </c>
      <c r="H63" s="1">
        <f t="shared" si="1"/>
        <v>126124</v>
      </c>
      <c r="I63" s="1"/>
      <c r="J63" s="1"/>
      <c r="K63" t="s">
        <v>90</v>
      </c>
      <c r="L63" s="1">
        <f t="shared" si="2"/>
        <v>18918.599999999999</v>
      </c>
      <c r="M63" s="1">
        <f t="shared" si="3"/>
        <v>31531</v>
      </c>
      <c r="N63" s="1">
        <f t="shared" si="4"/>
        <v>75674.399999999994</v>
      </c>
      <c r="O63" s="1">
        <f t="shared" si="5"/>
        <v>14188.949999999999</v>
      </c>
      <c r="P63" s="1">
        <f t="shared" si="6"/>
        <v>4729.6499999999996</v>
      </c>
    </row>
    <row r="64" spans="2:16" x14ac:dyDescent="0.25">
      <c r="B64" t="s">
        <v>91</v>
      </c>
      <c r="C64" s="1">
        <v>12839</v>
      </c>
      <c r="D64" s="1">
        <v>0</v>
      </c>
      <c r="E64" s="1">
        <f t="shared" si="8"/>
        <v>12839</v>
      </c>
      <c r="F64" s="1">
        <f t="shared" si="7"/>
        <v>12839</v>
      </c>
      <c r="G64">
        <v>1</v>
      </c>
      <c r="H64" s="1">
        <f t="shared" si="1"/>
        <v>12839</v>
      </c>
      <c r="I64" s="1"/>
      <c r="J64" s="1"/>
      <c r="K64" t="s">
        <v>90</v>
      </c>
      <c r="L64" s="1">
        <f t="shared" si="2"/>
        <v>1925.85</v>
      </c>
      <c r="M64" s="1">
        <f t="shared" si="3"/>
        <v>3209.75</v>
      </c>
      <c r="N64" s="1">
        <f t="shared" si="4"/>
        <v>7703.4</v>
      </c>
      <c r="O64" s="1">
        <f t="shared" si="5"/>
        <v>1444.3874999999998</v>
      </c>
      <c r="P64" s="1">
        <f t="shared" si="6"/>
        <v>481.46249999999998</v>
      </c>
    </row>
    <row r="65" spans="2:16" x14ac:dyDescent="0.25">
      <c r="B65" t="s">
        <v>92</v>
      </c>
      <c r="C65" s="1">
        <v>70325</v>
      </c>
      <c r="D65" s="1">
        <v>0</v>
      </c>
      <c r="E65" s="1">
        <f t="shared" si="8"/>
        <v>70325</v>
      </c>
      <c r="F65" s="1">
        <f t="shared" si="7"/>
        <v>70325</v>
      </c>
      <c r="G65">
        <v>3</v>
      </c>
      <c r="H65" s="1">
        <f t="shared" si="1"/>
        <v>23441.666666666668</v>
      </c>
      <c r="I65" s="1"/>
      <c r="J65" s="1"/>
      <c r="K65" t="s">
        <v>90</v>
      </c>
      <c r="L65" s="1">
        <f t="shared" si="2"/>
        <v>10548.75</v>
      </c>
      <c r="M65" s="1">
        <f t="shared" si="3"/>
        <v>17581.25</v>
      </c>
      <c r="N65" s="1">
        <f t="shared" si="4"/>
        <v>42195</v>
      </c>
      <c r="O65" s="1">
        <f t="shared" si="5"/>
        <v>7911.5625</v>
      </c>
      <c r="P65" s="1">
        <f t="shared" si="6"/>
        <v>2637.1875</v>
      </c>
    </row>
    <row r="66" spans="2:16" x14ac:dyDescent="0.25">
      <c r="B66" t="s">
        <v>93</v>
      </c>
      <c r="C66" s="1">
        <v>132906</v>
      </c>
      <c r="D66" s="1">
        <v>0</v>
      </c>
      <c r="E66" s="1">
        <f t="shared" ref="E66:E97" si="9">C66-D66</f>
        <v>132906</v>
      </c>
      <c r="F66" s="1">
        <f t="shared" si="7"/>
        <v>132906</v>
      </c>
      <c r="G66">
        <v>2</v>
      </c>
      <c r="H66" s="1">
        <f t="shared" si="1"/>
        <v>66453</v>
      </c>
      <c r="I66" s="1"/>
      <c r="J66" s="1"/>
      <c r="K66" t="s">
        <v>94</v>
      </c>
      <c r="L66" s="1">
        <f t="shared" si="2"/>
        <v>19935.899999999998</v>
      </c>
      <c r="M66" s="1">
        <f t="shared" si="3"/>
        <v>33226.5</v>
      </c>
      <c r="N66" s="1">
        <f t="shared" si="4"/>
        <v>79743.599999999991</v>
      </c>
      <c r="O66" s="1">
        <f t="shared" si="5"/>
        <v>14951.924999999999</v>
      </c>
      <c r="P66" s="1">
        <f t="shared" si="6"/>
        <v>4983.9749999999995</v>
      </c>
    </row>
    <row r="67" spans="2:16" x14ac:dyDescent="0.25">
      <c r="B67" t="s">
        <v>95</v>
      </c>
      <c r="C67" s="1">
        <v>14037</v>
      </c>
      <c r="D67" s="1">
        <v>0</v>
      </c>
      <c r="E67" s="1">
        <f t="shared" si="9"/>
        <v>14037</v>
      </c>
      <c r="F67" s="1">
        <f t="shared" si="7"/>
        <v>14037</v>
      </c>
      <c r="G67">
        <v>2</v>
      </c>
      <c r="H67" s="1">
        <f t="shared" ref="H67:H121" si="10">C67/G67</f>
        <v>7018.5</v>
      </c>
      <c r="I67" s="1"/>
      <c r="J67" s="1"/>
      <c r="K67" t="s">
        <v>94</v>
      </c>
      <c r="L67" s="1">
        <f t="shared" ref="L67:L121" si="11">0.15*C67</f>
        <v>2105.5499999999997</v>
      </c>
      <c r="M67" s="1">
        <f t="shared" ref="M67:M117" si="12">0.25*C67</f>
        <v>3509.25</v>
      </c>
      <c r="N67" s="1">
        <f t="shared" ref="N67:N121" si="13">0.6*C67</f>
        <v>8422.1999999999989</v>
      </c>
      <c r="O67" s="1">
        <f t="shared" ref="O67:O121" si="14">0.75*L67</f>
        <v>1579.1624999999999</v>
      </c>
      <c r="P67" s="1">
        <f t="shared" ref="P67:P121" si="15">0.25*L67</f>
        <v>526.38749999999993</v>
      </c>
    </row>
    <row r="68" spans="2:16" x14ac:dyDescent="0.25">
      <c r="B68" t="s">
        <v>96</v>
      </c>
      <c r="C68" s="1">
        <v>60991</v>
      </c>
      <c r="D68" s="1">
        <v>0</v>
      </c>
      <c r="E68" s="1">
        <f t="shared" si="9"/>
        <v>60991</v>
      </c>
      <c r="F68" s="1">
        <f t="shared" ref="F68:F121" si="16">E68+D68</f>
        <v>60991</v>
      </c>
      <c r="G68">
        <v>4</v>
      </c>
      <c r="H68" s="1">
        <f t="shared" si="10"/>
        <v>15247.75</v>
      </c>
      <c r="I68" s="1"/>
      <c r="J68" s="1"/>
      <c r="K68" t="s">
        <v>94</v>
      </c>
      <c r="L68" s="1">
        <f t="shared" si="11"/>
        <v>9148.65</v>
      </c>
      <c r="M68" s="1">
        <f t="shared" si="12"/>
        <v>15247.75</v>
      </c>
      <c r="N68" s="1">
        <f t="shared" si="13"/>
        <v>36594.6</v>
      </c>
      <c r="O68" s="1">
        <f t="shared" si="14"/>
        <v>6861.4874999999993</v>
      </c>
      <c r="P68" s="1">
        <f t="shared" si="15"/>
        <v>2287.1624999999999</v>
      </c>
    </row>
    <row r="69" spans="2:16" x14ac:dyDescent="0.25">
      <c r="B69" t="s">
        <v>39</v>
      </c>
      <c r="C69" s="1">
        <v>108859</v>
      </c>
      <c r="D69" s="1">
        <v>0</v>
      </c>
      <c r="E69" s="1">
        <f t="shared" si="9"/>
        <v>108859</v>
      </c>
      <c r="F69" s="1">
        <f t="shared" si="16"/>
        <v>108859</v>
      </c>
      <c r="G69">
        <v>1</v>
      </c>
      <c r="H69" s="1">
        <f t="shared" si="10"/>
        <v>108859</v>
      </c>
      <c r="I69" s="1">
        <v>100000</v>
      </c>
      <c r="J69" s="1"/>
      <c r="K69" t="s">
        <v>84</v>
      </c>
      <c r="L69" s="1">
        <f t="shared" si="11"/>
        <v>16328.849999999999</v>
      </c>
      <c r="M69" s="1">
        <f t="shared" si="12"/>
        <v>27214.75</v>
      </c>
      <c r="N69" s="1">
        <f t="shared" si="13"/>
        <v>65315.399999999994</v>
      </c>
      <c r="O69" s="1">
        <f t="shared" si="14"/>
        <v>12246.637499999999</v>
      </c>
      <c r="P69" s="1">
        <f t="shared" si="15"/>
        <v>4082.2124999999996</v>
      </c>
    </row>
    <row r="70" spans="2:16" x14ac:dyDescent="0.25">
      <c r="B70" s="2" t="s">
        <v>97</v>
      </c>
      <c r="C70" s="1">
        <v>816979</v>
      </c>
      <c r="D70" s="1">
        <v>0</v>
      </c>
      <c r="E70" s="1">
        <f t="shared" si="9"/>
        <v>816979</v>
      </c>
      <c r="F70" s="1">
        <f t="shared" si="16"/>
        <v>816979</v>
      </c>
      <c r="G70">
        <f>SUM(G71:G82)</f>
        <v>32</v>
      </c>
      <c r="H70" s="1">
        <f t="shared" si="10"/>
        <v>25530.59375</v>
      </c>
      <c r="I70" s="1"/>
      <c r="J70" s="1"/>
      <c r="K70" t="s">
        <v>98</v>
      </c>
      <c r="L70" s="1">
        <f t="shared" si="11"/>
        <v>122546.84999999999</v>
      </c>
      <c r="M70" s="1">
        <f t="shared" si="12"/>
        <v>204244.75</v>
      </c>
      <c r="N70" s="1">
        <f t="shared" si="13"/>
        <v>490187.39999999997</v>
      </c>
      <c r="O70" s="1">
        <f t="shared" si="14"/>
        <v>91910.137499999997</v>
      </c>
      <c r="P70" s="1">
        <f t="shared" si="15"/>
        <v>30636.712499999998</v>
      </c>
    </row>
    <row r="71" spans="2:16" x14ac:dyDescent="0.25">
      <c r="B71" t="s">
        <v>22</v>
      </c>
      <c r="C71" s="1">
        <v>40554</v>
      </c>
      <c r="D71" s="1">
        <v>0</v>
      </c>
      <c r="E71" s="1">
        <f t="shared" si="9"/>
        <v>40554</v>
      </c>
      <c r="F71" s="1">
        <f t="shared" si="16"/>
        <v>40554</v>
      </c>
      <c r="G71">
        <v>8</v>
      </c>
      <c r="H71" s="1">
        <f t="shared" si="10"/>
        <v>5069.25</v>
      </c>
      <c r="I71" s="1">
        <v>57000</v>
      </c>
      <c r="J71" s="1"/>
      <c r="K71" t="s">
        <v>98</v>
      </c>
      <c r="L71" s="1">
        <f t="shared" si="11"/>
        <v>6083.0999999999995</v>
      </c>
      <c r="M71" s="1">
        <f t="shared" si="12"/>
        <v>10138.5</v>
      </c>
      <c r="N71" s="1">
        <f t="shared" si="13"/>
        <v>24332.399999999998</v>
      </c>
      <c r="O71" s="1">
        <f t="shared" si="14"/>
        <v>4562.3249999999998</v>
      </c>
      <c r="P71" s="1">
        <f t="shared" si="15"/>
        <v>1520.7749999999999</v>
      </c>
    </row>
    <row r="72" spans="2:16" x14ac:dyDescent="0.25">
      <c r="B72" t="s">
        <v>23</v>
      </c>
      <c r="C72" s="1">
        <v>11094</v>
      </c>
      <c r="D72" s="1">
        <v>0</v>
      </c>
      <c r="E72" s="1">
        <f t="shared" si="9"/>
        <v>11094</v>
      </c>
      <c r="F72" s="1">
        <f t="shared" si="16"/>
        <v>11094</v>
      </c>
      <c r="G72">
        <v>2</v>
      </c>
      <c r="H72" s="1">
        <f t="shared" si="10"/>
        <v>5547</v>
      </c>
      <c r="I72" s="1"/>
      <c r="J72" s="1"/>
      <c r="K72" t="s">
        <v>98</v>
      </c>
      <c r="L72" s="1">
        <f t="shared" si="11"/>
        <v>1664.1</v>
      </c>
      <c r="M72" s="1">
        <f t="shared" si="12"/>
        <v>2773.5</v>
      </c>
      <c r="N72" s="1">
        <f t="shared" si="13"/>
        <v>6656.4</v>
      </c>
      <c r="O72" s="1">
        <f t="shared" si="14"/>
        <v>1248.0749999999998</v>
      </c>
      <c r="P72" s="1">
        <f t="shared" si="15"/>
        <v>416.02499999999998</v>
      </c>
    </row>
    <row r="73" spans="2:16" x14ac:dyDescent="0.25">
      <c r="B73" t="s">
        <v>99</v>
      </c>
      <c r="C73" s="1">
        <v>136142</v>
      </c>
      <c r="D73" s="1">
        <v>0</v>
      </c>
      <c r="E73" s="1">
        <f t="shared" si="9"/>
        <v>136142</v>
      </c>
      <c r="F73" s="1">
        <f t="shared" si="16"/>
        <v>136142</v>
      </c>
      <c r="G73">
        <v>1</v>
      </c>
      <c r="H73" s="1">
        <f t="shared" si="10"/>
        <v>136142</v>
      </c>
      <c r="I73" s="1"/>
      <c r="J73" s="1"/>
      <c r="K73" t="s">
        <v>100</v>
      </c>
      <c r="L73" s="1">
        <f t="shared" si="11"/>
        <v>20421.3</v>
      </c>
      <c r="M73" s="1">
        <f t="shared" si="12"/>
        <v>34035.5</v>
      </c>
      <c r="N73" s="1">
        <f t="shared" si="13"/>
        <v>81685.2</v>
      </c>
      <c r="O73" s="1">
        <f t="shared" si="14"/>
        <v>15315.974999999999</v>
      </c>
      <c r="P73" s="1">
        <f t="shared" si="15"/>
        <v>5105.3249999999998</v>
      </c>
    </row>
    <row r="74" spans="2:16" x14ac:dyDescent="0.25">
      <c r="B74" t="s">
        <v>101</v>
      </c>
      <c r="C74" s="1">
        <v>11532</v>
      </c>
      <c r="D74" s="1">
        <v>0</v>
      </c>
      <c r="E74" s="1">
        <f t="shared" si="9"/>
        <v>11532</v>
      </c>
      <c r="F74" s="1">
        <f t="shared" si="16"/>
        <v>11532</v>
      </c>
      <c r="G74">
        <v>2</v>
      </c>
      <c r="H74" s="1">
        <f t="shared" si="10"/>
        <v>5766</v>
      </c>
      <c r="I74" s="1"/>
      <c r="J74" s="1"/>
      <c r="K74" t="s">
        <v>100</v>
      </c>
      <c r="L74" s="1">
        <f t="shared" si="11"/>
        <v>1729.8</v>
      </c>
      <c r="M74" s="1">
        <f t="shared" si="12"/>
        <v>2883</v>
      </c>
      <c r="N74" s="1">
        <f t="shared" si="13"/>
        <v>6919.2</v>
      </c>
      <c r="O74" s="1">
        <f t="shared" si="14"/>
        <v>1297.3499999999999</v>
      </c>
      <c r="P74" s="1">
        <f t="shared" si="15"/>
        <v>432.45</v>
      </c>
    </row>
    <row r="75" spans="2:16" x14ac:dyDescent="0.25">
      <c r="B75" t="s">
        <v>102</v>
      </c>
      <c r="C75" s="1">
        <v>76001</v>
      </c>
      <c r="D75" s="1">
        <v>0</v>
      </c>
      <c r="E75" s="1">
        <f t="shared" si="9"/>
        <v>76001</v>
      </c>
      <c r="F75" s="1">
        <f t="shared" si="16"/>
        <v>76001</v>
      </c>
      <c r="G75">
        <v>1</v>
      </c>
      <c r="H75" s="1">
        <f t="shared" si="10"/>
        <v>76001</v>
      </c>
      <c r="I75" s="1"/>
      <c r="J75" s="1"/>
      <c r="K75" t="s">
        <v>100</v>
      </c>
      <c r="L75" s="1">
        <f t="shared" si="11"/>
        <v>11400.15</v>
      </c>
      <c r="M75" s="1">
        <f t="shared" si="12"/>
        <v>19000.25</v>
      </c>
      <c r="N75" s="1">
        <f t="shared" si="13"/>
        <v>45600.6</v>
      </c>
      <c r="O75" s="1">
        <f t="shared" si="14"/>
        <v>8550.1124999999993</v>
      </c>
      <c r="P75" s="1">
        <f t="shared" si="15"/>
        <v>2850.0374999999999</v>
      </c>
    </row>
    <row r="76" spans="2:16" x14ac:dyDescent="0.25">
      <c r="B76" t="s">
        <v>103</v>
      </c>
      <c r="C76" s="1">
        <v>133636</v>
      </c>
      <c r="D76" s="1">
        <v>0</v>
      </c>
      <c r="E76" s="1">
        <f t="shared" si="9"/>
        <v>133636</v>
      </c>
      <c r="F76" s="1">
        <f t="shared" si="16"/>
        <v>133636</v>
      </c>
      <c r="G76">
        <v>2</v>
      </c>
      <c r="H76" s="1">
        <f t="shared" si="10"/>
        <v>66818</v>
      </c>
      <c r="I76" s="1"/>
      <c r="J76" s="1"/>
      <c r="K76" t="s">
        <v>104</v>
      </c>
      <c r="L76" s="1">
        <f t="shared" si="11"/>
        <v>20045.399999999998</v>
      </c>
      <c r="M76" s="1">
        <f t="shared" si="12"/>
        <v>33409</v>
      </c>
      <c r="N76" s="1">
        <f t="shared" si="13"/>
        <v>80181.599999999991</v>
      </c>
      <c r="O76" s="1">
        <f t="shared" si="14"/>
        <v>15034.05</v>
      </c>
      <c r="P76" s="1">
        <f t="shared" si="15"/>
        <v>5011.3499999999995</v>
      </c>
    </row>
    <row r="77" spans="2:16" x14ac:dyDescent="0.25">
      <c r="B77" t="s">
        <v>105</v>
      </c>
      <c r="C77" s="1">
        <v>14190</v>
      </c>
      <c r="D77" s="1">
        <v>0</v>
      </c>
      <c r="E77" s="1">
        <f t="shared" si="9"/>
        <v>14190</v>
      </c>
      <c r="F77" s="1">
        <f t="shared" si="16"/>
        <v>14190</v>
      </c>
      <c r="G77">
        <v>4</v>
      </c>
      <c r="H77" s="1">
        <f t="shared" si="10"/>
        <v>3547.5</v>
      </c>
      <c r="I77" s="1"/>
      <c r="J77" s="1"/>
      <c r="K77" t="s">
        <v>104</v>
      </c>
      <c r="L77" s="1">
        <f t="shared" si="11"/>
        <v>2128.5</v>
      </c>
      <c r="M77" s="1">
        <f t="shared" si="12"/>
        <v>3547.5</v>
      </c>
      <c r="N77" s="1">
        <f t="shared" si="13"/>
        <v>8514</v>
      </c>
      <c r="O77" s="1">
        <f t="shared" si="14"/>
        <v>1596.375</v>
      </c>
      <c r="P77" s="1">
        <f t="shared" si="15"/>
        <v>532.125</v>
      </c>
    </row>
    <row r="78" spans="2:16" x14ac:dyDescent="0.25">
      <c r="B78" t="s">
        <v>106</v>
      </c>
      <c r="C78" s="1">
        <v>77640</v>
      </c>
      <c r="D78" s="1">
        <v>0</v>
      </c>
      <c r="E78" s="1">
        <f t="shared" si="9"/>
        <v>77640</v>
      </c>
      <c r="F78" s="1">
        <f t="shared" si="16"/>
        <v>77640</v>
      </c>
      <c r="G78">
        <v>2</v>
      </c>
      <c r="H78" s="1">
        <f t="shared" si="10"/>
        <v>38820</v>
      </c>
      <c r="I78" s="1"/>
      <c r="J78" s="1"/>
      <c r="K78" t="s">
        <v>104</v>
      </c>
      <c r="L78" s="1">
        <f t="shared" si="11"/>
        <v>11646</v>
      </c>
      <c r="M78" s="1">
        <f t="shared" si="12"/>
        <v>19410</v>
      </c>
      <c r="N78" s="1">
        <f t="shared" si="13"/>
        <v>46584</v>
      </c>
      <c r="O78" s="1">
        <f t="shared" si="14"/>
        <v>8734.5</v>
      </c>
      <c r="P78" s="1">
        <f t="shared" si="15"/>
        <v>2911.5</v>
      </c>
    </row>
    <row r="79" spans="2:16" x14ac:dyDescent="0.25">
      <c r="B79" t="s">
        <v>107</v>
      </c>
      <c r="C79" s="1">
        <v>135770</v>
      </c>
      <c r="D79" s="1">
        <v>0</v>
      </c>
      <c r="E79" s="1">
        <f t="shared" si="9"/>
        <v>135770</v>
      </c>
      <c r="F79" s="1">
        <f t="shared" si="16"/>
        <v>135770</v>
      </c>
      <c r="G79">
        <v>4</v>
      </c>
      <c r="H79" s="1">
        <f t="shared" si="10"/>
        <v>33942.5</v>
      </c>
      <c r="I79" s="1"/>
      <c r="J79" s="1"/>
      <c r="K79" t="s">
        <v>108</v>
      </c>
      <c r="L79" s="1">
        <f t="shared" si="11"/>
        <v>20365.5</v>
      </c>
      <c r="M79" s="1">
        <f t="shared" si="12"/>
        <v>33942.5</v>
      </c>
      <c r="N79" s="1">
        <f t="shared" si="13"/>
        <v>81462</v>
      </c>
      <c r="O79" s="1">
        <f t="shared" si="14"/>
        <v>15274.125</v>
      </c>
      <c r="P79" s="1">
        <f t="shared" si="15"/>
        <v>5091.375</v>
      </c>
    </row>
    <row r="80" spans="2:16" x14ac:dyDescent="0.25">
      <c r="B80" t="s">
        <v>109</v>
      </c>
      <c r="C80" s="1">
        <v>10869</v>
      </c>
      <c r="D80" s="1">
        <v>0</v>
      </c>
      <c r="E80" s="1">
        <f t="shared" si="9"/>
        <v>10869</v>
      </c>
      <c r="F80" s="1">
        <f t="shared" si="16"/>
        <v>10869</v>
      </c>
      <c r="G80">
        <v>1</v>
      </c>
      <c r="H80" s="1">
        <f t="shared" si="10"/>
        <v>10869</v>
      </c>
      <c r="I80" s="1"/>
      <c r="J80" s="1"/>
      <c r="K80" t="s">
        <v>108</v>
      </c>
      <c r="L80" s="1">
        <f t="shared" si="11"/>
        <v>1630.35</v>
      </c>
      <c r="M80" s="1">
        <f t="shared" si="12"/>
        <v>2717.25</v>
      </c>
      <c r="N80" s="1">
        <f t="shared" si="13"/>
        <v>6521.4</v>
      </c>
      <c r="O80" s="1">
        <f t="shared" si="14"/>
        <v>1222.7624999999998</v>
      </c>
      <c r="P80" s="1">
        <f t="shared" si="15"/>
        <v>407.58749999999998</v>
      </c>
    </row>
    <row r="81" spans="2:16" x14ac:dyDescent="0.25">
      <c r="B81" t="s">
        <v>110</v>
      </c>
      <c r="C81" s="1">
        <v>60812</v>
      </c>
      <c r="D81" s="1">
        <v>0</v>
      </c>
      <c r="E81" s="1">
        <f t="shared" si="9"/>
        <v>60812</v>
      </c>
      <c r="F81" s="1">
        <f t="shared" si="16"/>
        <v>60812</v>
      </c>
      <c r="G81">
        <v>3</v>
      </c>
      <c r="H81" s="1">
        <f t="shared" si="10"/>
        <v>20270.666666666668</v>
      </c>
      <c r="I81" s="1"/>
      <c r="J81" s="1"/>
      <c r="K81" t="s">
        <v>108</v>
      </c>
      <c r="L81" s="1">
        <f t="shared" si="11"/>
        <v>9121.7999999999993</v>
      </c>
      <c r="M81" s="1">
        <f t="shared" si="12"/>
        <v>15203</v>
      </c>
      <c r="N81" s="1">
        <f t="shared" si="13"/>
        <v>36487.199999999997</v>
      </c>
      <c r="O81" s="1">
        <f t="shared" si="14"/>
        <v>6841.3499999999995</v>
      </c>
      <c r="P81" s="1">
        <f t="shared" si="15"/>
        <v>2280.4499999999998</v>
      </c>
    </row>
    <row r="82" spans="2:16" x14ac:dyDescent="0.25">
      <c r="B82" t="s">
        <v>39</v>
      </c>
      <c r="C82" s="1">
        <v>108739</v>
      </c>
      <c r="D82" s="1">
        <v>0</v>
      </c>
      <c r="E82" s="1">
        <f t="shared" si="9"/>
        <v>108739</v>
      </c>
      <c r="F82" s="1">
        <f t="shared" si="16"/>
        <v>108739</v>
      </c>
      <c r="G82">
        <v>2</v>
      </c>
      <c r="H82" s="1">
        <f t="shared" si="10"/>
        <v>54369.5</v>
      </c>
      <c r="I82" s="1">
        <v>100000</v>
      </c>
      <c r="J82" s="1"/>
      <c r="K82" t="s">
        <v>98</v>
      </c>
      <c r="L82" s="1">
        <f t="shared" si="11"/>
        <v>16310.849999999999</v>
      </c>
      <c r="M82" s="1">
        <f t="shared" si="12"/>
        <v>27184.75</v>
      </c>
      <c r="N82" s="1">
        <f t="shared" si="13"/>
        <v>65243.399999999994</v>
      </c>
      <c r="O82" s="1">
        <f t="shared" si="14"/>
        <v>12233.137499999999</v>
      </c>
      <c r="P82" s="1">
        <f t="shared" si="15"/>
        <v>4077.7124999999996</v>
      </c>
    </row>
    <row r="83" spans="2:16" x14ac:dyDescent="0.25">
      <c r="B83" s="2" t="s">
        <v>111</v>
      </c>
      <c r="C83" s="1">
        <v>764870</v>
      </c>
      <c r="D83" s="1">
        <v>0</v>
      </c>
      <c r="E83" s="1">
        <f t="shared" si="9"/>
        <v>764870</v>
      </c>
      <c r="F83" s="1">
        <f t="shared" si="16"/>
        <v>764870</v>
      </c>
      <c r="G83">
        <f>SUM(G84:G95)</f>
        <v>32</v>
      </c>
      <c r="H83" s="1">
        <f t="shared" si="10"/>
        <v>23902.1875</v>
      </c>
      <c r="I83" s="1"/>
      <c r="J83" s="1"/>
      <c r="K83" t="s">
        <v>112</v>
      </c>
      <c r="L83" s="1">
        <f t="shared" si="11"/>
        <v>114730.5</v>
      </c>
      <c r="M83" s="1">
        <f t="shared" si="12"/>
        <v>191217.5</v>
      </c>
      <c r="N83" s="1">
        <f t="shared" si="13"/>
        <v>458922</v>
      </c>
      <c r="O83" s="1">
        <f t="shared" si="14"/>
        <v>86047.875</v>
      </c>
      <c r="P83" s="1">
        <f t="shared" si="15"/>
        <v>28682.625</v>
      </c>
    </row>
    <row r="84" spans="2:16" x14ac:dyDescent="0.25">
      <c r="B84" t="s">
        <v>22</v>
      </c>
      <c r="C84" s="1">
        <v>60572</v>
      </c>
      <c r="D84" s="1">
        <v>0</v>
      </c>
      <c r="E84" s="1">
        <f t="shared" si="9"/>
        <v>60572</v>
      </c>
      <c r="F84" s="1">
        <f t="shared" si="16"/>
        <v>60572</v>
      </c>
      <c r="G84">
        <v>6</v>
      </c>
      <c r="H84" s="1">
        <f t="shared" si="10"/>
        <v>10095.333333333334</v>
      </c>
      <c r="I84" s="1">
        <v>57000</v>
      </c>
      <c r="J84" s="1"/>
      <c r="K84" t="s">
        <v>112</v>
      </c>
      <c r="L84" s="1">
        <f t="shared" si="11"/>
        <v>9085.7999999999993</v>
      </c>
      <c r="M84" s="1">
        <f t="shared" si="12"/>
        <v>15143</v>
      </c>
      <c r="N84" s="1">
        <f t="shared" si="13"/>
        <v>36343.199999999997</v>
      </c>
      <c r="O84" s="1">
        <f t="shared" si="14"/>
        <v>6814.3499999999995</v>
      </c>
      <c r="P84" s="1">
        <f t="shared" si="15"/>
        <v>2271.4499999999998</v>
      </c>
    </row>
    <row r="85" spans="2:16" x14ac:dyDescent="0.25">
      <c r="B85" t="s">
        <v>23</v>
      </c>
      <c r="C85" s="1">
        <v>10934</v>
      </c>
      <c r="D85" s="1">
        <v>0</v>
      </c>
      <c r="E85" s="1">
        <f t="shared" si="9"/>
        <v>10934</v>
      </c>
      <c r="F85" s="1">
        <f t="shared" si="16"/>
        <v>10934</v>
      </c>
      <c r="G85">
        <v>3</v>
      </c>
      <c r="H85" s="1">
        <f t="shared" si="10"/>
        <v>3644.6666666666665</v>
      </c>
      <c r="I85" s="1"/>
      <c r="J85" s="1"/>
      <c r="K85" t="s">
        <v>112</v>
      </c>
      <c r="L85" s="1">
        <f t="shared" si="11"/>
        <v>1640.1</v>
      </c>
      <c r="M85" s="1">
        <f t="shared" si="12"/>
        <v>2733.5</v>
      </c>
      <c r="N85" s="1">
        <f t="shared" si="13"/>
        <v>6560.4</v>
      </c>
      <c r="O85" s="1">
        <f t="shared" si="14"/>
        <v>1230.0749999999998</v>
      </c>
      <c r="P85" s="1">
        <f t="shared" si="15"/>
        <v>410.02499999999998</v>
      </c>
    </row>
    <row r="86" spans="2:16" x14ac:dyDescent="0.25">
      <c r="B86" t="s">
        <v>113</v>
      </c>
      <c r="C86" s="1">
        <v>134531</v>
      </c>
      <c r="D86" s="1">
        <v>0</v>
      </c>
      <c r="E86" s="1">
        <f t="shared" si="9"/>
        <v>134531</v>
      </c>
      <c r="F86" s="1">
        <f t="shared" si="16"/>
        <v>134531</v>
      </c>
      <c r="G86">
        <v>2</v>
      </c>
      <c r="H86" s="1">
        <f t="shared" si="10"/>
        <v>67265.5</v>
      </c>
      <c r="I86" s="1"/>
      <c r="J86" s="1"/>
      <c r="K86" t="s">
        <v>114</v>
      </c>
      <c r="L86" s="1">
        <f t="shared" si="11"/>
        <v>20179.649999999998</v>
      </c>
      <c r="M86" s="1">
        <f t="shared" si="12"/>
        <v>33632.75</v>
      </c>
      <c r="N86" s="1">
        <f t="shared" si="13"/>
        <v>80718.599999999991</v>
      </c>
      <c r="O86" s="1">
        <f t="shared" si="14"/>
        <v>15134.737499999999</v>
      </c>
      <c r="P86" s="1">
        <f t="shared" si="15"/>
        <v>5044.9124999999995</v>
      </c>
    </row>
    <row r="87" spans="2:16" x14ac:dyDescent="0.25">
      <c r="B87" t="s">
        <v>115</v>
      </c>
      <c r="C87" s="1">
        <v>14784</v>
      </c>
      <c r="D87" s="1">
        <v>0</v>
      </c>
      <c r="E87" s="1">
        <f t="shared" si="9"/>
        <v>14784</v>
      </c>
      <c r="F87" s="1">
        <f t="shared" si="16"/>
        <v>14784</v>
      </c>
      <c r="G87">
        <v>3</v>
      </c>
      <c r="H87" s="1">
        <f t="shared" si="10"/>
        <v>4928</v>
      </c>
      <c r="I87" s="1"/>
      <c r="J87" s="1"/>
      <c r="K87" t="s">
        <v>114</v>
      </c>
      <c r="L87" s="1">
        <f t="shared" si="11"/>
        <v>2217.6</v>
      </c>
      <c r="M87" s="1">
        <f t="shared" si="12"/>
        <v>3696</v>
      </c>
      <c r="N87" s="1">
        <f t="shared" si="13"/>
        <v>8870.4</v>
      </c>
      <c r="O87" s="1">
        <f t="shared" si="14"/>
        <v>1663.1999999999998</v>
      </c>
      <c r="P87" s="1">
        <f t="shared" si="15"/>
        <v>554.4</v>
      </c>
    </row>
    <row r="88" spans="2:16" x14ac:dyDescent="0.25">
      <c r="B88" t="s">
        <v>116</v>
      </c>
      <c r="C88" s="1">
        <v>74948</v>
      </c>
      <c r="D88" s="1">
        <v>0</v>
      </c>
      <c r="E88" s="1">
        <f t="shared" si="9"/>
        <v>74948</v>
      </c>
      <c r="F88" s="1">
        <f t="shared" si="16"/>
        <v>74948</v>
      </c>
      <c r="G88">
        <v>1</v>
      </c>
      <c r="H88" s="1">
        <f t="shared" si="10"/>
        <v>74948</v>
      </c>
      <c r="I88" s="1"/>
      <c r="J88" s="1"/>
      <c r="K88" t="s">
        <v>114</v>
      </c>
      <c r="L88" s="1">
        <f t="shared" si="11"/>
        <v>11242.199999999999</v>
      </c>
      <c r="M88" s="1">
        <f t="shared" si="12"/>
        <v>18737</v>
      </c>
      <c r="N88" s="1">
        <f t="shared" si="13"/>
        <v>44968.799999999996</v>
      </c>
      <c r="O88" s="1">
        <f t="shared" si="14"/>
        <v>8431.65</v>
      </c>
      <c r="P88" s="1">
        <f t="shared" si="15"/>
        <v>2810.5499999999997</v>
      </c>
    </row>
    <row r="89" spans="2:16" x14ac:dyDescent="0.25">
      <c r="B89" t="s">
        <v>117</v>
      </c>
      <c r="C89" s="1">
        <v>106984</v>
      </c>
      <c r="D89" s="1">
        <v>0</v>
      </c>
      <c r="E89" s="1">
        <f t="shared" si="9"/>
        <v>106984</v>
      </c>
      <c r="F89" s="1">
        <f t="shared" si="16"/>
        <v>106984</v>
      </c>
      <c r="G89">
        <v>1</v>
      </c>
      <c r="H89" s="1">
        <f t="shared" si="10"/>
        <v>106984</v>
      </c>
      <c r="I89" s="1"/>
      <c r="J89" s="1"/>
      <c r="K89" t="s">
        <v>118</v>
      </c>
      <c r="L89" s="1">
        <f t="shared" si="11"/>
        <v>16047.599999999999</v>
      </c>
      <c r="M89" s="1">
        <f t="shared" si="12"/>
        <v>26746</v>
      </c>
      <c r="N89" s="1">
        <f t="shared" si="13"/>
        <v>64190.399999999994</v>
      </c>
      <c r="O89" s="1">
        <f t="shared" si="14"/>
        <v>12035.699999999999</v>
      </c>
      <c r="P89" s="1">
        <f t="shared" si="15"/>
        <v>4011.8999999999996</v>
      </c>
    </row>
    <row r="90" spans="2:16" x14ac:dyDescent="0.25">
      <c r="B90" t="s">
        <v>119</v>
      </c>
      <c r="C90" s="1">
        <v>10106</v>
      </c>
      <c r="D90" s="1">
        <v>0</v>
      </c>
      <c r="E90" s="1">
        <f t="shared" si="9"/>
        <v>10106</v>
      </c>
      <c r="F90" s="1">
        <f t="shared" si="16"/>
        <v>10106</v>
      </c>
      <c r="G90">
        <v>2</v>
      </c>
      <c r="H90" s="1">
        <f t="shared" si="10"/>
        <v>5053</v>
      </c>
      <c r="I90" s="1"/>
      <c r="J90" s="1"/>
      <c r="K90" t="s">
        <v>118</v>
      </c>
      <c r="L90" s="1">
        <f t="shared" si="11"/>
        <v>1515.8999999999999</v>
      </c>
      <c r="M90" s="1">
        <f t="shared" si="12"/>
        <v>2526.5</v>
      </c>
      <c r="N90" s="1">
        <f t="shared" si="13"/>
        <v>6063.5999999999995</v>
      </c>
      <c r="O90" s="1">
        <f t="shared" si="14"/>
        <v>1136.925</v>
      </c>
      <c r="P90" s="1">
        <f t="shared" si="15"/>
        <v>378.97499999999997</v>
      </c>
    </row>
    <row r="91" spans="2:16" x14ac:dyDescent="0.25">
      <c r="B91" t="s">
        <v>120</v>
      </c>
      <c r="C91" s="1">
        <v>61838</v>
      </c>
      <c r="D91" s="1">
        <v>0</v>
      </c>
      <c r="E91" s="1">
        <f t="shared" si="9"/>
        <v>61838</v>
      </c>
      <c r="F91" s="1">
        <f t="shared" si="16"/>
        <v>61838</v>
      </c>
      <c r="G91">
        <v>4</v>
      </c>
      <c r="H91" s="1">
        <f t="shared" si="10"/>
        <v>15459.5</v>
      </c>
      <c r="I91" s="1"/>
      <c r="J91" s="1"/>
      <c r="K91" t="s">
        <v>118</v>
      </c>
      <c r="L91" s="1">
        <f t="shared" si="11"/>
        <v>9275.6999999999989</v>
      </c>
      <c r="M91" s="1">
        <f t="shared" si="12"/>
        <v>15459.5</v>
      </c>
      <c r="N91" s="1">
        <f t="shared" si="13"/>
        <v>37102.799999999996</v>
      </c>
      <c r="O91" s="1">
        <f t="shared" si="14"/>
        <v>6956.7749999999996</v>
      </c>
      <c r="P91" s="1">
        <f t="shared" si="15"/>
        <v>2318.9249999999997</v>
      </c>
    </row>
    <row r="92" spans="2:16" x14ac:dyDescent="0.25">
      <c r="B92" t="s">
        <v>121</v>
      </c>
      <c r="C92" s="1">
        <v>107511</v>
      </c>
      <c r="D92" s="1">
        <v>0</v>
      </c>
      <c r="E92" s="1">
        <f t="shared" si="9"/>
        <v>107511</v>
      </c>
      <c r="F92" s="1">
        <f t="shared" si="16"/>
        <v>107511</v>
      </c>
      <c r="G92">
        <v>2</v>
      </c>
      <c r="H92" s="1">
        <f t="shared" si="10"/>
        <v>53755.5</v>
      </c>
      <c r="I92" s="1"/>
      <c r="J92" s="1"/>
      <c r="K92" t="s">
        <v>122</v>
      </c>
      <c r="L92" s="1">
        <f t="shared" si="11"/>
        <v>16126.65</v>
      </c>
      <c r="M92" s="1">
        <f t="shared" si="12"/>
        <v>26877.75</v>
      </c>
      <c r="N92" s="1">
        <f t="shared" si="13"/>
        <v>64506.6</v>
      </c>
      <c r="O92" s="1">
        <f t="shared" si="14"/>
        <v>12094.987499999999</v>
      </c>
      <c r="P92" s="1">
        <f t="shared" si="15"/>
        <v>4031.6624999999999</v>
      </c>
    </row>
    <row r="93" spans="2:16" x14ac:dyDescent="0.25">
      <c r="B93" t="s">
        <v>123</v>
      </c>
      <c r="C93" s="1">
        <v>11325</v>
      </c>
      <c r="D93" s="1">
        <v>0</v>
      </c>
      <c r="E93" s="1">
        <f t="shared" si="9"/>
        <v>11325</v>
      </c>
      <c r="F93" s="1">
        <f t="shared" si="16"/>
        <v>11325</v>
      </c>
      <c r="G93">
        <v>4</v>
      </c>
      <c r="H93" s="1">
        <f t="shared" si="10"/>
        <v>2831.25</v>
      </c>
      <c r="I93" s="1"/>
      <c r="J93" s="1"/>
      <c r="K93" t="s">
        <v>122</v>
      </c>
      <c r="L93" s="1">
        <f t="shared" si="11"/>
        <v>1698.75</v>
      </c>
      <c r="M93" s="1">
        <f t="shared" si="12"/>
        <v>2831.25</v>
      </c>
      <c r="N93" s="1">
        <f t="shared" si="13"/>
        <v>6795</v>
      </c>
      <c r="O93" s="1">
        <f t="shared" si="14"/>
        <v>1274.0625</v>
      </c>
      <c r="P93" s="1">
        <f t="shared" si="15"/>
        <v>424.6875</v>
      </c>
    </row>
    <row r="94" spans="2:16" x14ac:dyDescent="0.25">
      <c r="B94" t="s">
        <v>124</v>
      </c>
      <c r="C94" s="1">
        <v>66236</v>
      </c>
      <c r="D94" s="1">
        <v>0</v>
      </c>
      <c r="E94" s="1">
        <f t="shared" si="9"/>
        <v>66236</v>
      </c>
      <c r="F94" s="1">
        <f t="shared" si="16"/>
        <v>66236</v>
      </c>
      <c r="G94">
        <v>2</v>
      </c>
      <c r="H94" s="1">
        <f t="shared" si="10"/>
        <v>33118</v>
      </c>
      <c r="I94" s="1"/>
      <c r="J94" s="1"/>
      <c r="K94" t="s">
        <v>122</v>
      </c>
      <c r="L94" s="1">
        <f t="shared" si="11"/>
        <v>9935.4</v>
      </c>
      <c r="M94" s="1">
        <f t="shared" si="12"/>
        <v>16559</v>
      </c>
      <c r="N94" s="1">
        <f t="shared" si="13"/>
        <v>39741.599999999999</v>
      </c>
      <c r="O94" s="1">
        <f t="shared" si="14"/>
        <v>7451.5499999999993</v>
      </c>
      <c r="P94" s="1">
        <f t="shared" si="15"/>
        <v>2483.85</v>
      </c>
    </row>
    <row r="95" spans="2:16" x14ac:dyDescent="0.25">
      <c r="B95" t="s">
        <v>39</v>
      </c>
      <c r="C95" s="1">
        <v>105101</v>
      </c>
      <c r="D95" s="1">
        <v>0</v>
      </c>
      <c r="E95" s="1">
        <f t="shared" si="9"/>
        <v>105101</v>
      </c>
      <c r="F95" s="1">
        <f t="shared" si="16"/>
        <v>105101</v>
      </c>
      <c r="G95">
        <v>2</v>
      </c>
      <c r="H95" s="1">
        <f t="shared" si="10"/>
        <v>52550.5</v>
      </c>
      <c r="I95" s="1">
        <v>100000</v>
      </c>
      <c r="J95" s="1"/>
      <c r="K95" t="s">
        <v>112</v>
      </c>
      <c r="L95" s="1">
        <f t="shared" si="11"/>
        <v>15765.15</v>
      </c>
      <c r="M95" s="1">
        <f t="shared" si="12"/>
        <v>26275.25</v>
      </c>
      <c r="N95" s="1">
        <f t="shared" si="13"/>
        <v>63060.6</v>
      </c>
      <c r="O95" s="1">
        <f t="shared" si="14"/>
        <v>11823.862499999999</v>
      </c>
      <c r="P95" s="1">
        <f t="shared" si="15"/>
        <v>3941.2874999999999</v>
      </c>
    </row>
    <row r="96" spans="2:16" x14ac:dyDescent="0.25">
      <c r="B96" s="2" t="s">
        <v>125</v>
      </c>
      <c r="C96" s="1">
        <v>806505</v>
      </c>
      <c r="D96" s="1">
        <v>0</v>
      </c>
      <c r="E96" s="1">
        <f t="shared" si="9"/>
        <v>806505</v>
      </c>
      <c r="F96" s="1">
        <f t="shared" si="16"/>
        <v>806505</v>
      </c>
      <c r="G96">
        <f>SUM(G97:G108)</f>
        <v>36</v>
      </c>
      <c r="H96" s="1">
        <f t="shared" si="10"/>
        <v>22402.916666666668</v>
      </c>
      <c r="I96" s="1"/>
      <c r="J96" s="1"/>
      <c r="K96" t="s">
        <v>126</v>
      </c>
      <c r="L96" s="1">
        <f t="shared" si="11"/>
        <v>120975.75</v>
      </c>
      <c r="M96" s="1">
        <f t="shared" si="12"/>
        <v>201626.25</v>
      </c>
      <c r="N96" s="1">
        <f t="shared" si="13"/>
        <v>483903</v>
      </c>
      <c r="O96" s="1">
        <f t="shared" si="14"/>
        <v>90731.8125</v>
      </c>
      <c r="P96" s="1">
        <f t="shared" si="15"/>
        <v>30243.9375</v>
      </c>
    </row>
    <row r="97" spans="2:16" x14ac:dyDescent="0.25">
      <c r="B97" t="s">
        <v>22</v>
      </c>
      <c r="C97" s="1">
        <v>48968</v>
      </c>
      <c r="D97" s="1">
        <v>0</v>
      </c>
      <c r="E97" s="1">
        <f t="shared" si="9"/>
        <v>48968</v>
      </c>
      <c r="F97" s="1">
        <f t="shared" si="16"/>
        <v>48968</v>
      </c>
      <c r="G97">
        <v>7</v>
      </c>
      <c r="H97" s="1">
        <f t="shared" si="10"/>
        <v>6995.4285714285716</v>
      </c>
      <c r="I97" s="1">
        <v>57000</v>
      </c>
      <c r="J97" s="1"/>
      <c r="K97" t="s">
        <v>126</v>
      </c>
      <c r="L97" s="1">
        <f t="shared" si="11"/>
        <v>7345.2</v>
      </c>
      <c r="M97" s="1">
        <f t="shared" si="12"/>
        <v>12242</v>
      </c>
      <c r="N97" s="1">
        <f t="shared" si="13"/>
        <v>29380.799999999999</v>
      </c>
      <c r="O97" s="1">
        <f t="shared" si="14"/>
        <v>5508.9</v>
      </c>
      <c r="P97" s="1">
        <f t="shared" si="15"/>
        <v>1836.3</v>
      </c>
    </row>
    <row r="98" spans="2:16" x14ac:dyDescent="0.25">
      <c r="B98" t="s">
        <v>23</v>
      </c>
      <c r="C98" s="1">
        <v>10928</v>
      </c>
      <c r="D98" s="1">
        <v>0</v>
      </c>
      <c r="E98" s="1">
        <f t="shared" ref="E98:E121" si="17">C98-D98</f>
        <v>10928</v>
      </c>
      <c r="F98" s="1">
        <f t="shared" si="16"/>
        <v>10928</v>
      </c>
      <c r="G98">
        <v>3</v>
      </c>
      <c r="H98" s="1">
        <f t="shared" si="10"/>
        <v>3642.6666666666665</v>
      </c>
      <c r="I98" s="1"/>
      <c r="J98" s="1"/>
      <c r="K98" t="s">
        <v>126</v>
      </c>
      <c r="L98" s="1">
        <f t="shared" si="11"/>
        <v>1639.2</v>
      </c>
      <c r="M98" s="1">
        <f t="shared" si="12"/>
        <v>2732</v>
      </c>
      <c r="N98" s="1">
        <f t="shared" si="13"/>
        <v>6556.8</v>
      </c>
      <c r="O98" s="1">
        <f t="shared" si="14"/>
        <v>1229.4000000000001</v>
      </c>
      <c r="P98" s="1">
        <f t="shared" si="15"/>
        <v>409.8</v>
      </c>
    </row>
    <row r="99" spans="2:16" x14ac:dyDescent="0.25">
      <c r="B99" t="s">
        <v>127</v>
      </c>
      <c r="C99" s="1">
        <v>128493</v>
      </c>
      <c r="D99" s="1">
        <v>0</v>
      </c>
      <c r="E99" s="1">
        <f t="shared" si="17"/>
        <v>128493</v>
      </c>
      <c r="F99" s="1">
        <f t="shared" si="16"/>
        <v>128493</v>
      </c>
      <c r="G99">
        <v>1</v>
      </c>
      <c r="H99" s="1">
        <f t="shared" si="10"/>
        <v>128493</v>
      </c>
      <c r="I99" s="1"/>
      <c r="J99" s="1"/>
      <c r="K99" t="s">
        <v>128</v>
      </c>
      <c r="L99" s="1">
        <f t="shared" si="11"/>
        <v>19273.95</v>
      </c>
      <c r="M99" s="1">
        <f t="shared" si="12"/>
        <v>32123.25</v>
      </c>
      <c r="N99" s="1">
        <f t="shared" si="13"/>
        <v>77095.8</v>
      </c>
      <c r="O99" s="1">
        <f t="shared" si="14"/>
        <v>14455.462500000001</v>
      </c>
      <c r="P99" s="1">
        <f t="shared" si="15"/>
        <v>4818.4875000000002</v>
      </c>
    </row>
    <row r="100" spans="2:16" x14ac:dyDescent="0.25">
      <c r="B100" t="s">
        <v>129</v>
      </c>
      <c r="C100" s="1">
        <v>12695</v>
      </c>
      <c r="D100" s="1">
        <v>0</v>
      </c>
      <c r="E100" s="1">
        <f t="shared" si="17"/>
        <v>12695</v>
      </c>
      <c r="F100" s="1">
        <f t="shared" si="16"/>
        <v>12695</v>
      </c>
      <c r="G100">
        <v>4</v>
      </c>
      <c r="H100" s="1">
        <f t="shared" si="10"/>
        <v>3173.75</v>
      </c>
      <c r="I100" s="1"/>
      <c r="J100" s="1"/>
      <c r="K100" t="s">
        <v>128</v>
      </c>
      <c r="L100" s="1">
        <f t="shared" si="11"/>
        <v>1904.25</v>
      </c>
      <c r="M100" s="1">
        <f t="shared" si="12"/>
        <v>3173.75</v>
      </c>
      <c r="N100" s="1">
        <f t="shared" si="13"/>
        <v>7617</v>
      </c>
      <c r="O100" s="1">
        <f t="shared" si="14"/>
        <v>1428.1875</v>
      </c>
      <c r="P100" s="1">
        <f t="shared" si="15"/>
        <v>476.0625</v>
      </c>
    </row>
    <row r="101" spans="2:16" x14ac:dyDescent="0.25">
      <c r="B101" t="s">
        <v>130</v>
      </c>
      <c r="C101" s="1">
        <v>73611</v>
      </c>
      <c r="D101" s="1">
        <v>0</v>
      </c>
      <c r="E101" s="1">
        <f t="shared" si="17"/>
        <v>73611</v>
      </c>
      <c r="F101" s="1">
        <f t="shared" si="16"/>
        <v>73611</v>
      </c>
      <c r="G101">
        <v>2</v>
      </c>
      <c r="H101" s="1">
        <f t="shared" si="10"/>
        <v>36805.5</v>
      </c>
      <c r="I101" s="1"/>
      <c r="J101" s="1"/>
      <c r="K101" t="s">
        <v>128</v>
      </c>
      <c r="L101" s="1">
        <f t="shared" si="11"/>
        <v>11041.65</v>
      </c>
      <c r="M101" s="1">
        <f t="shared" si="12"/>
        <v>18402.75</v>
      </c>
      <c r="N101" s="1">
        <f t="shared" si="13"/>
        <v>44166.6</v>
      </c>
      <c r="O101" s="1">
        <f t="shared" si="14"/>
        <v>8281.2374999999993</v>
      </c>
      <c r="P101" s="1">
        <f t="shared" si="15"/>
        <v>2760.4124999999999</v>
      </c>
    </row>
    <row r="102" spans="2:16" x14ac:dyDescent="0.25">
      <c r="B102" t="s">
        <v>131</v>
      </c>
      <c r="C102" s="1">
        <v>106650</v>
      </c>
      <c r="D102" s="1">
        <v>0</v>
      </c>
      <c r="E102" s="1">
        <f t="shared" si="17"/>
        <v>106650</v>
      </c>
      <c r="F102" s="1">
        <f t="shared" si="16"/>
        <v>106650</v>
      </c>
      <c r="G102">
        <v>3</v>
      </c>
      <c r="H102" s="1">
        <f t="shared" si="10"/>
        <v>35550</v>
      </c>
      <c r="I102" s="1"/>
      <c r="J102" s="1"/>
      <c r="K102" t="s">
        <v>132</v>
      </c>
      <c r="L102" s="1">
        <f t="shared" si="11"/>
        <v>15997.5</v>
      </c>
      <c r="M102" s="1">
        <f t="shared" si="12"/>
        <v>26662.5</v>
      </c>
      <c r="N102" s="1">
        <f t="shared" si="13"/>
        <v>63990</v>
      </c>
      <c r="O102" s="1">
        <f t="shared" si="14"/>
        <v>11998.125</v>
      </c>
      <c r="P102" s="1">
        <f t="shared" si="15"/>
        <v>3999.375</v>
      </c>
    </row>
    <row r="103" spans="2:16" x14ac:dyDescent="0.25">
      <c r="B103" t="s">
        <v>133</v>
      </c>
      <c r="C103" s="1">
        <v>10672</v>
      </c>
      <c r="D103" s="1">
        <v>0</v>
      </c>
      <c r="E103" s="1">
        <f t="shared" si="17"/>
        <v>10672</v>
      </c>
      <c r="F103" s="1">
        <f t="shared" si="16"/>
        <v>10672</v>
      </c>
      <c r="G103">
        <v>2</v>
      </c>
      <c r="H103" s="1">
        <f t="shared" si="10"/>
        <v>5336</v>
      </c>
      <c r="I103" s="1"/>
      <c r="J103" s="1"/>
      <c r="K103" t="s">
        <v>132</v>
      </c>
      <c r="L103" s="1">
        <f t="shared" si="11"/>
        <v>1600.8</v>
      </c>
      <c r="M103" s="1">
        <f t="shared" si="12"/>
        <v>2668</v>
      </c>
      <c r="N103" s="1">
        <f t="shared" si="13"/>
        <v>6403.2</v>
      </c>
      <c r="O103" s="1">
        <f t="shared" si="14"/>
        <v>1200.5999999999999</v>
      </c>
      <c r="P103" s="1">
        <f t="shared" si="15"/>
        <v>400.2</v>
      </c>
    </row>
    <row r="104" spans="2:16" x14ac:dyDescent="0.25">
      <c r="B104" t="s">
        <v>134</v>
      </c>
      <c r="C104" s="1">
        <v>72135</v>
      </c>
      <c r="D104" s="1">
        <v>0</v>
      </c>
      <c r="E104" s="1">
        <f t="shared" si="17"/>
        <v>72135</v>
      </c>
      <c r="F104" s="1">
        <f t="shared" si="16"/>
        <v>72135</v>
      </c>
      <c r="G104">
        <v>3</v>
      </c>
      <c r="H104" s="1">
        <f t="shared" si="10"/>
        <v>24045</v>
      </c>
      <c r="I104" s="1"/>
      <c r="J104" s="1"/>
      <c r="K104" t="s">
        <v>132</v>
      </c>
      <c r="L104" s="1">
        <f t="shared" si="11"/>
        <v>10820.25</v>
      </c>
      <c r="M104" s="1">
        <f t="shared" si="12"/>
        <v>18033.75</v>
      </c>
      <c r="N104" s="1">
        <f t="shared" si="13"/>
        <v>43281</v>
      </c>
      <c r="O104" s="1">
        <f t="shared" si="14"/>
        <v>8115.1875</v>
      </c>
      <c r="P104" s="1">
        <f t="shared" si="15"/>
        <v>2705.0625</v>
      </c>
    </row>
    <row r="105" spans="2:16" x14ac:dyDescent="0.25">
      <c r="B105" t="s">
        <v>135</v>
      </c>
      <c r="C105" s="1">
        <v>137444</v>
      </c>
      <c r="D105" s="1">
        <v>0</v>
      </c>
      <c r="E105" s="1">
        <f t="shared" si="17"/>
        <v>137444</v>
      </c>
      <c r="F105" s="1">
        <f t="shared" si="16"/>
        <v>137444</v>
      </c>
      <c r="G105">
        <v>2</v>
      </c>
      <c r="H105" s="1">
        <f t="shared" si="10"/>
        <v>68722</v>
      </c>
      <c r="I105" s="1"/>
      <c r="J105" s="1"/>
      <c r="K105" t="s">
        <v>136</v>
      </c>
      <c r="L105" s="1">
        <f t="shared" si="11"/>
        <v>20616.599999999999</v>
      </c>
      <c r="M105" s="1">
        <f t="shared" si="12"/>
        <v>34361</v>
      </c>
      <c r="N105" s="1">
        <f t="shared" si="13"/>
        <v>82466.399999999994</v>
      </c>
      <c r="O105" s="1">
        <f t="shared" si="14"/>
        <v>15462.449999999999</v>
      </c>
      <c r="P105" s="1">
        <f t="shared" si="15"/>
        <v>5154.1499999999996</v>
      </c>
    </row>
    <row r="106" spans="2:16" x14ac:dyDescent="0.25">
      <c r="B106" t="s">
        <v>137</v>
      </c>
      <c r="C106" s="1">
        <v>10551</v>
      </c>
      <c r="D106" s="1">
        <v>0</v>
      </c>
      <c r="E106" s="1">
        <f t="shared" si="17"/>
        <v>10551</v>
      </c>
      <c r="F106" s="1">
        <f t="shared" si="16"/>
        <v>10551</v>
      </c>
      <c r="G106">
        <v>4</v>
      </c>
      <c r="H106" s="1">
        <f t="shared" si="10"/>
        <v>2637.75</v>
      </c>
      <c r="I106" s="1"/>
      <c r="J106" s="1"/>
      <c r="K106" t="s">
        <v>136</v>
      </c>
      <c r="L106" s="1">
        <f t="shared" si="11"/>
        <v>1582.6499999999999</v>
      </c>
      <c r="M106" s="1">
        <f t="shared" si="12"/>
        <v>2637.75</v>
      </c>
      <c r="N106" s="1">
        <f t="shared" si="13"/>
        <v>6330.5999999999995</v>
      </c>
      <c r="O106" s="1">
        <f t="shared" si="14"/>
        <v>1186.9875</v>
      </c>
      <c r="P106" s="1">
        <f t="shared" si="15"/>
        <v>395.66249999999997</v>
      </c>
    </row>
    <row r="107" spans="2:16" x14ac:dyDescent="0.25">
      <c r="B107" t="s">
        <v>138</v>
      </c>
      <c r="C107" s="1">
        <v>76588</v>
      </c>
      <c r="D107" s="1">
        <v>0</v>
      </c>
      <c r="E107" s="1">
        <f t="shared" si="17"/>
        <v>76588</v>
      </c>
      <c r="F107" s="1">
        <f t="shared" si="16"/>
        <v>76588</v>
      </c>
      <c r="G107">
        <v>1</v>
      </c>
      <c r="H107" s="1">
        <f t="shared" si="10"/>
        <v>76588</v>
      </c>
      <c r="I107" s="1"/>
      <c r="J107" s="1"/>
      <c r="K107" t="s">
        <v>136</v>
      </c>
      <c r="L107" s="1">
        <f t="shared" si="11"/>
        <v>11488.199999999999</v>
      </c>
      <c r="M107" s="1">
        <f t="shared" si="12"/>
        <v>19147</v>
      </c>
      <c r="N107" s="1">
        <f t="shared" si="13"/>
        <v>45952.799999999996</v>
      </c>
      <c r="O107" s="1">
        <f t="shared" si="14"/>
        <v>8616.15</v>
      </c>
      <c r="P107" s="1">
        <f t="shared" si="15"/>
        <v>2872.0499999999997</v>
      </c>
    </row>
    <row r="108" spans="2:16" x14ac:dyDescent="0.25">
      <c r="B108" t="s">
        <v>39</v>
      </c>
      <c r="C108" s="1">
        <v>117770</v>
      </c>
      <c r="D108" s="1">
        <v>0</v>
      </c>
      <c r="E108" s="1">
        <f t="shared" si="17"/>
        <v>117770</v>
      </c>
      <c r="F108" s="1">
        <f t="shared" si="16"/>
        <v>117770</v>
      </c>
      <c r="G108">
        <v>4</v>
      </c>
      <c r="H108" s="1">
        <f t="shared" si="10"/>
        <v>29442.5</v>
      </c>
      <c r="I108" s="1">
        <v>100000</v>
      </c>
      <c r="J108" s="1"/>
      <c r="K108" t="s">
        <v>126</v>
      </c>
      <c r="L108" s="1">
        <f t="shared" si="11"/>
        <v>17665.5</v>
      </c>
      <c r="M108" s="1">
        <f t="shared" si="12"/>
        <v>29442.5</v>
      </c>
      <c r="N108" s="1">
        <f t="shared" si="13"/>
        <v>70662</v>
      </c>
      <c r="O108" s="1">
        <f t="shared" si="14"/>
        <v>13249.125</v>
      </c>
      <c r="P108" s="1">
        <f t="shared" si="15"/>
        <v>4416.375</v>
      </c>
    </row>
    <row r="109" spans="2:16" x14ac:dyDescent="0.25">
      <c r="B109" s="2" t="s">
        <v>139</v>
      </c>
      <c r="C109" s="1">
        <v>744796</v>
      </c>
      <c r="D109" s="1">
        <v>0</v>
      </c>
      <c r="E109" s="1">
        <f t="shared" si="17"/>
        <v>744796</v>
      </c>
      <c r="F109" s="1">
        <f t="shared" si="16"/>
        <v>744796</v>
      </c>
      <c r="G109">
        <f>SUM(G110:G121)</f>
        <v>34</v>
      </c>
      <c r="H109" s="1">
        <f t="shared" si="10"/>
        <v>21905.764705882353</v>
      </c>
      <c r="I109" s="1"/>
      <c r="J109" s="1"/>
      <c r="K109" t="s">
        <v>140</v>
      </c>
      <c r="L109" s="1">
        <f t="shared" si="11"/>
        <v>111719.4</v>
      </c>
      <c r="M109" s="1">
        <f t="shared" si="12"/>
        <v>186199</v>
      </c>
      <c r="N109" s="1">
        <f t="shared" si="13"/>
        <v>446877.6</v>
      </c>
      <c r="O109" s="1">
        <f t="shared" si="14"/>
        <v>83789.549999999988</v>
      </c>
      <c r="P109" s="1">
        <f t="shared" si="15"/>
        <v>27929.85</v>
      </c>
    </row>
    <row r="110" spans="2:16" x14ac:dyDescent="0.25">
      <c r="B110" t="s">
        <v>22</v>
      </c>
      <c r="C110" s="1">
        <v>60902</v>
      </c>
      <c r="D110" s="1">
        <v>0</v>
      </c>
      <c r="E110" s="1">
        <f t="shared" si="17"/>
        <v>60902</v>
      </c>
      <c r="F110" s="1">
        <f t="shared" si="16"/>
        <v>60902</v>
      </c>
      <c r="G110">
        <v>9</v>
      </c>
      <c r="H110" s="1">
        <f t="shared" si="10"/>
        <v>6766.8888888888887</v>
      </c>
      <c r="I110" s="1">
        <v>57000</v>
      </c>
      <c r="J110" s="1"/>
      <c r="K110" t="s">
        <v>140</v>
      </c>
      <c r="L110" s="1">
        <f t="shared" si="11"/>
        <v>9135.2999999999993</v>
      </c>
      <c r="M110" s="1">
        <f t="shared" si="12"/>
        <v>15225.5</v>
      </c>
      <c r="N110" s="1">
        <f t="shared" si="13"/>
        <v>36541.199999999997</v>
      </c>
      <c r="O110" s="1">
        <f t="shared" si="14"/>
        <v>6851.4749999999995</v>
      </c>
      <c r="P110" s="1">
        <f t="shared" si="15"/>
        <v>2283.8249999999998</v>
      </c>
    </row>
    <row r="111" spans="2:16" x14ac:dyDescent="0.25">
      <c r="B111" t="s">
        <v>23</v>
      </c>
      <c r="C111" s="1">
        <v>11504</v>
      </c>
      <c r="D111" s="1">
        <v>0</v>
      </c>
      <c r="E111" s="1">
        <f t="shared" si="17"/>
        <v>11504</v>
      </c>
      <c r="F111" s="1">
        <f t="shared" si="16"/>
        <v>11504</v>
      </c>
      <c r="G111">
        <v>2</v>
      </c>
      <c r="H111" s="1">
        <f t="shared" si="10"/>
        <v>5752</v>
      </c>
      <c r="I111" s="1"/>
      <c r="J111" s="1"/>
      <c r="K111" t="s">
        <v>140</v>
      </c>
      <c r="L111" s="1">
        <f t="shared" si="11"/>
        <v>1725.6</v>
      </c>
      <c r="M111" s="1">
        <f t="shared" si="12"/>
        <v>2876</v>
      </c>
      <c r="N111" s="1">
        <f t="shared" si="13"/>
        <v>6902.4</v>
      </c>
      <c r="O111" s="1">
        <f t="shared" si="14"/>
        <v>1294.1999999999998</v>
      </c>
      <c r="P111" s="1">
        <f t="shared" si="15"/>
        <v>431.4</v>
      </c>
    </row>
    <row r="112" spans="2:16" x14ac:dyDescent="0.25">
      <c r="B112" t="s">
        <v>141</v>
      </c>
      <c r="C112" s="1">
        <v>112206</v>
      </c>
      <c r="D112" s="1">
        <v>0</v>
      </c>
      <c r="E112" s="1">
        <f t="shared" si="17"/>
        <v>112206</v>
      </c>
      <c r="F112" s="1">
        <f t="shared" si="16"/>
        <v>112206</v>
      </c>
      <c r="G112">
        <v>4</v>
      </c>
      <c r="H112" s="1">
        <f t="shared" si="10"/>
        <v>28051.5</v>
      </c>
      <c r="I112" s="1"/>
      <c r="J112" s="1"/>
      <c r="K112" t="s">
        <v>142</v>
      </c>
      <c r="L112" s="1">
        <f t="shared" si="11"/>
        <v>16830.899999999998</v>
      </c>
      <c r="M112" s="1">
        <f t="shared" si="12"/>
        <v>28051.5</v>
      </c>
      <c r="N112" s="1">
        <f t="shared" si="13"/>
        <v>67323.599999999991</v>
      </c>
      <c r="O112" s="1">
        <f t="shared" si="14"/>
        <v>12623.174999999999</v>
      </c>
      <c r="P112" s="1">
        <f t="shared" si="15"/>
        <v>4207.7249999999995</v>
      </c>
    </row>
    <row r="113" spans="2:16" x14ac:dyDescent="0.25">
      <c r="B113" t="s">
        <v>143</v>
      </c>
      <c r="C113" s="1">
        <v>14423</v>
      </c>
      <c r="D113" s="1">
        <v>0</v>
      </c>
      <c r="E113" s="1">
        <f t="shared" si="17"/>
        <v>14423</v>
      </c>
      <c r="F113" s="1">
        <f t="shared" si="16"/>
        <v>14423</v>
      </c>
      <c r="G113">
        <v>2</v>
      </c>
      <c r="H113" s="1">
        <f t="shared" si="10"/>
        <v>7211.5</v>
      </c>
      <c r="I113" s="1"/>
      <c r="J113" s="1"/>
      <c r="K113" t="s">
        <v>142</v>
      </c>
      <c r="L113" s="1">
        <f t="shared" si="11"/>
        <v>2163.4499999999998</v>
      </c>
      <c r="M113" s="1">
        <f t="shared" si="12"/>
        <v>3605.75</v>
      </c>
      <c r="N113" s="1">
        <f t="shared" si="13"/>
        <v>8653.7999999999993</v>
      </c>
      <c r="O113" s="1">
        <f t="shared" si="14"/>
        <v>1622.5874999999999</v>
      </c>
      <c r="P113" s="1">
        <f t="shared" si="15"/>
        <v>540.86249999999995</v>
      </c>
    </row>
    <row r="114" spans="2:16" x14ac:dyDescent="0.25">
      <c r="B114" t="s">
        <v>144</v>
      </c>
      <c r="C114" s="1">
        <v>60227</v>
      </c>
      <c r="D114" s="1">
        <v>0</v>
      </c>
      <c r="E114" s="1">
        <f t="shared" si="17"/>
        <v>60227</v>
      </c>
      <c r="F114" s="1">
        <f t="shared" si="16"/>
        <v>60227</v>
      </c>
      <c r="G114">
        <v>3</v>
      </c>
      <c r="H114" s="1">
        <f t="shared" si="10"/>
        <v>20075.666666666668</v>
      </c>
      <c r="I114" s="1"/>
      <c r="J114" s="1"/>
      <c r="K114" t="s">
        <v>142</v>
      </c>
      <c r="L114" s="1">
        <f t="shared" si="11"/>
        <v>9034.0499999999993</v>
      </c>
      <c r="M114" s="1">
        <f t="shared" si="12"/>
        <v>15056.75</v>
      </c>
      <c r="N114" s="1">
        <f t="shared" si="13"/>
        <v>36136.199999999997</v>
      </c>
      <c r="O114" s="1">
        <f t="shared" si="14"/>
        <v>6775.5374999999995</v>
      </c>
      <c r="P114" s="1">
        <f t="shared" si="15"/>
        <v>2258.5124999999998</v>
      </c>
    </row>
    <row r="115" spans="2:16" x14ac:dyDescent="0.25">
      <c r="B115" t="s">
        <v>145</v>
      </c>
      <c r="C115" s="1">
        <v>139196</v>
      </c>
      <c r="D115" s="1">
        <v>0</v>
      </c>
      <c r="E115" s="1">
        <f t="shared" si="17"/>
        <v>139196</v>
      </c>
      <c r="F115" s="1">
        <f t="shared" si="16"/>
        <v>139196</v>
      </c>
      <c r="G115">
        <v>1</v>
      </c>
      <c r="H115" s="1">
        <f t="shared" si="10"/>
        <v>139196</v>
      </c>
      <c r="I115" s="1"/>
      <c r="J115" s="1"/>
      <c r="K115" t="s">
        <v>146</v>
      </c>
      <c r="L115" s="1">
        <f t="shared" si="11"/>
        <v>20879.399999999998</v>
      </c>
      <c r="M115" s="1">
        <f t="shared" si="12"/>
        <v>34799</v>
      </c>
      <c r="N115" s="1">
        <f t="shared" si="13"/>
        <v>83517.599999999991</v>
      </c>
      <c r="O115" s="1">
        <f t="shared" si="14"/>
        <v>15659.55</v>
      </c>
      <c r="P115" s="1">
        <f t="shared" si="15"/>
        <v>5219.8499999999995</v>
      </c>
    </row>
    <row r="116" spans="2:16" x14ac:dyDescent="0.25">
      <c r="B116" t="s">
        <v>147</v>
      </c>
      <c r="C116" s="1">
        <v>14912</v>
      </c>
      <c r="D116" s="1">
        <v>0</v>
      </c>
      <c r="E116" s="1">
        <f t="shared" si="17"/>
        <v>14912</v>
      </c>
      <c r="F116" s="1">
        <f t="shared" si="16"/>
        <v>14912</v>
      </c>
      <c r="G116">
        <v>4</v>
      </c>
      <c r="H116" s="1">
        <f t="shared" si="10"/>
        <v>3728</v>
      </c>
      <c r="I116" s="1"/>
      <c r="J116" s="1"/>
      <c r="K116" t="s">
        <v>146</v>
      </c>
      <c r="L116" s="1">
        <f t="shared" si="11"/>
        <v>2236.7999999999997</v>
      </c>
      <c r="M116" s="1">
        <f t="shared" si="12"/>
        <v>3728</v>
      </c>
      <c r="N116" s="1">
        <f t="shared" si="13"/>
        <v>8947.1999999999989</v>
      </c>
      <c r="O116" s="1">
        <f t="shared" si="14"/>
        <v>1677.6</v>
      </c>
      <c r="P116" s="1">
        <f t="shared" si="15"/>
        <v>559.19999999999993</v>
      </c>
    </row>
    <row r="117" spans="2:16" x14ac:dyDescent="0.25">
      <c r="B117" t="s">
        <v>148</v>
      </c>
      <c r="C117" s="1">
        <v>65815</v>
      </c>
      <c r="D117" s="1">
        <v>0</v>
      </c>
      <c r="E117" s="1">
        <f t="shared" si="17"/>
        <v>65815</v>
      </c>
      <c r="F117" s="1">
        <f t="shared" si="16"/>
        <v>65815</v>
      </c>
      <c r="G117">
        <v>2</v>
      </c>
      <c r="H117" s="1">
        <f t="shared" si="10"/>
        <v>32907.5</v>
      </c>
      <c r="I117" s="1"/>
      <c r="J117" s="1"/>
      <c r="K117" t="s">
        <v>146</v>
      </c>
      <c r="L117" s="1">
        <f t="shared" si="11"/>
        <v>9872.25</v>
      </c>
      <c r="M117" s="1">
        <f t="shared" si="12"/>
        <v>16453.75</v>
      </c>
      <c r="N117" s="1">
        <f t="shared" si="13"/>
        <v>39489</v>
      </c>
      <c r="O117" s="1">
        <f t="shared" si="14"/>
        <v>7404.1875</v>
      </c>
      <c r="P117" s="1">
        <f t="shared" si="15"/>
        <v>2468.0625</v>
      </c>
    </row>
    <row r="118" spans="2:16" x14ac:dyDescent="0.25">
      <c r="B118" t="s">
        <v>149</v>
      </c>
      <c r="C118" s="1">
        <v>134469</v>
      </c>
      <c r="D118" s="1">
        <v>0</v>
      </c>
      <c r="E118" s="1">
        <f t="shared" si="17"/>
        <v>134469</v>
      </c>
      <c r="F118" s="1">
        <f t="shared" si="16"/>
        <v>134469</v>
      </c>
      <c r="G118">
        <v>3</v>
      </c>
      <c r="H118" s="1">
        <f t="shared" si="10"/>
        <v>44823</v>
      </c>
      <c r="I118" s="1"/>
      <c r="J118" s="1"/>
      <c r="K118" t="s">
        <v>150</v>
      </c>
      <c r="L118" s="1">
        <f t="shared" si="11"/>
        <v>20170.349999999999</v>
      </c>
      <c r="M118" s="1">
        <f>0.25*C118</f>
        <v>33617.25</v>
      </c>
      <c r="N118" s="1">
        <f t="shared" si="13"/>
        <v>80681.399999999994</v>
      </c>
      <c r="O118" s="1">
        <f t="shared" si="14"/>
        <v>15127.762499999999</v>
      </c>
      <c r="P118" s="1">
        <f t="shared" si="15"/>
        <v>5042.5874999999996</v>
      </c>
    </row>
    <row r="119" spans="2:16" x14ac:dyDescent="0.25">
      <c r="B119" t="s">
        <v>151</v>
      </c>
      <c r="C119" s="1">
        <v>13263</v>
      </c>
      <c r="D119" s="1">
        <v>0</v>
      </c>
      <c r="E119" s="1">
        <f t="shared" si="17"/>
        <v>13263</v>
      </c>
      <c r="F119" s="1">
        <f t="shared" si="16"/>
        <v>13263</v>
      </c>
      <c r="G119">
        <v>1</v>
      </c>
      <c r="H119" s="1">
        <f t="shared" si="10"/>
        <v>13263</v>
      </c>
      <c r="I119" s="1"/>
      <c r="J119" s="1"/>
      <c r="K119" t="s">
        <v>150</v>
      </c>
      <c r="L119" s="1">
        <f t="shared" si="11"/>
        <v>1989.4499999999998</v>
      </c>
      <c r="M119" s="1">
        <f t="shared" ref="M119:M121" si="18">0.25*C119</f>
        <v>3315.75</v>
      </c>
      <c r="N119" s="1">
        <f t="shared" si="13"/>
        <v>7957.7999999999993</v>
      </c>
      <c r="O119" s="1">
        <f t="shared" si="14"/>
        <v>1492.0874999999999</v>
      </c>
      <c r="P119" s="1">
        <f t="shared" si="15"/>
        <v>497.36249999999995</v>
      </c>
    </row>
    <row r="120" spans="2:16" x14ac:dyDescent="0.25">
      <c r="B120" t="s">
        <v>152</v>
      </c>
      <c r="C120" s="1">
        <v>69615</v>
      </c>
      <c r="D120" s="1">
        <v>0</v>
      </c>
      <c r="E120" s="1">
        <f t="shared" si="17"/>
        <v>69615</v>
      </c>
      <c r="F120" s="1">
        <f t="shared" si="16"/>
        <v>69615</v>
      </c>
      <c r="G120">
        <v>1</v>
      </c>
      <c r="H120" s="1">
        <f t="shared" si="10"/>
        <v>69615</v>
      </c>
      <c r="I120" s="1"/>
      <c r="J120" s="1"/>
      <c r="K120" t="s">
        <v>150</v>
      </c>
      <c r="L120" s="1">
        <f t="shared" si="11"/>
        <v>10442.25</v>
      </c>
      <c r="M120" s="1">
        <f t="shared" si="18"/>
        <v>17403.75</v>
      </c>
      <c r="N120" s="1">
        <f t="shared" si="13"/>
        <v>41769</v>
      </c>
      <c r="O120" s="1">
        <f t="shared" si="14"/>
        <v>7831.6875</v>
      </c>
      <c r="P120" s="1">
        <f t="shared" si="15"/>
        <v>2610.5625</v>
      </c>
    </row>
    <row r="121" spans="2:16" x14ac:dyDescent="0.25">
      <c r="B121" t="s">
        <v>39</v>
      </c>
      <c r="C121" s="1">
        <v>109166</v>
      </c>
      <c r="D121" s="1">
        <v>0</v>
      </c>
      <c r="E121" s="1">
        <f t="shared" si="17"/>
        <v>109166</v>
      </c>
      <c r="F121" s="1">
        <f t="shared" si="16"/>
        <v>109166</v>
      </c>
      <c r="G121">
        <v>2</v>
      </c>
      <c r="H121" s="1">
        <f t="shared" si="10"/>
        <v>54583</v>
      </c>
      <c r="I121" s="1">
        <v>100000</v>
      </c>
      <c r="J121" s="1"/>
      <c r="K121" t="s">
        <v>140</v>
      </c>
      <c r="L121" s="1">
        <f t="shared" si="11"/>
        <v>16374.9</v>
      </c>
      <c r="M121" s="1">
        <f t="shared" si="18"/>
        <v>27291.5</v>
      </c>
      <c r="N121" s="1">
        <f t="shared" si="13"/>
        <v>65499.6</v>
      </c>
      <c r="O121" s="1">
        <f t="shared" si="14"/>
        <v>12281.174999999999</v>
      </c>
      <c r="P121" s="1">
        <f t="shared" si="15"/>
        <v>4093.7249999999999</v>
      </c>
    </row>
    <row r="122" spans="2:16" x14ac:dyDescent="0.25">
      <c r="H122" s="1"/>
      <c r="I122" s="1"/>
      <c r="J122" s="1"/>
    </row>
    <row r="123" spans="2:16" x14ac:dyDescent="0.25">
      <c r="H123" s="1"/>
      <c r="I123" s="1"/>
      <c r="J123" s="1"/>
    </row>
  </sheetData>
  <autoFilter ref="A1:F121" xr:uid="{F4C779F5-AFF0-4DB7-81E1-7A60947CE9A8}"/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rmCategory xmlns="f421e4f8-7b17-4287-9e97-d0017280fa5b" xsi:nil="true"/>
    <FormVersion xmlns="f421e4f8-7b17-4287-9e97-d0017280fa5b" xsi:nil="true"/>
    <FormId xmlns="f421e4f8-7b17-4287-9e97-d0017280fa5b" xsi:nil="true"/>
    <FormName xmlns="f421e4f8-7b17-4287-9e97-d0017280fa5b" xsi:nil="true"/>
    <CustomContentTypeId xmlns="f421e4f8-7b17-4287-9e97-d0017280fa5b" xsi:nil="true"/>
    <FormDescription xmlns="f421e4f8-7b17-4287-9e97-d0017280fa5b" xsi:nil="true"/>
    <FormLocale xmlns="f421e4f8-7b17-4287-9e97-d0017280fa5b" xsi:nil="true"/>
    <ShowInCatalog xmlns="f421e4f8-7b17-4287-9e97-d0017280fa5b">false</ShowInCatalog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InfoPath Form Template" ma:contentTypeID="0x010100F8EF98760CBA4A94994F13BA881038FA00C813A84D5023CD479147CA335430CB43" ma:contentTypeVersion="0" ma:contentTypeDescription="A Microsoft InfoPath Form Template." ma:contentTypeScope="" ma:versionID="779aab804def8b9fdc7bcc9c59c278c5">
  <xsd:schema xmlns:xsd="http://www.w3.org/2001/XMLSchema" xmlns:xs="http://www.w3.org/2001/XMLSchema" xmlns:p="http://schemas.microsoft.com/office/2006/metadata/properties" xmlns:ns2="f421e4f8-7b17-4287-9e97-d0017280fa5b" targetNamespace="http://schemas.microsoft.com/office/2006/metadata/properties" ma:root="true" ma:fieldsID="67fca40a97bf0370233851e02ea2d19e" ns2:_="">
    <xsd:import namespace="f421e4f8-7b17-4287-9e97-d0017280fa5b"/>
    <xsd:element name="properties">
      <xsd:complexType>
        <xsd:sequence>
          <xsd:element name="documentManagement">
            <xsd:complexType>
              <xsd:all>
                <xsd:element ref="ns2:FormName" minOccurs="0"/>
                <xsd:element ref="ns2:FormCategory" minOccurs="0"/>
                <xsd:element ref="ns2:FormVersion" minOccurs="0"/>
                <xsd:element ref="ns2:FormId" minOccurs="0"/>
                <xsd:element ref="ns2:FormLocale" minOccurs="0"/>
                <xsd:element ref="ns2:FormDescription" minOccurs="0"/>
                <xsd:element ref="ns2:CustomContentTypeId" minOccurs="0"/>
                <xsd:element ref="ns2:ShowInCatalo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21e4f8-7b17-4287-9e97-d0017280fa5b" elementFormDefault="qualified">
    <xsd:import namespace="http://schemas.microsoft.com/office/2006/documentManagement/types"/>
    <xsd:import namespace="http://schemas.microsoft.com/office/infopath/2007/PartnerControls"/>
    <xsd:element name="FormName" ma:index="8" nillable="true" ma:displayName="Form Name" ma:internalName="FormName">
      <xsd:simpleType>
        <xsd:restriction base="dms:Text"/>
      </xsd:simpleType>
    </xsd:element>
    <xsd:element name="FormCategory" ma:index="9" nillable="true" ma:displayName="Form Category" ma:internalName="FormCategory">
      <xsd:simpleType>
        <xsd:restriction base="dms:Text"/>
      </xsd:simpleType>
    </xsd:element>
    <xsd:element name="FormVersion" ma:index="10" nillable="true" ma:displayName="Form Version" ma:internalName="FormVersion">
      <xsd:simpleType>
        <xsd:restriction base="dms:Text"/>
      </xsd:simpleType>
    </xsd:element>
    <xsd:element name="FormId" ma:index="11" nillable="true" ma:displayName="Form ID" ma:internalName="FormId">
      <xsd:simpleType>
        <xsd:restriction base="dms:Text"/>
      </xsd:simpleType>
    </xsd:element>
    <xsd:element name="FormLocale" ma:index="12" nillable="true" ma:displayName="Form Locale" ma:internalName="FormLocale">
      <xsd:simpleType>
        <xsd:restriction base="dms:Text"/>
      </xsd:simpleType>
    </xsd:element>
    <xsd:element name="FormDescription" ma:index="13" nillable="true" ma:displayName="Form Description" ma:internalName="FormDescription">
      <xsd:simpleType>
        <xsd:restriction base="dms:Text"/>
      </xsd:simpleType>
    </xsd:element>
    <xsd:element name="CustomContentTypeId" ma:index="14" nillable="true" ma:displayName="Content Type ID" ma:hidden="true" ma:internalName="CustomContentTypeId">
      <xsd:simpleType>
        <xsd:restriction base="dms:Text"/>
      </xsd:simpleType>
    </xsd:element>
    <xsd:element name="ShowInCatalog" ma:index="15" nillable="true" ma:displayName="Show in Catalog" ma:default="TRUE" ma:internalName="ShowInCatalog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0D7981-E6E3-4742-AF74-31DBB8232B4A}">
  <ds:schemaRefs>
    <ds:schemaRef ds:uri="http://schemas.microsoft.com/office/2006/metadata/properties"/>
    <ds:schemaRef ds:uri="http://schemas.microsoft.com/office/infopath/2007/PartnerControls"/>
    <ds:schemaRef ds:uri="f421e4f8-7b17-4287-9e97-d0017280fa5b"/>
  </ds:schemaRefs>
</ds:datastoreItem>
</file>

<file path=customXml/itemProps2.xml><?xml version="1.0" encoding="utf-8"?>
<ds:datastoreItem xmlns:ds="http://schemas.openxmlformats.org/officeDocument/2006/customXml" ds:itemID="{67AAC088-B34E-499F-BE33-D4602C2282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C165E3-05A1-44A8-B1F4-1C4D36D802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21e4f8-7b17-4287-9e97-d0017280fa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Prashita</dc:creator>
  <cp:keywords/>
  <dc:description/>
  <cp:lastModifiedBy>Shoaib Munir</cp:lastModifiedBy>
  <cp:revision/>
  <dcterms:created xsi:type="dcterms:W3CDTF">2023-04-28T03:33:29Z</dcterms:created>
  <dcterms:modified xsi:type="dcterms:W3CDTF">2024-06-06T01:45:06Z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0x010100F8EF98760CBA4A94994F13BA881038FA00C813A84D5023CD479147CA335430CB43</vt:lpwstr>
  </property>
  <property fmtid="{D5CDD505-2E9C-101B-9397-08002B2CF9AE}" pid="3" name="SharedWithUsers">
    <vt:lpwstr>13;#Shoaib Munir</vt:lpwstr>
  </property>
</Properties>
</file>