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be365-my.sharepoint.com/personal/lt18z221_campus_unibe_ch/Documents/_LISA_/42_MRB_At_BX_Cm_tolerance_testing/"/>
    </mc:Choice>
  </mc:AlternateContent>
  <xr:revisionPtr revIDLastSave="855" documentId="8_{8047DDD6-6B1D-442B-9E10-97EF640DC840}" xr6:coauthVersionLast="47" xr6:coauthVersionMax="47" xr10:uidLastSave="{AB0CBEC9-E31E-42EF-83C2-6F12D9BFE7E9}"/>
  <bookViews>
    <workbookView xWindow="-41295" yWindow="1890" windowWidth="21600" windowHeight="11385" tabRatio="773" activeTab="9" xr2:uid="{824C4E5E-BB29-441D-AA1A-877759261D38}"/>
  </bookViews>
  <sheets>
    <sheet name="Design" sheetId="1" r:id="rId1"/>
    <sheet name="Protocol" sheetId="9" r:id="rId2"/>
    <sheet name="Plate_Layout_MRB" sheetId="4" r:id="rId3"/>
    <sheet name="Plate_Layout_AtSphere" sheetId="12" r:id="rId4"/>
    <sheet name="Overview Runs" sheetId="5" r:id="rId5"/>
    <sheet name="RUN MRB CM SCOP" sheetId="3" r:id="rId6"/>
    <sheet name="RUN MRB CM FRAX" sheetId="13" r:id="rId7"/>
    <sheet name="Strains MRB" sheetId="2" r:id="rId8"/>
    <sheet name="StrainsAtSphere" sheetId="11" r:id="rId9"/>
    <sheet name="StrainsAtSphereTax" sheetId="14" r:id="rId10"/>
    <sheet name="Metadata_MRB" sheetId="6" r:id="rId11"/>
    <sheet name="References" sheetId="10" r:id="rId12"/>
    <sheet name="Calculation Chem" sheetId="8" r:id="rId13"/>
  </sheets>
  <definedNames>
    <definedName name="_xlnm.Print_Area" localSheetId="0">Design!$A$1:$P$48</definedName>
    <definedName name="_xlnm.Print_Area" localSheetId="2">Plate_Layout_MRB!$A$1:$P$27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13" l="1"/>
  <c r="C34" i="13"/>
  <c r="C33" i="13"/>
  <c r="C32" i="13"/>
  <c r="C31" i="13"/>
  <c r="C30" i="13"/>
  <c r="C28" i="13"/>
  <c r="C27" i="13"/>
  <c r="C26" i="13"/>
  <c r="C25" i="13"/>
  <c r="C24" i="13"/>
  <c r="C23" i="13"/>
  <c r="C22" i="13"/>
  <c r="C21" i="13"/>
  <c r="C19" i="13"/>
  <c r="C18" i="13"/>
  <c r="C17" i="13"/>
  <c r="C16" i="13"/>
  <c r="C15" i="13"/>
  <c r="C14" i="13"/>
  <c r="C13" i="13"/>
  <c r="Q6" i="13"/>
  <c r="P6" i="13"/>
  <c r="O6" i="13"/>
  <c r="N6" i="13"/>
  <c r="M6" i="13"/>
  <c r="N6" i="3"/>
  <c r="O6" i="3"/>
  <c r="P6" i="3"/>
  <c r="Q6" i="3"/>
  <c r="M6" i="3"/>
  <c r="C27" i="3" l="1"/>
  <c r="C28" i="3"/>
  <c r="C14" i="3"/>
  <c r="C21" i="3"/>
  <c r="E17" i="1"/>
  <c r="D17" i="1"/>
  <c r="F17" i="1"/>
  <c r="G17" i="1"/>
  <c r="C17" i="1"/>
  <c r="F40" i="1"/>
  <c r="D40" i="1"/>
  <c r="E40" i="1" s="1"/>
  <c r="F29" i="1"/>
  <c r="D29" i="1"/>
  <c r="E29" i="1" s="1"/>
  <c r="C40" i="1"/>
  <c r="C29" i="1"/>
  <c r="C30" i="1"/>
  <c r="H16" i="5" l="1"/>
  <c r="G16" i="5"/>
  <c r="C30" i="3"/>
  <c r="C31" i="3"/>
  <c r="C32" i="3"/>
  <c r="C33" i="3"/>
  <c r="C34" i="3"/>
  <c r="C35" i="3"/>
  <c r="F41" i="1" l="1"/>
  <c r="F44" i="1"/>
  <c r="F45" i="1"/>
  <c r="F46" i="1"/>
  <c r="F43" i="1"/>
  <c r="C46" i="1"/>
  <c r="D46" i="1" s="1"/>
  <c r="E46" i="1" s="1"/>
  <c r="C45" i="1"/>
  <c r="D45" i="1" s="1"/>
  <c r="E45" i="1" s="1"/>
  <c r="C44" i="1"/>
  <c r="D44" i="1" s="1"/>
  <c r="E44" i="1" s="1"/>
  <c r="C43" i="1"/>
  <c r="D43" i="1" s="1"/>
  <c r="E43" i="1" s="1"/>
  <c r="E42" i="1"/>
  <c r="C41" i="1"/>
  <c r="D41" i="1" s="1"/>
  <c r="E41" i="1" s="1"/>
  <c r="E39" i="1"/>
  <c r="F30" i="1"/>
  <c r="F33" i="1"/>
  <c r="F34" i="1"/>
  <c r="F35" i="1"/>
  <c r="F32" i="1"/>
  <c r="E31" i="1"/>
  <c r="E28" i="1"/>
  <c r="C33" i="1"/>
  <c r="D33" i="1" s="1"/>
  <c r="E33" i="1" s="1"/>
  <c r="C34" i="1"/>
  <c r="D34" i="1" s="1"/>
  <c r="E34" i="1" s="1"/>
  <c r="C35" i="1"/>
  <c r="D35" i="1" s="1"/>
  <c r="E35" i="1" s="1"/>
  <c r="C32" i="1"/>
  <c r="D32" i="1" s="1"/>
  <c r="E32" i="1" s="1"/>
  <c r="D30" i="1"/>
  <c r="E30" i="1" s="1"/>
  <c r="L2" i="8"/>
  <c r="M3" i="8"/>
  <c r="M4" i="8"/>
  <c r="M5" i="8"/>
  <c r="M6" i="8"/>
  <c r="M7" i="8"/>
  <c r="M8" i="8"/>
  <c r="M9" i="8"/>
  <c r="M10" i="8"/>
  <c r="M11" i="8"/>
  <c r="M2" i="8"/>
  <c r="K11" i="8"/>
  <c r="L11" i="8" s="1"/>
  <c r="J11" i="8"/>
  <c r="K10" i="8"/>
  <c r="L10" i="8" s="1"/>
  <c r="J10" i="8"/>
  <c r="L3" i="8"/>
  <c r="L4" i="8"/>
  <c r="L5" i="8"/>
  <c r="L6" i="8"/>
  <c r="L7" i="8"/>
  <c r="L8" i="8"/>
  <c r="L9" i="8"/>
  <c r="I29" i="8"/>
  <c r="J29" i="8" s="1"/>
  <c r="I28" i="8"/>
  <c r="J28" i="8" s="1"/>
  <c r="J27" i="8"/>
  <c r="I26" i="8"/>
  <c r="J26" i="8" s="1"/>
  <c r="J24" i="8"/>
  <c r="J23" i="8"/>
  <c r="J22" i="8"/>
  <c r="J21" i="8"/>
  <c r="K9" i="8"/>
  <c r="J9" i="8"/>
  <c r="K8" i="8"/>
  <c r="G8" i="8"/>
  <c r="D8" i="8"/>
  <c r="K7" i="8"/>
  <c r="K6" i="8"/>
  <c r="K5" i="8"/>
  <c r="J5" i="8"/>
  <c r="K4" i="8"/>
  <c r="I4" i="8"/>
  <c r="J4" i="8" s="1"/>
  <c r="H4" i="8"/>
  <c r="G4" i="8"/>
  <c r="K3" i="8"/>
  <c r="J3" i="8"/>
  <c r="K2" i="8"/>
  <c r="J2" i="8"/>
  <c r="B193" i="6" l="1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C26" i="3"/>
  <c r="C25" i="3"/>
  <c r="C24" i="3"/>
  <c r="C23" i="3"/>
  <c r="C22" i="3"/>
  <c r="C19" i="3"/>
  <c r="C18" i="3"/>
  <c r="C17" i="3"/>
  <c r="C16" i="3"/>
  <c r="C15" i="3"/>
  <c r="C13" i="3"/>
</calcChain>
</file>

<file path=xl/sharedStrings.xml><?xml version="1.0" encoding="utf-8"?>
<sst xmlns="http://schemas.openxmlformats.org/spreadsheetml/2006/main" count="4224" uniqueCount="593">
  <si>
    <t>Coumarin</t>
  </si>
  <si>
    <t>Benzoxazinoid</t>
  </si>
  <si>
    <t xml:space="preserve">Response of Maize and Arabidopsis bacteria to host secondary metabolites </t>
  </si>
  <si>
    <t>Arabidopsis</t>
  </si>
  <si>
    <t>Maize</t>
  </si>
  <si>
    <t>Lisa</t>
  </si>
  <si>
    <t>Scopoletin, Fraxetin</t>
  </si>
  <si>
    <t>The antimicrobial activity of scopoletin and fraxetin (Sigma Aldrich) against single bacterial strains was assayed in liquid culture in</t>
  </si>
  <si>
    <t>50% tryptic soy broth (TSB, 15g/L; Sigma Aldrich). Scopoletin and fraxetin stocks were prepared in sterile DMSO (Sigma Aldrich)</t>
  </si>
  <si>
    <t>and stored at -80_x0001_C. Bacterial colonies were picked from TSA plates into liquid TSB and grown for 2–3 days at 25_x0001_C with</t>
  </si>
  <si>
    <t>180 rpm agitation. Liquid cultures were subcultured by diluting 1:100 into fresh TSB and incubated for 1–2 h. In a clear flat-bottom</t>
  </si>
  <si>
    <t>96-well microtiter plate, 100 ml of subculture were added to 100 ml of fresh TSB media supplemented with scopoletin or fraxetin for a</t>
  </si>
  <si>
    <t>evaporation. Growth was monitored kinetically in a microplate reader (Infinite M200 PRO, Tecan) with 30 seconds of shaking followed</t>
  </si>
  <si>
    <t>by measurement of optical density (OD) at 600 nm in four locations per well every 30–60 min for 18–20 h. The OD in each experiment</t>
  </si>
  <si>
    <t>was expressed as the average of triplicate wells per condition. Relative growth (Figure 2D) was calculated by dividing the average</t>
  </si>
  <si>
    <t>final OD measurement of each strain and indicated condition by the average OD in the coumarin-free control.</t>
  </si>
  <si>
    <t>Coumarin Antimicrobial Activity (Habort et al. 2020)</t>
  </si>
  <si>
    <r>
      <t xml:space="preserve">final </t>
    </r>
    <r>
      <rPr>
        <sz val="11"/>
        <color rgb="FFFF0000"/>
        <rFont val="Calibri"/>
        <family val="2"/>
        <scheme val="minor"/>
      </rPr>
      <t xml:space="preserve">50 mM </t>
    </r>
    <r>
      <rPr>
        <sz val="11"/>
        <color theme="1"/>
        <rFont val="Calibri"/>
        <family val="2"/>
        <scheme val="minor"/>
      </rPr>
      <t>concentration, or equivalent DMSO negative control. The microtiter plate was sealed with a clear adhesive film to prevent</t>
    </r>
  </si>
  <si>
    <t>Strain</t>
  </si>
  <si>
    <t>strain_old</t>
  </si>
  <si>
    <t>Phylum</t>
  </si>
  <si>
    <t>Genus</t>
  </si>
  <si>
    <t>LBA71</t>
  </si>
  <si>
    <t>LBA7.1</t>
  </si>
  <si>
    <t>Firmicutes</t>
  </si>
  <si>
    <t>Bacillus</t>
  </si>
  <si>
    <t>LSP13</t>
  </si>
  <si>
    <t>LSP1.3</t>
  </si>
  <si>
    <t>Proteobacteria</t>
  </si>
  <si>
    <t>Sphingobium</t>
  </si>
  <si>
    <t>LPB4.R</t>
  </si>
  <si>
    <t>B4_R</t>
  </si>
  <si>
    <t>Pseudomonas</t>
  </si>
  <si>
    <t>LMX8</t>
  </si>
  <si>
    <t>NA</t>
  </si>
  <si>
    <t>LMK1</t>
  </si>
  <si>
    <t>Pantoea</t>
  </si>
  <si>
    <t>LRH8.S</t>
  </si>
  <si>
    <t>H8-3_S</t>
  </si>
  <si>
    <t>Rhizobium</t>
  </si>
  <si>
    <t>LBA1</t>
  </si>
  <si>
    <t>LMI1</t>
  </si>
  <si>
    <t>Actinobacteriota</t>
  </si>
  <si>
    <t>Micrococcineae</t>
  </si>
  <si>
    <t>LME2</t>
  </si>
  <si>
    <t>LST11</t>
  </si>
  <si>
    <t>LAC1.2</t>
  </si>
  <si>
    <t>Stenotrophomonas</t>
  </si>
  <si>
    <t>LRC7.O</t>
  </si>
  <si>
    <t>C7</t>
  </si>
  <si>
    <t>LMN1</t>
  </si>
  <si>
    <t>Bacteroidetes</t>
  </si>
  <si>
    <t>Chitinophaga</t>
  </si>
  <si>
    <t>LMI13</t>
  </si>
  <si>
    <t>LST3</t>
  </si>
  <si>
    <t>Actinobacteria</t>
  </si>
  <si>
    <t>LMA1</t>
  </si>
  <si>
    <t>LMI11</t>
  </si>
  <si>
    <t>LBA2.2</t>
  </si>
  <si>
    <t>LRH13</t>
  </si>
  <si>
    <t>LAC1.3</t>
  </si>
  <si>
    <t>LME1</t>
  </si>
  <si>
    <t>LME3</t>
  </si>
  <si>
    <t>Enterobacter</t>
  </si>
  <si>
    <t>LMU1</t>
  </si>
  <si>
    <t>Burkholderia</t>
  </si>
  <si>
    <t>LMF1</t>
  </si>
  <si>
    <t>Streptomyces</t>
  </si>
  <si>
    <t>LMX11</t>
  </si>
  <si>
    <t>LMB2</t>
  </si>
  <si>
    <t>LMR1</t>
  </si>
  <si>
    <t>Neorhizobium</t>
  </si>
  <si>
    <t>LAC11</t>
  </si>
  <si>
    <t>LSY1</t>
  </si>
  <si>
    <t>Moraxellaceae</t>
  </si>
  <si>
    <t>LBA3</t>
  </si>
  <si>
    <t>LRH11</t>
  </si>
  <si>
    <t>LCE1.1</t>
  </si>
  <si>
    <t>LAR21</t>
  </si>
  <si>
    <t>LAR2.1</t>
  </si>
  <si>
    <t>Paenarthrobacter</t>
  </si>
  <si>
    <t>LST17</t>
  </si>
  <si>
    <t>LST1.1</t>
  </si>
  <si>
    <t>LPD1</t>
  </si>
  <si>
    <t>LMX3</t>
  </si>
  <si>
    <t>NBC</t>
  </si>
  <si>
    <t>LPA2</t>
  </si>
  <si>
    <t>LAR2</t>
  </si>
  <si>
    <t>LMX7</t>
  </si>
  <si>
    <t>LML1</t>
  </si>
  <si>
    <t>Nocardioides</t>
  </si>
  <si>
    <t>LMX9</t>
  </si>
  <si>
    <t>LMJ1</t>
  </si>
  <si>
    <t>LMZ1</t>
  </si>
  <si>
    <t>LMI1x</t>
  </si>
  <si>
    <t>LMI15</t>
  </si>
  <si>
    <t>LSY2.2</t>
  </si>
  <si>
    <t>LAR4</t>
  </si>
  <si>
    <t>LBA20</t>
  </si>
  <si>
    <t>L020_BA_27F</t>
  </si>
  <si>
    <t>LMI14</t>
  </si>
  <si>
    <t>LST4</t>
  </si>
  <si>
    <t>LPB4.O</t>
  </si>
  <si>
    <t>B4_orig</t>
  </si>
  <si>
    <t>LPD2_E2</t>
  </si>
  <si>
    <t>LMD1</t>
  </si>
  <si>
    <t>Pseudarthrobacter</t>
  </si>
  <si>
    <t>LMI12</t>
  </si>
  <si>
    <t>LPX1.2.1</t>
  </si>
  <si>
    <t>LMO1</t>
  </si>
  <si>
    <t>LBA21</t>
  </si>
  <si>
    <t>LBA2.1</t>
  </si>
  <si>
    <t>LST12</t>
  </si>
  <si>
    <t>LAR3</t>
  </si>
  <si>
    <t>LMS1</t>
  </si>
  <si>
    <t>Massilia</t>
  </si>
  <si>
    <t>LPE1.3.1</t>
  </si>
  <si>
    <t>LMG1</t>
  </si>
  <si>
    <t>LRC7.S</t>
  </si>
  <si>
    <t>C7_S</t>
  </si>
  <si>
    <t>LBA112</t>
  </si>
  <si>
    <t>LBA1.1.2</t>
  </si>
  <si>
    <t>LMC1</t>
  </si>
  <si>
    <t>LWO6</t>
  </si>
  <si>
    <t>LRH8.O</t>
  </si>
  <si>
    <t>H8-3_orig</t>
  </si>
  <si>
    <t>LST15</t>
  </si>
  <si>
    <t>LHY1</t>
  </si>
  <si>
    <t>LMC3</t>
  </si>
  <si>
    <t>LST14</t>
  </si>
  <si>
    <t>LBR1</t>
  </si>
  <si>
    <t>LMY1</t>
  </si>
  <si>
    <t>LMX92</t>
  </si>
  <si>
    <t>LMX9231</t>
  </si>
  <si>
    <t>Collection</t>
  </si>
  <si>
    <t>MRB</t>
  </si>
  <si>
    <t>165 g/mol</t>
  </si>
  <si>
    <t>Conc [uM]</t>
  </si>
  <si>
    <t>Vol_1ml [ul]</t>
  </si>
  <si>
    <t>Vol_stock_45 ml [ul]</t>
  </si>
  <si>
    <t>Vol_DMSO_45 ml [ul]</t>
  </si>
  <si>
    <t>Concentration ug/ml</t>
  </si>
  <si>
    <t>mg/l</t>
  </si>
  <si>
    <t>Media: 0.5 TSB, minimal media</t>
  </si>
  <si>
    <t>Strains</t>
  </si>
  <si>
    <t>Plates</t>
  </si>
  <si>
    <t>Dummy_1</t>
  </si>
  <si>
    <t>A</t>
  </si>
  <si>
    <t>Ctrl</t>
  </si>
  <si>
    <t>DMSO</t>
  </si>
  <si>
    <t>TSB</t>
  </si>
  <si>
    <t>MBOA</t>
  </si>
  <si>
    <t>Ctrl__DMSO_TSB_A</t>
  </si>
  <si>
    <t>B</t>
  </si>
  <si>
    <t>media</t>
  </si>
  <si>
    <t>H</t>
  </si>
  <si>
    <t>Date</t>
  </si>
  <si>
    <t>Plate Layout</t>
  </si>
  <si>
    <t>Plate MRB all in two</t>
  </si>
  <si>
    <t>C</t>
  </si>
  <si>
    <t>D</t>
  </si>
  <si>
    <t>E</t>
  </si>
  <si>
    <t>F</t>
  </si>
  <si>
    <t>G</t>
  </si>
  <si>
    <t>Run 1</t>
  </si>
  <si>
    <t>Chemicals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</si>
  <si>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</si>
  <si>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</si>
  <si>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</si>
  <si>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</si>
  <si>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</si>
  <si>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</si>
  <si>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</si>
  <si>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</si>
  <si>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</si>
  <si>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Well</t>
  </si>
  <si>
    <t>Row</t>
  </si>
  <si>
    <t>Column</t>
  </si>
  <si>
    <t>Block</t>
  </si>
  <si>
    <t>Plate</t>
  </si>
  <si>
    <t>Replicate</t>
  </si>
  <si>
    <t>B1</t>
  </si>
  <si>
    <t>PlateA</t>
  </si>
  <si>
    <t>B2</t>
  </si>
  <si>
    <t>B3</t>
  </si>
  <si>
    <t>PlateB</t>
  </si>
  <si>
    <t>Literature: Habort et al. 2020, Schandry et al. 2020</t>
  </si>
  <si>
    <t>Strains: https://github.com/nschan/BxSyncomMs/blob/master/files_publication/16SrRNA_Root_isolates_WGS.fasta</t>
  </si>
  <si>
    <t>nr</t>
  </si>
  <si>
    <t xml:space="preserve">MBOA </t>
  </si>
  <si>
    <t>DIMBOA-Glucose, DIMBOA, MBOA, AMPO?</t>
  </si>
  <si>
    <t>Scopoletin</t>
  </si>
  <si>
    <t>Fraxetin analytical standard | Sigma-Aldrich (sigmaaldrich.com)</t>
  </si>
  <si>
    <t>Scopoletin ≥99% | Sigma-Aldrich (sigmaaldrich.com)</t>
  </si>
  <si>
    <t>Fraxetin</t>
  </si>
  <si>
    <t>6-Methoxy-2-benzoxazolinon 97% | Sigma-Aldrich (sigmaaldrich.com)</t>
  </si>
  <si>
    <t xml:space="preserve">https://www.selleckchem.com/datasheet/scopoletin-S388101-DataSheet.html </t>
  </si>
  <si>
    <t xml:space="preserve">https://www.selleckchem.com/products/fraxetin.html </t>
  </si>
  <si>
    <t>Treatments</t>
  </si>
  <si>
    <t>mol_weight</t>
  </si>
  <si>
    <t>stock conc [mM]</t>
  </si>
  <si>
    <t>stock_mg.ml</t>
  </si>
  <si>
    <t>solvent</t>
  </si>
  <si>
    <t>work_conc  [uM]</t>
  </si>
  <si>
    <t>work_conc_ug.ml</t>
  </si>
  <si>
    <t>vol_stock_1ml [ul]</t>
  </si>
  <si>
    <t>vol_stock_15ml</t>
  </si>
  <si>
    <t>vol_DMSO_15ml</t>
  </si>
  <si>
    <t>vol_stock_22ml</t>
  </si>
  <si>
    <t>vol_DMSO_22ml</t>
  </si>
  <si>
    <t xml:space="preserve">BOA </t>
  </si>
  <si>
    <t xml:space="preserve">VAA </t>
  </si>
  <si>
    <t>84.075</t>
  </si>
  <si>
    <t xml:space="preserve">DMG </t>
  </si>
  <si>
    <t>50 mg in 268.0 ul</t>
  </si>
  <si>
    <t xml:space="preserve">AMPO </t>
  </si>
  <si>
    <t>3,6</t>
  </si>
  <si>
    <t>0,9</t>
  </si>
  <si>
    <t>1 mg in 275 ul</t>
  </si>
  <si>
    <t>Glc 500</t>
  </si>
  <si>
    <t>180.156 </t>
  </si>
  <si>
    <t>water</t>
  </si>
  <si>
    <t>Glc 30 000</t>
  </si>
  <si>
    <t>30 000</t>
  </si>
  <si>
    <t>5,3g in 10 ml</t>
  </si>
  <si>
    <t>In TSB medium for 22 ml per treatment</t>
  </si>
  <si>
    <t>In minimal medium for 22 ml per treatment</t>
  </si>
  <si>
    <t>ul stock</t>
  </si>
  <si>
    <t>ul DMSO</t>
  </si>
  <si>
    <t>DMSO 2500</t>
  </si>
  <si>
    <t>AMPO 15</t>
  </si>
  <si>
    <t>BOA 500</t>
  </si>
  <si>
    <t xml:space="preserve">MBOA 500 </t>
  </si>
  <si>
    <t xml:space="preserve">DMG 500 </t>
  </si>
  <si>
    <t xml:space="preserve">Glucose 500 </t>
  </si>
  <si>
    <t>AMPO 75</t>
  </si>
  <si>
    <t xml:space="preserve">BOA 2500 </t>
  </si>
  <si>
    <t xml:space="preserve">MBOA 2500 </t>
  </si>
  <si>
    <t xml:space="preserve">DMG 2500 </t>
  </si>
  <si>
    <t xml:space="preserve">Glucose 2500 </t>
  </si>
  <si>
    <t xml:space="preserve">Glucose 30 000 </t>
  </si>
  <si>
    <t>SCOP</t>
  </si>
  <si>
    <t>FRAX</t>
  </si>
  <si>
    <t>solubility 42 mg/mL in DMSO (201.75 mM)</t>
  </si>
  <si>
    <t>solubility 38 mg/mL in DMSO (197.74 mM)</t>
  </si>
  <si>
    <t>solubility 33 mg/mL in DMSO (199.81 mM)</t>
  </si>
  <si>
    <t>https://www.graphpad.com/quickcalcs/molarityform/</t>
  </si>
  <si>
    <t>For calculations</t>
  </si>
  <si>
    <t>vol_stock_45ml</t>
  </si>
  <si>
    <t>stock: 100 mg/ml (606 mM)</t>
  </si>
  <si>
    <t>stock: 96.08 mg/ml (500 mM)</t>
  </si>
  <si>
    <t>stock: 104.08 mg/ml (500 mM)</t>
  </si>
  <si>
    <t>BOA &amp; AMPO</t>
  </si>
  <si>
    <t>BOA &amp; DMG</t>
  </si>
  <si>
    <t xml:space="preserve">SCOP </t>
  </si>
  <si>
    <t>APO</t>
  </si>
  <si>
    <t>SCOP &amp; APO</t>
  </si>
  <si>
    <t>Chem: Scopoletin</t>
  </si>
  <si>
    <t>AtSphere</t>
  </si>
  <si>
    <t>Run 11</t>
  </si>
  <si>
    <t>Run 12</t>
  </si>
  <si>
    <t>Tips</t>
  </si>
  <si>
    <t>RUN</t>
  </si>
  <si>
    <t>MRB BX 1</t>
  </si>
  <si>
    <t>MRB BX 2</t>
  </si>
  <si>
    <t>MRB CM 1</t>
  </si>
  <si>
    <t>AtSphere CM 1</t>
  </si>
  <si>
    <t>MRB CM 2</t>
  </si>
  <si>
    <t>MRB CM 3</t>
  </si>
  <si>
    <t>MRB CM 4</t>
  </si>
  <si>
    <t>AtSphere BX 1</t>
  </si>
  <si>
    <t>AtSphere BX 2</t>
  </si>
  <si>
    <t>AtSphere CM 2</t>
  </si>
  <si>
    <t>AtSphere CM 3</t>
  </si>
  <si>
    <t>AtSphere CM 4</t>
  </si>
  <si>
    <t>Setup</t>
  </si>
  <si>
    <t xml:space="preserve">Overnight cultures strains </t>
  </si>
  <si>
    <t xml:space="preserve">Medium </t>
  </si>
  <si>
    <t xml:space="preserve">Further: </t>
  </si>
  <si>
    <t>test BOA</t>
  </si>
  <si>
    <t>test in MM metabolization</t>
  </si>
  <si>
    <t>test Microbacteria collection #40</t>
  </si>
  <si>
    <t>sterilize 2 2ml deep well plate in UV Bench for 15 min</t>
  </si>
  <si>
    <t>Fill deep well plates with 1 ml 0.5 TSB medium (1 ml multichannel pipette with filter tips)</t>
  </si>
  <si>
    <t>Materials</t>
  </si>
  <si>
    <t>Deep well plate 2 ml</t>
  </si>
  <si>
    <t>Status</t>
  </si>
  <si>
    <t>check</t>
  </si>
  <si>
    <t>Add yellow loop in 1 ml medium deep well plate</t>
  </si>
  <si>
    <t xml:space="preserve">cover with Breathe-easy foil </t>
  </si>
  <si>
    <t>Grow 4 days at 28°C and 180 rpm</t>
  </si>
  <si>
    <t>4d before</t>
  </si>
  <si>
    <t>Start</t>
  </si>
  <si>
    <t>Label plates and falcons for treatment</t>
  </si>
  <si>
    <t>Fill plates with treatment solution with liquidator (200 ul per well)</t>
  </si>
  <si>
    <t>test SynComs MRB &amp; AtSphere</t>
  </si>
  <si>
    <t>Fill one plate with medium only (multichannel 200 ul)</t>
  </si>
  <si>
    <t xml:space="preserve">Add bacteria to plates with liquidator (4 ul) - do not dip to deep to the culture and do not mix (danger of contamination)! </t>
  </si>
  <si>
    <t xml:space="preserve">Stack plates in order, take picture </t>
  </si>
  <si>
    <t>Place Dummy plates on top and botom</t>
  </si>
  <si>
    <t>Place plates in stack</t>
  </si>
  <si>
    <t>Choose the program (GMI GrowthCurve OD600)</t>
  </si>
  <si>
    <t>Save your experiment</t>
  </si>
  <si>
    <t>Check the parameters (OD, no pause, cycles, duration, lid…)</t>
  </si>
  <si>
    <t>Start stacker</t>
  </si>
  <si>
    <t>Harvest</t>
  </si>
  <si>
    <t>Take care to move carefully in the lab to keep stacker running smoothly, check by VNC if it is running</t>
  </si>
  <si>
    <t>Stop stacker when a complete cycle is finished after ca. 70 hours</t>
  </si>
  <si>
    <t>Export data to Excel</t>
  </si>
  <si>
    <t>Take out plates from stack and check for interesting phenotypes</t>
  </si>
  <si>
    <t>Take pictures of the plates</t>
  </si>
  <si>
    <t>If you don't need the reactions for further analysis, discard the liquid and the plates separately</t>
  </si>
  <si>
    <t>Bacteria</t>
  </si>
  <si>
    <t>always from fresh plates, not more than 7 days</t>
  </si>
  <si>
    <t>yellow loops</t>
  </si>
  <si>
    <t xml:space="preserve">Breathe-easy foil </t>
  </si>
  <si>
    <t>shaker</t>
  </si>
  <si>
    <t>96 well 200 ul plates</t>
  </si>
  <si>
    <t>filter tips liquidator</t>
  </si>
  <si>
    <t>1 ml filter tips</t>
  </si>
  <si>
    <t>Run</t>
  </si>
  <si>
    <t>MRB Strains</t>
  </si>
  <si>
    <t>Prepare treatments: 45 ml per treatment (see design)</t>
  </si>
  <si>
    <t>Protocol high throughput in vitro phenotyping</t>
  </si>
  <si>
    <t xml:space="preserve">according to design </t>
  </si>
  <si>
    <t xml:space="preserve">Run 1-12: 0.5 TSB for tolerance, Run 12 and following: minimal medium for metabolization </t>
  </si>
  <si>
    <t>Compartment</t>
  </si>
  <si>
    <t>from</t>
  </si>
  <si>
    <t>Leaf130</t>
  </si>
  <si>
    <t>Acinetobacter</t>
  </si>
  <si>
    <t>Leaf</t>
  </si>
  <si>
    <t>ETH</t>
  </si>
  <si>
    <t>Leaf131</t>
  </si>
  <si>
    <t>Xanthomonas</t>
  </si>
  <si>
    <t>Leaf137</t>
  </si>
  <si>
    <t>Arthrobacter</t>
  </si>
  <si>
    <t>Leaf145</t>
  </si>
  <si>
    <t>Leaf151</t>
  </si>
  <si>
    <t>Microbacterium</t>
  </si>
  <si>
    <t>Leaf161</t>
  </si>
  <si>
    <t>Leaf179</t>
  </si>
  <si>
    <t>Leaf216</t>
  </si>
  <si>
    <t>Pedobacter</t>
  </si>
  <si>
    <t>Leaf26</t>
  </si>
  <si>
    <t>Leaf49</t>
  </si>
  <si>
    <t>Leaf51</t>
  </si>
  <si>
    <t>Rahnella</t>
  </si>
  <si>
    <t>Leaf53</t>
  </si>
  <si>
    <t>Erwinia</t>
  </si>
  <si>
    <t>Leaf58</t>
  </si>
  <si>
    <t>Leaf69</t>
  </si>
  <si>
    <t>Leaf70</t>
  </si>
  <si>
    <t>Leaf75</t>
  </si>
  <si>
    <t>Root102</t>
  </si>
  <si>
    <t>Mesorhizobium</t>
  </si>
  <si>
    <t>Root</t>
  </si>
  <si>
    <t>MPIPZ</t>
  </si>
  <si>
    <t>Root11</t>
  </si>
  <si>
    <t>Root1240</t>
  </si>
  <si>
    <t>Agrobacterium</t>
  </si>
  <si>
    <t>Root1257</t>
  </si>
  <si>
    <t>Root1280</t>
  </si>
  <si>
    <t>Root1294</t>
  </si>
  <si>
    <t>Sphingomonas</t>
  </si>
  <si>
    <t>Root1298</t>
  </si>
  <si>
    <t>Root131</t>
  </si>
  <si>
    <t>Root1310</t>
  </si>
  <si>
    <t>Root133</t>
  </si>
  <si>
    <t>Root142</t>
  </si>
  <si>
    <t>Sinorhizobium</t>
  </si>
  <si>
    <t>Root1433D1</t>
  </si>
  <si>
    <t>Root147</t>
  </si>
  <si>
    <t>Root149</t>
  </si>
  <si>
    <t>Root157</t>
  </si>
  <si>
    <t>Root166</t>
  </si>
  <si>
    <t>Root179</t>
  </si>
  <si>
    <t>Rhodanobacter</t>
  </si>
  <si>
    <t>Root190</t>
  </si>
  <si>
    <t>Root231</t>
  </si>
  <si>
    <t>Root239</t>
  </si>
  <si>
    <t>Root240</t>
  </si>
  <si>
    <t>Root265</t>
  </si>
  <si>
    <t>Mycobacterium</t>
  </si>
  <si>
    <t>Root280D1</t>
  </si>
  <si>
    <t>Root318D1</t>
  </si>
  <si>
    <t>Variovorax</t>
  </si>
  <si>
    <t>Root329</t>
  </si>
  <si>
    <t>Root401</t>
  </si>
  <si>
    <t>Root418</t>
  </si>
  <si>
    <t>Janthinobacterium</t>
  </si>
  <si>
    <t>Root420</t>
  </si>
  <si>
    <t>Flavobacterium</t>
  </si>
  <si>
    <t>Root423</t>
  </si>
  <si>
    <t>Root434</t>
  </si>
  <si>
    <t>Root482</t>
  </si>
  <si>
    <t>Root491</t>
  </si>
  <si>
    <t>Root559</t>
  </si>
  <si>
    <t>Lysobacter</t>
  </si>
  <si>
    <t>Root562</t>
  </si>
  <si>
    <t>Root564</t>
  </si>
  <si>
    <t>Root569</t>
  </si>
  <si>
    <t>Root630</t>
  </si>
  <si>
    <t>Pseudoxanthomonas</t>
  </si>
  <si>
    <t>Root65</t>
  </si>
  <si>
    <t>Root651</t>
  </si>
  <si>
    <t>Root66D1</t>
  </si>
  <si>
    <t>Root672</t>
  </si>
  <si>
    <t>Novosphingobium</t>
  </si>
  <si>
    <t>Root68</t>
  </si>
  <si>
    <t>Root71</t>
  </si>
  <si>
    <t>Root710</t>
  </si>
  <si>
    <t>Root79</t>
  </si>
  <si>
    <t>Root83</t>
  </si>
  <si>
    <t>Achromobacter</t>
  </si>
  <si>
    <t>Root9</t>
  </si>
  <si>
    <t>Root901</t>
  </si>
  <si>
    <t>Root920</t>
  </si>
  <si>
    <t>Root983</t>
  </si>
  <si>
    <t>Soil531</t>
  </si>
  <si>
    <t>Soil</t>
  </si>
  <si>
    <t>Soil736</t>
  </si>
  <si>
    <t>Soil745</t>
  </si>
  <si>
    <t>Soil761</t>
  </si>
  <si>
    <t>Plate AtSphere all in two</t>
  </si>
  <si>
    <t>contaminated munich</t>
  </si>
  <si>
    <t>Contamination</t>
  </si>
  <si>
    <t>clean</t>
  </si>
  <si>
    <t>not test</t>
  </si>
  <si>
    <t>done</t>
  </si>
  <si>
    <t>28.3.22</t>
  </si>
  <si>
    <t>4.4.22</t>
  </si>
  <si>
    <t>11.4.22</t>
  </si>
  <si>
    <t>25.4.22</t>
  </si>
  <si>
    <t>2.5.22</t>
  </si>
  <si>
    <t>9.5.22</t>
  </si>
  <si>
    <t>16.5.22</t>
  </si>
  <si>
    <t>23.5.22</t>
  </si>
  <si>
    <t>Start run</t>
  </si>
  <si>
    <t>30.5.22</t>
  </si>
  <si>
    <t>18.4.2022 Ostermontag</t>
  </si>
  <si>
    <t>135.1 g/mol</t>
  </si>
  <si>
    <t xml:space="preserve">DMSO H as reference </t>
  </si>
  <si>
    <t>stock: 100 mg/ml (500 mM)</t>
  </si>
  <si>
    <t>Concentrations AMPO</t>
  </si>
  <si>
    <t>242.23 g/mol</t>
  </si>
  <si>
    <t>stock: 0.833 mg/ml (3.44 mM) - for calculations 3.4 mM used therefore I used some ul more than needed</t>
  </si>
  <si>
    <t>in all new AMPO data (Microbacteria &amp; s60 strains)</t>
  </si>
  <si>
    <t xml:space="preserve">stock: 1 mg in 1.2 ml </t>
  </si>
  <si>
    <t>Concentrations SCOP</t>
  </si>
  <si>
    <t>Concentrations FRAX</t>
  </si>
  <si>
    <t>stock: stock: 104.08 mg/ml (500 mM)</t>
  </si>
  <si>
    <t>no PCR - bad DNA extraction</t>
  </si>
  <si>
    <t>contaminated</t>
  </si>
  <si>
    <t>not grown</t>
  </si>
  <si>
    <t>missing</t>
  </si>
  <si>
    <t>less important</t>
  </si>
  <si>
    <t>important</t>
  </si>
  <si>
    <t>Leaf1</t>
  </si>
  <si>
    <t>Microbacteriaceae</t>
  </si>
  <si>
    <t>no</t>
  </si>
  <si>
    <t>Leaf159</t>
  </si>
  <si>
    <t>Leaf171</t>
  </si>
  <si>
    <t>Leaf203</t>
  </si>
  <si>
    <t>Leaf288</t>
  </si>
  <si>
    <t>Leaf314</t>
  </si>
  <si>
    <t>Leaf320</t>
  </si>
  <si>
    <t>Leaf436</t>
  </si>
  <si>
    <t>Root322</t>
  </si>
  <si>
    <t>Root53</t>
  </si>
  <si>
    <t>Root61</t>
  </si>
  <si>
    <t>AtSphere_mapped</t>
  </si>
  <si>
    <t>Class</t>
  </si>
  <si>
    <t>Order</t>
  </si>
  <si>
    <t>Family</t>
  </si>
  <si>
    <t>Host</t>
  </si>
  <si>
    <t>selection</t>
  </si>
  <si>
    <t>comment</t>
  </si>
  <si>
    <t>MBOA_growth_Munich</t>
  </si>
  <si>
    <t>spec_At</t>
  </si>
  <si>
    <t>AtSPHERE</t>
  </si>
  <si>
    <t>Betaproteobacteria</t>
  </si>
  <si>
    <t>Burkholderiales</t>
  </si>
  <si>
    <t>Alcaligenaceae</t>
  </si>
  <si>
    <t>Arabidopsis thaliana</t>
  </si>
  <si>
    <t>selected</t>
  </si>
  <si>
    <t>Same growth MBOA and DMSO</t>
  </si>
  <si>
    <t>soil_relative</t>
  </si>
  <si>
    <t>Bacilli</t>
  </si>
  <si>
    <t>Bacillales</t>
  </si>
  <si>
    <t>Bacillaceae</t>
  </si>
  <si>
    <t>root_relative</t>
  </si>
  <si>
    <t>Low_AMPO</t>
  </si>
  <si>
    <t>Comamonadaceae</t>
  </si>
  <si>
    <t>Less growth on MBOA than DMSO</t>
  </si>
  <si>
    <t>Growth only on DMSO</t>
  </si>
  <si>
    <t>more</t>
  </si>
  <si>
    <t>Gammaproteobacteria</t>
  </si>
  <si>
    <t>Enterobacteriales</t>
  </si>
  <si>
    <t>Enterobacteriaceae</t>
  </si>
  <si>
    <t>Flavobacteriia</t>
  </si>
  <si>
    <t>Flavobacteriales</t>
  </si>
  <si>
    <t>Flavobacteriaceae</t>
  </si>
  <si>
    <t>Actinomycetales</t>
  </si>
  <si>
    <t>Micrococcaceae</t>
  </si>
  <si>
    <t>Pseudomonadales</t>
  </si>
  <si>
    <t>Medium_AMPO</t>
  </si>
  <si>
    <t>Mycobacteriaceae</t>
  </si>
  <si>
    <t>Aminopeptidase homolog, less growth MBOA than DMSO</t>
  </si>
  <si>
    <t>Nocardioidaceae</t>
  </si>
  <si>
    <t>Oxalobacteraceae</t>
  </si>
  <si>
    <t>Alphaproteobacteria</t>
  </si>
  <si>
    <t>Rhizobiales</t>
  </si>
  <si>
    <t>Phyllobacteriaceae</t>
  </si>
  <si>
    <t>Pseudomonadaceae</t>
  </si>
  <si>
    <t>Rhizobiaceae</t>
  </si>
  <si>
    <t>doubt_AMPO</t>
  </si>
  <si>
    <t>Sphingobacteriia</t>
  </si>
  <si>
    <t>Sphingobacteriales</t>
  </si>
  <si>
    <t>Sphingobacteriaceae</t>
  </si>
  <si>
    <t>Sphingomonadales</t>
  </si>
  <si>
    <t>Sphingomonadaceae</t>
  </si>
  <si>
    <t>Streptomycetaceae</t>
  </si>
  <si>
    <t>Xanthomonadales</t>
  </si>
  <si>
    <t>Xanthomonadaceae</t>
  </si>
  <si>
    <t>Root381</t>
  </si>
  <si>
    <t>Bradyrhizobiaceae</t>
  </si>
  <si>
    <t>Bosea</t>
  </si>
  <si>
    <t>not sure</t>
  </si>
  <si>
    <t>Root1472</t>
  </si>
  <si>
    <t>Caulobacterales</t>
  </si>
  <si>
    <t>Caulobacteraceae</t>
  </si>
  <si>
    <t>Caulobacter</t>
  </si>
  <si>
    <t>Root342</t>
  </si>
  <si>
    <t>Root137</t>
  </si>
  <si>
    <t>Cellulomonadaceae</t>
  </si>
  <si>
    <t>Cellulomonas</t>
  </si>
  <si>
    <t>Root930</t>
  </si>
  <si>
    <t>Root404</t>
  </si>
  <si>
    <t>—</t>
  </si>
  <si>
    <t>Leaf50</t>
  </si>
  <si>
    <t>Root685</t>
  </si>
  <si>
    <t>Hyphomicrobiaceae</t>
  </si>
  <si>
    <t>Root181</t>
  </si>
  <si>
    <t>Intrasporangiaceae</t>
  </si>
  <si>
    <t>Soil762</t>
  </si>
  <si>
    <t>leave out</t>
  </si>
  <si>
    <t>Soil763</t>
  </si>
  <si>
    <t>Soil764</t>
  </si>
  <si>
    <t>Soil782</t>
  </si>
  <si>
    <t>Root745</t>
  </si>
  <si>
    <t>Missing</t>
  </si>
  <si>
    <t>Root464</t>
  </si>
  <si>
    <t>Root276</t>
  </si>
  <si>
    <t>Root266</t>
  </si>
  <si>
    <t>Root122</t>
  </si>
  <si>
    <t>Root140</t>
  </si>
  <si>
    <t>Root151</t>
  </si>
  <si>
    <t>Root224</t>
  </si>
  <si>
    <t>Soil522</t>
  </si>
  <si>
    <t>Paenibacillaceae</t>
  </si>
  <si>
    <t>Paenibacillus</t>
  </si>
  <si>
    <t>Soil724D2</t>
  </si>
  <si>
    <t>Root444D2</t>
  </si>
  <si>
    <t>Root52</t>
  </si>
  <si>
    <t>Root278</t>
  </si>
  <si>
    <t>Root31</t>
  </si>
  <si>
    <t>Root1203</t>
  </si>
  <si>
    <t>Root1204</t>
  </si>
  <si>
    <t>Root1212</t>
  </si>
  <si>
    <t>Root1220</t>
  </si>
  <si>
    <t>Root1334</t>
  </si>
  <si>
    <t>Root268</t>
  </si>
  <si>
    <t>Root483D2</t>
  </si>
  <si>
    <t>Root708</t>
  </si>
  <si>
    <t>Root73</t>
  </si>
  <si>
    <t>Root954</t>
  </si>
  <si>
    <t>Root480</t>
  </si>
  <si>
    <t>-</t>
  </si>
  <si>
    <t>Root494</t>
  </si>
  <si>
    <t>Root561</t>
  </si>
  <si>
    <t>Root604</t>
  </si>
  <si>
    <t>Root627</t>
  </si>
  <si>
    <t>Root667</t>
  </si>
  <si>
    <t>Root690</t>
  </si>
  <si>
    <t>Root76</t>
  </si>
  <si>
    <t>Root916</t>
  </si>
  <si>
    <t>Root96</t>
  </si>
  <si>
    <t>Soil772</t>
  </si>
  <si>
    <t>Soil773</t>
  </si>
  <si>
    <t>micro</t>
  </si>
  <si>
    <t>gram</t>
  </si>
  <si>
    <t>positive</t>
  </si>
  <si>
    <t>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</si>
</sst>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.##0"/>
    <numFmt numFmtId="165" formatCode="#.##"/>
    <numFmt numFmtId="166" formatCode="#.00"/>
  </numFmts>
  <fonts count="2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4472C4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12529"/>
      <name val="Calibri"/>
      <family val="2"/>
      <scheme val="minor"/>
    </font>
  </fonts>
  <fills count="5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E05A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/>
      <top/>
      <bottom/>
      <diagonal/>
    </border>
  </borders>
  <cellStyleXfs count="43">
    <xf numFmtId="0" fontId="0" fillId="0" borderId="0"/>
    <xf numFmtId="0" fontId="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19" borderId="0" applyNumberFormat="0" applyBorder="0" applyAlignment="0" applyProtection="0"/>
    <xf numFmtId="0" fontId="19" fillId="20" borderId="0" applyNumberFormat="0" applyBorder="0" applyAlignment="0" applyProtection="0"/>
    <xf numFmtId="0" fontId="20" fillId="21" borderId="0" applyNumberFormat="0" applyBorder="0" applyAlignment="0" applyProtection="0"/>
    <xf numFmtId="0" fontId="21" fillId="22" borderId="6" applyNumberFormat="0" applyAlignment="0" applyProtection="0"/>
    <xf numFmtId="0" fontId="22" fillId="23" borderId="7" applyNumberFormat="0" applyAlignment="0" applyProtection="0"/>
    <xf numFmtId="0" fontId="23" fillId="23" borderId="6" applyNumberFormat="0" applyAlignment="0" applyProtection="0"/>
    <xf numFmtId="0" fontId="24" fillId="0" borderId="8" applyNumberFormat="0" applyFill="0" applyAlignment="0" applyProtection="0"/>
    <xf numFmtId="0" fontId="25" fillId="24" borderId="9" applyNumberFormat="0" applyAlignment="0" applyProtection="0"/>
    <xf numFmtId="0" fontId="1" fillId="0" borderId="0" applyNumberFormat="0" applyFill="0" applyBorder="0" applyAlignment="0" applyProtection="0"/>
    <xf numFmtId="0" fontId="13" fillId="25" borderId="10" applyNumberFormat="0" applyFont="0" applyAlignment="0" applyProtection="0"/>
    <xf numFmtId="0" fontId="26" fillId="0" borderId="0" applyNumberFormat="0" applyFill="0" applyBorder="0" applyAlignment="0" applyProtection="0"/>
    <xf numFmtId="0" fontId="2" fillId="0" borderId="11" applyNumberFormat="0" applyFill="0" applyAlignment="0" applyProtection="0"/>
    <xf numFmtId="0" fontId="27" fillId="26" borderId="0" applyNumberFormat="0" applyBorder="0" applyAlignment="0" applyProtection="0"/>
    <xf numFmtId="0" fontId="13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7" fillId="30" borderId="0" applyNumberFormat="0" applyBorder="0" applyAlignment="0" applyProtection="0"/>
    <xf numFmtId="0" fontId="13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7" fillId="34" borderId="0" applyNumberFormat="0" applyBorder="0" applyAlignment="0" applyProtection="0"/>
    <xf numFmtId="0" fontId="13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7" fillId="38" borderId="0" applyNumberFormat="0" applyBorder="0" applyAlignment="0" applyProtection="0"/>
    <xf numFmtId="0" fontId="13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7" fillId="42" borderId="0" applyNumberFormat="0" applyBorder="0" applyAlignment="0" applyProtection="0"/>
    <xf numFmtId="0" fontId="13" fillId="43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27" fillId="46" borderId="0" applyNumberFormat="0" applyBorder="0" applyAlignment="0" applyProtection="0"/>
    <xf numFmtId="0" fontId="13" fillId="47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</cellStyleXfs>
  <cellXfs count="129">
    <xf numFmtId="0" fontId="0" fillId="0" borderId="0" xfId="0"/>
    <xf numFmtId="0" fontId="3" fillId="0" borderId="0" xfId="0" applyFon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2" fillId="0" borderId="0" xfId="0" applyFont="1"/>
    <xf numFmtId="0" fontId="5" fillId="0" borderId="0" xfId="0" applyFont="1"/>
    <xf numFmtId="0" fontId="0" fillId="3" borderId="0" xfId="0" applyFill="1"/>
    <xf numFmtId="0" fontId="2" fillId="0" borderId="1" xfId="0" applyFont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2" borderId="0" xfId="0" applyFill="1"/>
    <xf numFmtId="0" fontId="0" fillId="16" borderId="1" xfId="0" applyFill="1" applyBorder="1"/>
    <xf numFmtId="0" fontId="0" fillId="9" borderId="2" xfId="0" applyFill="1" applyBorder="1"/>
    <xf numFmtId="0" fontId="0" fillId="12" borderId="2" xfId="0" applyFill="1" applyBorder="1"/>
    <xf numFmtId="0" fontId="0" fillId="17" borderId="0" xfId="0" applyFill="1"/>
    <xf numFmtId="0" fontId="9" fillId="0" borderId="0" xfId="1"/>
    <xf numFmtId="49" fontId="0" fillId="0" borderId="0" xfId="0" applyNumberFormat="1"/>
    <xf numFmtId="3" fontId="0" fillId="0" borderId="0" xfId="0" applyNumberFormat="1"/>
    <xf numFmtId="0" fontId="0" fillId="18" borderId="0" xfId="0" applyFill="1"/>
    <xf numFmtId="3" fontId="0" fillId="18" borderId="0" xfId="0" applyNumberFormat="1" applyFill="1"/>
    <xf numFmtId="0" fontId="0" fillId="0" borderId="0" xfId="0" applyAlignment="1">
      <alignment horizontal="right"/>
    </xf>
    <xf numFmtId="0" fontId="10" fillId="0" borderId="1" xfId="0" applyFont="1" applyBorder="1"/>
    <xf numFmtId="0" fontId="11" fillId="0" borderId="0" xfId="0" applyFont="1"/>
    <xf numFmtId="0" fontId="12" fillId="0" borderId="1" xfId="0" applyFont="1" applyBorder="1"/>
    <xf numFmtId="0" fontId="12" fillId="0" borderId="0" xfId="0" applyFont="1"/>
    <xf numFmtId="0" fontId="10" fillId="0" borderId="0" xfId="0" applyFont="1"/>
    <xf numFmtId="0" fontId="0" fillId="17" borderId="0" xfId="0" applyFill="1" applyAlignment="1"/>
    <xf numFmtId="0" fontId="0" fillId="15" borderId="0" xfId="0" applyFill="1"/>
    <xf numFmtId="0" fontId="10" fillId="15" borderId="0" xfId="0" applyFont="1" applyFill="1"/>
    <xf numFmtId="164" fontId="0" fillId="15" borderId="0" xfId="0" applyNumberFormat="1" applyFill="1"/>
    <xf numFmtId="165" fontId="0" fillId="0" borderId="0" xfId="0" applyNumberFormat="1"/>
    <xf numFmtId="166" fontId="0" fillId="0" borderId="0" xfId="0" applyNumberFormat="1"/>
    <xf numFmtId="0" fontId="0" fillId="0" borderId="0" xfId="0" applyFill="1"/>
    <xf numFmtId="0" fontId="6" fillId="0" borderId="0" xfId="0" applyFont="1" applyFill="1"/>
    <xf numFmtId="0" fontId="2" fillId="0" borderId="1" xfId="0" applyFont="1" applyFill="1" applyBorder="1"/>
    <xf numFmtId="0" fontId="2" fillId="0" borderId="12" xfId="0" applyFont="1" applyFill="1" applyBorder="1"/>
    <xf numFmtId="0" fontId="0" fillId="0" borderId="0" xfId="0" applyAlignment="1">
      <alignment wrapText="1"/>
    </xf>
    <xf numFmtId="0" fontId="0" fillId="6" borderId="0" xfId="0" applyFont="1" applyFill="1"/>
    <xf numFmtId="0" fontId="10" fillId="0" borderId="0" xfId="0" applyFont="1" applyFill="1"/>
    <xf numFmtId="0" fontId="10" fillId="4" borderId="0" xfId="0" applyFont="1" applyFill="1"/>
    <xf numFmtId="0" fontId="12" fillId="4" borderId="0" xfId="0" applyFont="1" applyFill="1"/>
    <xf numFmtId="0" fontId="12" fillId="5" borderId="0" xfId="0" applyFont="1" applyFill="1"/>
    <xf numFmtId="0" fontId="10" fillId="6" borderId="0" xfId="0" applyFont="1" applyFill="1"/>
    <xf numFmtId="0" fontId="12" fillId="6" borderId="0" xfId="0" applyFont="1" applyFill="1"/>
    <xf numFmtId="0" fontId="12" fillId="7" borderId="0" xfId="0" applyFont="1" applyFill="1"/>
    <xf numFmtId="0" fontId="4" fillId="0" borderId="0" xfId="0" applyFont="1" applyFill="1"/>
    <xf numFmtId="0" fontId="5" fillId="0" borderId="0" xfId="0" applyFont="1" applyFill="1"/>
    <xf numFmtId="0" fontId="7" fillId="0" borderId="0" xfId="0" applyFont="1" applyFill="1"/>
    <xf numFmtId="0" fontId="2" fillId="0" borderId="0" xfId="0" applyFont="1" applyFill="1"/>
    <xf numFmtId="0" fontId="0" fillId="0" borderId="1" xfId="0" applyFill="1" applyBorder="1"/>
    <xf numFmtId="0" fontId="0" fillId="0" borderId="0" xfId="0"/>
    <xf numFmtId="0" fontId="0" fillId="0" borderId="0" xfId="0" applyFont="1"/>
    <xf numFmtId="0" fontId="0" fillId="0" borderId="0" xfId="0" applyFont="1" applyFill="1"/>
    <xf numFmtId="0" fontId="0" fillId="0" borderId="0" xfId="0" applyFill="1"/>
    <xf numFmtId="0" fontId="2" fillId="0" borderId="0" xfId="0" applyFont="1"/>
    <xf numFmtId="0" fontId="2" fillId="8" borderId="13" xfId="0" applyFont="1" applyFill="1" applyBorder="1"/>
    <xf numFmtId="0" fontId="2" fillId="8" borderId="0" xfId="0" applyFont="1" applyFill="1" applyBorder="1"/>
    <xf numFmtId="0" fontId="2" fillId="6" borderId="13" xfId="0" applyFont="1" applyFill="1" applyBorder="1"/>
    <xf numFmtId="0" fontId="2" fillId="6" borderId="14" xfId="0" applyFont="1" applyFill="1" applyBorder="1"/>
    <xf numFmtId="0" fontId="0" fillId="4" borderId="0" xfId="0" applyFill="1"/>
    <xf numFmtId="0" fontId="0" fillId="6" borderId="0" xfId="0" applyFill="1"/>
    <xf numFmtId="0" fontId="0" fillId="0" borderId="13" xfId="0" applyFont="1" applyFill="1" applyBorder="1"/>
    <xf numFmtId="0" fontId="0" fillId="0" borderId="14" xfId="0" applyFont="1" applyFill="1" applyBorder="1"/>
    <xf numFmtId="0" fontId="0" fillId="0" borderId="0" xfId="0" applyFont="1" applyFill="1" applyBorder="1"/>
    <xf numFmtId="0" fontId="0" fillId="0" borderId="15" xfId="0" applyFill="1" applyBorder="1"/>
    <xf numFmtId="0" fontId="0" fillId="50" borderId="1" xfId="0" applyFill="1" applyBorder="1"/>
    <xf numFmtId="0" fontId="12" fillId="0" borderId="0" xfId="0" applyFont="1" applyFill="1"/>
    <xf numFmtId="0" fontId="0" fillId="51" borderId="13" xfId="0" applyFont="1" applyFill="1" applyBorder="1"/>
    <xf numFmtId="0" fontId="0" fillId="51" borderId="0" xfId="0" applyFont="1" applyFill="1" applyBorder="1"/>
    <xf numFmtId="0" fontId="0" fillId="51" borderId="0" xfId="0" applyFill="1"/>
    <xf numFmtId="0" fontId="0" fillId="0" borderId="0" xfId="0" applyFill="1" applyBorder="1"/>
    <xf numFmtId="0" fontId="0" fillId="10" borderId="0" xfId="0" applyFill="1" applyBorder="1"/>
    <xf numFmtId="0" fontId="0" fillId="10" borderId="13" xfId="0" applyFont="1" applyFill="1" applyBorder="1"/>
    <xf numFmtId="0" fontId="0" fillId="10" borderId="0" xfId="0" applyFont="1" applyFill="1" applyBorder="1"/>
    <xf numFmtId="0" fontId="0" fillId="10" borderId="14" xfId="0" applyFont="1" applyFill="1" applyBorder="1"/>
    <xf numFmtId="0" fontId="0" fillId="11" borderId="13" xfId="0" applyFont="1" applyFill="1" applyBorder="1"/>
    <xf numFmtId="0" fontId="0" fillId="11" borderId="0" xfId="0" applyFill="1"/>
    <xf numFmtId="0" fontId="0" fillId="11" borderId="0" xfId="0" applyFont="1" applyFill="1" applyBorder="1"/>
    <xf numFmtId="0" fontId="2" fillId="6" borderId="0" xfId="0" applyFont="1" applyFill="1" applyBorder="1"/>
    <xf numFmtId="0" fontId="0" fillId="0" borderId="14" xfId="0" applyFill="1" applyBorder="1"/>
    <xf numFmtId="0" fontId="0" fillId="52" borderId="13" xfId="0" applyFont="1" applyFill="1" applyBorder="1"/>
    <xf numFmtId="0" fontId="0" fillId="52" borderId="0" xfId="0" applyFill="1"/>
    <xf numFmtId="0" fontId="0" fillId="52" borderId="0" xfId="0" applyFont="1" applyFill="1" applyBorder="1"/>
    <xf numFmtId="0" fontId="0" fillId="17" borderId="13" xfId="0" applyFont="1" applyFill="1" applyBorder="1"/>
    <xf numFmtId="0" fontId="0" fillId="17" borderId="0" xfId="0" applyFont="1" applyFill="1" applyBorder="1"/>
    <xf numFmtId="0" fontId="0" fillId="53" borderId="0" xfId="0" applyFill="1" applyBorder="1"/>
    <xf numFmtId="0" fontId="0" fillId="53" borderId="14" xfId="0" applyFill="1" applyBorder="1"/>
    <xf numFmtId="0" fontId="0" fillId="0" borderId="14" xfId="0" applyBorder="1"/>
    <xf numFmtId="0" fontId="0" fillId="0" borderId="0" xfId="0" applyBorder="1"/>
    <xf numFmtId="0" fontId="2" fillId="54" borderId="13" xfId="0" applyFont="1" applyFill="1" applyBorder="1"/>
    <xf numFmtId="0" fontId="2" fillId="54" borderId="14" xfId="0" applyFont="1" applyFill="1" applyBorder="1"/>
    <xf numFmtId="0" fontId="0" fillId="55" borderId="0" xfId="0" applyFill="1"/>
    <xf numFmtId="0" fontId="0" fillId="10" borderId="0" xfId="0" applyFill="1"/>
    <xf numFmtId="0" fontId="28" fillId="0" borderId="13" xfId="0" applyFont="1" applyBorder="1"/>
    <xf numFmtId="0" fontId="28" fillId="0" borderId="14" xfId="0" applyFont="1" applyBorder="1"/>
    <xf numFmtId="0" fontId="28" fillId="55" borderId="14" xfId="0" applyFont="1" applyFill="1" applyBorder="1"/>
    <xf numFmtId="0" fontId="0" fillId="9" borderId="0" xfId="0" applyFill="1"/>
    <xf numFmtId="0" fontId="28" fillId="0" borderId="0" xfId="0" applyFont="1"/>
    <xf numFmtId="0" fontId="28" fillId="6" borderId="13" xfId="0" applyFont="1" applyFill="1" applyBorder="1"/>
    <xf numFmtId="0" fontId="0" fillId="6" borderId="13" xfId="0" applyFill="1" applyBorder="1"/>
    <xf numFmtId="0" fontId="28" fillId="6" borderId="0" xfId="0" applyFont="1" applyFill="1"/>
    <xf numFmtId="0" fontId="28" fillId="55" borderId="0" xfId="0" applyFont="1" applyFill="1"/>
    <xf numFmtId="0" fontId="0" fillId="0" borderId="13" xfId="0" applyBorder="1"/>
    <xf numFmtId="0" fontId="28" fillId="6" borderId="14" xfId="0" applyFont="1" applyFill="1" applyBorder="1"/>
    <xf numFmtId="0" fontId="28" fillId="56" borderId="14" xfId="0" applyFont="1" applyFill="1" applyBorder="1"/>
    <xf numFmtId="0" fontId="0" fillId="57" borderId="14" xfId="0" applyFill="1" applyBorder="1"/>
    <xf numFmtId="0" fontId="0" fillId="57" borderId="0" xfId="0" applyFill="1"/>
    <xf numFmtId="0" fontId="0" fillId="0" borderId="16" xfId="0" applyBorder="1"/>
    <xf numFmtId="0" fontId="28" fillId="0" borderId="14" xfId="0" applyFont="1" applyFill="1" applyBorder="1"/>
    <xf numFmtId="0" fontId="28" fillId="0" borderId="0" xfId="0" applyFont="1" applyFill="1" applyBorder="1"/>
    <xf numFmtId="0" fontId="0" fillId="0" borderId="16" xfId="0" applyFill="1" applyBorder="1"/>
    <xf numFmtId="0" fontId="28" fillId="6" borderId="0" xfId="0" applyFont="1" applyFill="1" applyBorder="1"/>
    <xf numFmtId="0" fontId="0" fillId="55" borderId="13" xfId="0" applyFill="1" applyBorder="1"/>
    <xf numFmtId="0" fontId="28" fillId="0" borderId="0" xfId="0" applyFont="1" applyBorder="1"/>
    <xf numFmtId="0" fontId="0" fillId="6" borderId="0" xfId="0" applyFill="1" applyBorder="1"/>
    <xf numFmtId="0" fontId="28" fillId="55" borderId="0" xfId="0" applyFont="1" applyFill="1" applyBorder="1"/>
    <xf numFmtId="0" fontId="0" fillId="57" borderId="0" xfId="0" applyFill="1" applyBorder="1"/>
    <xf numFmtId="0" fontId="28" fillId="55" borderId="13" xfId="0" applyFont="1" applyFill="1" applyBorder="1"/>
    <xf numFmtId="0" fontId="28" fillId="56" borderId="0" xfId="0" applyFont="1" applyFill="1" applyBorder="1"/>
    <xf numFmtId="0" fontId="28" fillId="0" borderId="13" xfId="0" applyFont="1" applyFill="1" applyBorder="1"/>
    <xf numFmtId="0" fontId="28" fillId="0" borderId="16" xfId="0" applyFont="1" applyBorder="1"/>
    <xf numFmtId="0" fontId="28" fillId="0" borderId="16" xfId="0" applyFont="1" applyFill="1" applyBorder="1"/>
    <xf numFmtId="0" fontId="28" fillId="51" borderId="0" xfId="0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57150</xdr:colOff>
      <xdr:row>39</xdr:row>
      <xdr:rowOff>152400</xdr:rowOff>
    </xdr:from>
    <xdr:to>
      <xdr:col>11</xdr:col>
      <xdr:colOff>476250</xdr:colOff>
      <xdr:row>47</xdr:row>
      <xdr:rowOff>76200</xdr:rowOff>
    </xdr:to>
    <xdr:pic>
      <xdr:nvPicPr>
        <xdr:cNvPr id="6" name="Picture 5" descr="Fraxetin analytical standard">
          <a:extLst>
            <a:ext uri="{FF2B5EF4-FFF2-40B4-BE49-F238E27FC236}">
              <a16:creationId xmlns:a16="http://schemas.microsoft.com/office/drawing/2014/main" id="{0A1AC202-E7C7-4E3F-ADB7-AE39828752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5025" y="7153275"/>
          <a:ext cx="2857500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76200</xdr:colOff>
      <xdr:row>28</xdr:row>
      <xdr:rowOff>85725</xdr:rowOff>
    </xdr:from>
    <xdr:to>
      <xdr:col>11</xdr:col>
      <xdr:colOff>400050</xdr:colOff>
      <xdr:row>34</xdr:row>
      <xdr:rowOff>0</xdr:rowOff>
    </xdr:to>
    <xdr:pic>
      <xdr:nvPicPr>
        <xdr:cNvPr id="7" name="Picture 6" descr="Scopoletin &amp;#8805;99%">
          <a:extLst>
            <a:ext uri="{FF2B5EF4-FFF2-40B4-BE49-F238E27FC236}">
              <a16:creationId xmlns:a16="http://schemas.microsoft.com/office/drawing/2014/main" id="{C190C79A-F697-4573-AE42-4AFE75FE4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4075" y="5181600"/>
          <a:ext cx="276225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238125</xdr:colOff>
      <xdr:row>16</xdr:row>
      <xdr:rowOff>57150</xdr:rowOff>
    </xdr:from>
    <xdr:to>
      <xdr:col>11</xdr:col>
      <xdr:colOff>561975</xdr:colOff>
      <xdr:row>23</xdr:row>
      <xdr:rowOff>0</xdr:rowOff>
    </xdr:to>
    <xdr:pic>
      <xdr:nvPicPr>
        <xdr:cNvPr id="8" name="Picture 7" descr="6-Methoxy-2-benzoxazolinon 97%">
          <a:extLst>
            <a:ext uri="{FF2B5EF4-FFF2-40B4-BE49-F238E27FC236}">
              <a16:creationId xmlns:a16="http://schemas.microsoft.com/office/drawing/2014/main" id="{22964671-202E-4180-9785-CDB60CC727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96225" y="3057525"/>
          <a:ext cx="2762250" cy="127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590550</xdr:colOff>
      <xdr:row>17</xdr:row>
      <xdr:rowOff>152400</xdr:rowOff>
    </xdr:from>
    <xdr:to>
      <xdr:col>9</xdr:col>
      <xdr:colOff>571500</xdr:colOff>
      <xdr:row>31</xdr:row>
      <xdr:rowOff>176515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2BE3DA5-BAA4-45F0-BD66-A4CBE25D49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3390900"/>
          <a:ext cx="5467350" cy="2691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529035</xdr:colOff>
      <xdr:row>5</xdr:row>
      <xdr:rowOff>27871</xdr:rowOff>
    </xdr:from>
    <xdr:to>
      <xdr:col>10</xdr:col>
      <xdr:colOff>325035</xdr:colOff>
      <xdr:row>16</xdr:row>
      <xdr:rowOff>154632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7A988A0-38B8-4586-83D5-052EE4691E8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22820"/>
        <a:stretch/>
      </xdr:blipFill>
      <xdr:spPr>
        <a:xfrm>
          <a:off x="3577035" y="980371"/>
          <a:ext cx="2844000" cy="22222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5</xdr:col>
      <xdr:colOff>405600</xdr:colOff>
      <xdr:row>16</xdr:row>
      <xdr:rowOff>115352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DB92E69-D6E0-48B3-A90F-D8AA146128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-42" r="22389"/>
        <a:stretch/>
      </xdr:blipFill>
      <xdr:spPr>
        <a:xfrm>
          <a:off x="609600" y="952500"/>
          <a:ext cx="2844000" cy="22108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igmaaldrich.com/CH/de/product/aldrich/543551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sigmaaldrich.com/CH/de/product/sigma/s2500" TargetMode="External"/><Relationship Id="rId1" Type="http://schemas.openxmlformats.org/officeDocument/2006/relationships/hyperlink" Target="https://www.sigmaaldrich.com/CH/de/product/sial/18224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selleckchem.com/products/fraxetin.html" TargetMode="External"/><Relationship Id="rId4" Type="http://schemas.openxmlformats.org/officeDocument/2006/relationships/hyperlink" Target="https://www.selleckchem.com/datasheet/scopoletin-S388101-DataSheet.html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raphpad.com/quickcalcs/molarityfor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95EE4-625F-4AC2-8D2F-DAF223DB2721}">
  <dimension ref="A2:H47"/>
  <sheetViews>
    <sheetView view="pageBreakPreview" topLeftCell="A22" zoomScale="60" zoomScaleNormal="100" workbookViewId="0">
      <selection activeCell="C37" sqref="C37"/>
    </sheetView>
  </sheetViews>
  <sheetFormatPr defaultRowHeight="15" x14ac:dyDescent="0.25"/>
  <cols>
    <col min="2" max="2" width="19.85546875" customWidth="1"/>
    <col min="3" max="3" width="15.7109375" customWidth="1"/>
    <col min="4" max="4" width="18.7109375" customWidth="1"/>
    <col min="5" max="5" width="21" customWidth="1"/>
    <col min="6" max="6" width="21.28515625" customWidth="1"/>
  </cols>
  <sheetData>
    <row r="2" spans="2:8" ht="26.25" x14ac:dyDescent="0.4">
      <c r="B2" s="1" t="s">
        <v>2</v>
      </c>
    </row>
    <row r="4" spans="2:8" x14ac:dyDescent="0.25">
      <c r="B4" t="s">
        <v>186</v>
      </c>
    </row>
    <row r="5" spans="2:8" x14ac:dyDescent="0.25">
      <c r="B5" t="s">
        <v>187</v>
      </c>
    </row>
    <row r="7" spans="2:8" x14ac:dyDescent="0.25">
      <c r="B7" s="2"/>
      <c r="C7" s="4" t="s">
        <v>3</v>
      </c>
      <c r="D7" s="3" t="s">
        <v>4</v>
      </c>
    </row>
    <row r="8" spans="2:8" x14ac:dyDescent="0.25">
      <c r="B8" s="3" t="s">
        <v>1</v>
      </c>
      <c r="C8" s="2">
        <v>2</v>
      </c>
      <c r="D8" s="2" t="s">
        <v>5</v>
      </c>
      <c r="E8" t="s">
        <v>190</v>
      </c>
    </row>
    <row r="9" spans="2:8" x14ac:dyDescent="0.25">
      <c r="B9" s="4" t="s">
        <v>0</v>
      </c>
      <c r="C9" s="2">
        <v>2</v>
      </c>
      <c r="D9" s="2">
        <v>1</v>
      </c>
      <c r="E9" t="s">
        <v>6</v>
      </c>
    </row>
    <row r="13" spans="2:8" x14ac:dyDescent="0.25">
      <c r="B13" s="5" t="s">
        <v>165</v>
      </c>
    </row>
    <row r="14" spans="2:8" x14ac:dyDescent="0.25">
      <c r="B14" s="20" t="s">
        <v>189</v>
      </c>
      <c r="C14" s="20"/>
      <c r="D14" s="20" t="s">
        <v>136</v>
      </c>
      <c r="E14" s="32" t="s">
        <v>245</v>
      </c>
      <c r="F14" s="20"/>
      <c r="G14" s="20"/>
      <c r="H14" s="21" t="s">
        <v>195</v>
      </c>
    </row>
    <row r="15" spans="2:8" x14ac:dyDescent="0.25">
      <c r="B15" t="s">
        <v>137</v>
      </c>
      <c r="C15" t="s">
        <v>138</v>
      </c>
      <c r="D15" t="s">
        <v>139</v>
      </c>
      <c r="E15" t="s">
        <v>140</v>
      </c>
      <c r="F15" t="s">
        <v>141</v>
      </c>
      <c r="G15" t="s">
        <v>142</v>
      </c>
    </row>
    <row r="16" spans="2:8" x14ac:dyDescent="0.25">
      <c r="B16">
        <v>0</v>
      </c>
      <c r="C16">
        <v>0</v>
      </c>
      <c r="D16">
        <v>0</v>
      </c>
      <c r="E16">
        <v>370.8</v>
      </c>
      <c r="F16">
        <v>0</v>
      </c>
      <c r="G16">
        <v>0</v>
      </c>
    </row>
    <row r="17" spans="2:8" x14ac:dyDescent="0.25">
      <c r="B17">
        <v>50</v>
      </c>
      <c r="C17">
        <f>C18/5</f>
        <v>8.2400000000000001E-2</v>
      </c>
      <c r="D17">
        <f t="shared" ref="D17:G17" si="0">D18/5</f>
        <v>3.7079999999999997</v>
      </c>
      <c r="E17">
        <f>E16-D17</f>
        <v>367.09199999999998</v>
      </c>
      <c r="F17">
        <f t="shared" si="0"/>
        <v>8.2399999999999984</v>
      </c>
      <c r="G17">
        <f t="shared" si="0"/>
        <v>8.2399999999999984</v>
      </c>
    </row>
    <row r="18" spans="2:8" x14ac:dyDescent="0.25">
      <c r="B18">
        <v>250</v>
      </c>
      <c r="C18">
        <v>0.41199999999999998</v>
      </c>
      <c r="D18">
        <v>18.54</v>
      </c>
      <c r="E18">
        <v>352.26</v>
      </c>
      <c r="F18">
        <v>41.199999999999996</v>
      </c>
      <c r="G18">
        <v>41.199999999999996</v>
      </c>
    </row>
    <row r="19" spans="2:8" x14ac:dyDescent="0.25">
      <c r="B19" s="33">
        <v>500</v>
      </c>
      <c r="C19" s="33">
        <v>0.82399999999999995</v>
      </c>
      <c r="D19" s="33">
        <v>37.08</v>
      </c>
      <c r="E19" s="33">
        <v>333.72</v>
      </c>
      <c r="F19" s="33">
        <v>82.399999999999991</v>
      </c>
      <c r="G19" s="33">
        <v>82.399999999999991</v>
      </c>
    </row>
    <row r="20" spans="2:8" x14ac:dyDescent="0.25">
      <c r="B20">
        <v>625</v>
      </c>
      <c r="C20">
        <v>1.03</v>
      </c>
      <c r="D20">
        <v>46.35</v>
      </c>
      <c r="E20">
        <v>324.45</v>
      </c>
      <c r="F20">
        <v>103</v>
      </c>
      <c r="G20">
        <v>103</v>
      </c>
    </row>
    <row r="21" spans="2:8" x14ac:dyDescent="0.25">
      <c r="B21">
        <v>1250</v>
      </c>
      <c r="C21">
        <v>2.06</v>
      </c>
      <c r="D21">
        <v>92.7</v>
      </c>
      <c r="E21">
        <v>278.10000000000002</v>
      </c>
      <c r="F21">
        <v>206</v>
      </c>
      <c r="G21">
        <v>206</v>
      </c>
    </row>
    <row r="22" spans="2:8" x14ac:dyDescent="0.25">
      <c r="B22">
        <v>2500</v>
      </c>
      <c r="C22">
        <v>4.12</v>
      </c>
      <c r="D22">
        <v>185.4</v>
      </c>
      <c r="E22">
        <v>185.4</v>
      </c>
      <c r="F22">
        <v>412</v>
      </c>
      <c r="G22">
        <v>412</v>
      </c>
    </row>
    <row r="23" spans="2:8" x14ac:dyDescent="0.25">
      <c r="B23">
        <v>5000</v>
      </c>
      <c r="C23">
        <v>8.24</v>
      </c>
      <c r="D23">
        <v>370.8</v>
      </c>
      <c r="E23">
        <v>0</v>
      </c>
      <c r="F23">
        <v>824</v>
      </c>
      <c r="G23">
        <v>824</v>
      </c>
    </row>
    <row r="24" spans="2:8" x14ac:dyDescent="0.25">
      <c r="B24" s="5" t="s">
        <v>249</v>
      </c>
    </row>
    <row r="26" spans="2:8" x14ac:dyDescent="0.25">
      <c r="B26" s="7" t="s">
        <v>191</v>
      </c>
      <c r="C26" s="7">
        <v>192.17</v>
      </c>
      <c r="D26" s="7"/>
      <c r="E26" s="7" t="s">
        <v>244</v>
      </c>
      <c r="F26" s="7"/>
      <c r="G26" s="7"/>
      <c r="H26" s="21" t="s">
        <v>193</v>
      </c>
    </row>
    <row r="27" spans="2:8" x14ac:dyDescent="0.25">
      <c r="B27" t="s">
        <v>137</v>
      </c>
      <c r="C27" t="s">
        <v>138</v>
      </c>
      <c r="D27" t="s">
        <v>139</v>
      </c>
      <c r="E27" t="s">
        <v>140</v>
      </c>
      <c r="F27" t="s">
        <v>141</v>
      </c>
      <c r="G27" t="s">
        <v>142</v>
      </c>
      <c r="H27" s="21" t="s">
        <v>196</v>
      </c>
    </row>
    <row r="28" spans="2:8" x14ac:dyDescent="0.25">
      <c r="B28">
        <v>0</v>
      </c>
      <c r="C28">
        <v>0</v>
      </c>
      <c r="D28">
        <v>0</v>
      </c>
      <c r="E28" s="31">
        <f>450-D28</f>
        <v>450</v>
      </c>
      <c r="F28">
        <v>0</v>
      </c>
      <c r="G28">
        <v>0</v>
      </c>
    </row>
    <row r="29" spans="2:8" x14ac:dyDescent="0.25">
      <c r="B29">
        <v>50</v>
      </c>
      <c r="C29">
        <f>($C$31/500)*B29</f>
        <v>0.1</v>
      </c>
      <c r="D29">
        <f>C29*45</f>
        <v>4.5</v>
      </c>
      <c r="E29" s="31">
        <f t="shared" ref="E29" si="1">450-D29</f>
        <v>445.5</v>
      </c>
      <c r="F29">
        <f>($F$31/500)*B29</f>
        <v>9.6080000000000005</v>
      </c>
      <c r="G29">
        <v>48.04</v>
      </c>
    </row>
    <row r="30" spans="2:8" x14ac:dyDescent="0.25">
      <c r="B30">
        <v>250</v>
      </c>
      <c r="C30">
        <f>($C$31/500)*B30</f>
        <v>0.5</v>
      </c>
      <c r="D30">
        <f>C30*45</f>
        <v>22.5</v>
      </c>
      <c r="E30" s="31">
        <f t="shared" ref="E30:E35" si="2">450-D30</f>
        <v>427.5</v>
      </c>
      <c r="F30">
        <f>($F$31/500)*B30</f>
        <v>48.04</v>
      </c>
      <c r="G30">
        <v>48.04</v>
      </c>
    </row>
    <row r="31" spans="2:8" x14ac:dyDescent="0.25">
      <c r="B31" s="33">
        <v>500</v>
      </c>
      <c r="C31" s="33">
        <v>1</v>
      </c>
      <c r="D31" s="33">
        <v>45</v>
      </c>
      <c r="E31" s="34">
        <f t="shared" si="2"/>
        <v>405</v>
      </c>
      <c r="F31" s="35">
        <v>96.08</v>
      </c>
      <c r="G31" s="33">
        <v>96.08</v>
      </c>
    </row>
    <row r="32" spans="2:8" x14ac:dyDescent="0.25">
      <c r="B32">
        <v>625</v>
      </c>
      <c r="C32">
        <f>($C$31/500)*B32</f>
        <v>1.25</v>
      </c>
      <c r="D32">
        <f>C32*45</f>
        <v>56.25</v>
      </c>
      <c r="E32" s="31">
        <f t="shared" si="2"/>
        <v>393.75</v>
      </c>
      <c r="F32">
        <f>($F$31/500)*B32</f>
        <v>120.1</v>
      </c>
      <c r="G32">
        <v>120.1</v>
      </c>
    </row>
    <row r="33" spans="1:8" x14ac:dyDescent="0.25">
      <c r="B33">
        <v>1250</v>
      </c>
      <c r="C33">
        <f>($C$31/500)*B33</f>
        <v>2.5</v>
      </c>
      <c r="D33">
        <f t="shared" ref="D33:D35" si="3">C33*45</f>
        <v>112.5</v>
      </c>
      <c r="E33" s="31">
        <f t="shared" si="2"/>
        <v>337.5</v>
      </c>
      <c r="F33">
        <f>($F$31/500)*B33</f>
        <v>240.2</v>
      </c>
      <c r="G33">
        <v>240.2</v>
      </c>
    </row>
    <row r="34" spans="1:8" x14ac:dyDescent="0.25">
      <c r="B34">
        <v>2500</v>
      </c>
      <c r="C34">
        <f>($C$31/500)*B34</f>
        <v>5</v>
      </c>
      <c r="D34">
        <f t="shared" si="3"/>
        <v>225</v>
      </c>
      <c r="E34" s="31">
        <f t="shared" si="2"/>
        <v>225</v>
      </c>
      <c r="F34">
        <f>($F$31/500)*B34</f>
        <v>480.4</v>
      </c>
      <c r="G34">
        <v>480.4</v>
      </c>
    </row>
    <row r="35" spans="1:8" x14ac:dyDescent="0.25">
      <c r="A35" s="56" t="s">
        <v>427</v>
      </c>
      <c r="B35">
        <v>5000</v>
      </c>
      <c r="C35">
        <f>($C$31/500)*B35</f>
        <v>10</v>
      </c>
      <c r="D35">
        <f t="shared" si="3"/>
        <v>450</v>
      </c>
      <c r="E35" s="31">
        <f t="shared" si="2"/>
        <v>0</v>
      </c>
      <c r="F35">
        <f>($F$31/500)*B35</f>
        <v>960.8</v>
      </c>
      <c r="G35">
        <v>960.8</v>
      </c>
    </row>
    <row r="36" spans="1:8" x14ac:dyDescent="0.25">
      <c r="B36" s="5" t="s">
        <v>250</v>
      </c>
    </row>
    <row r="37" spans="1:8" x14ac:dyDescent="0.25">
      <c r="B37" s="7" t="s">
        <v>194</v>
      </c>
      <c r="C37" s="7">
        <v>208.17</v>
      </c>
      <c r="D37" s="7"/>
      <c r="E37" s="7" t="s">
        <v>243</v>
      </c>
      <c r="F37" s="7"/>
      <c r="G37" s="7"/>
      <c r="H37" s="21" t="s">
        <v>192</v>
      </c>
    </row>
    <row r="38" spans="1:8" x14ac:dyDescent="0.25">
      <c r="B38" t="s">
        <v>137</v>
      </c>
      <c r="C38" t="s">
        <v>138</v>
      </c>
      <c r="D38" t="s">
        <v>139</v>
      </c>
      <c r="E38" t="s">
        <v>140</v>
      </c>
      <c r="F38" t="s">
        <v>141</v>
      </c>
      <c r="G38" t="s">
        <v>142</v>
      </c>
      <c r="H38" s="21" t="s">
        <v>197</v>
      </c>
    </row>
    <row r="39" spans="1:8" x14ac:dyDescent="0.25">
      <c r="B39">
        <v>0</v>
      </c>
      <c r="C39">
        <v>0</v>
      </c>
      <c r="D39">
        <v>0</v>
      </c>
      <c r="E39" s="31">
        <f>450-D39</f>
        <v>450</v>
      </c>
      <c r="F39">
        <v>0</v>
      </c>
      <c r="G39">
        <v>0</v>
      </c>
    </row>
    <row r="40" spans="1:8" x14ac:dyDescent="0.25">
      <c r="B40">
        <v>50</v>
      </c>
      <c r="C40">
        <f>($C$31/500)*B40</f>
        <v>0.1</v>
      </c>
      <c r="D40">
        <f>C40*45</f>
        <v>4.5</v>
      </c>
      <c r="E40" s="31">
        <f t="shared" ref="E40" si="4">450-D40</f>
        <v>445.5</v>
      </c>
      <c r="F40">
        <f>($F$42/500)*B40</f>
        <v>10.407999999999999</v>
      </c>
      <c r="G40">
        <v>52.04</v>
      </c>
    </row>
    <row r="41" spans="1:8" x14ac:dyDescent="0.25">
      <c r="B41">
        <v>250</v>
      </c>
      <c r="C41">
        <f>($C$31/500)*B41</f>
        <v>0.5</v>
      </c>
      <c r="D41">
        <f>C41*45</f>
        <v>22.5</v>
      </c>
      <c r="E41" s="31">
        <f t="shared" ref="E41:E46" si="5">450-D41</f>
        <v>427.5</v>
      </c>
      <c r="F41">
        <f>($F$42/500)*B41</f>
        <v>52.04</v>
      </c>
      <c r="G41">
        <v>52.04</v>
      </c>
    </row>
    <row r="42" spans="1:8" x14ac:dyDescent="0.25">
      <c r="B42">
        <v>500</v>
      </c>
      <c r="C42" s="33">
        <v>1</v>
      </c>
      <c r="D42" s="33">
        <v>45</v>
      </c>
      <c r="E42" s="34">
        <f t="shared" si="5"/>
        <v>405</v>
      </c>
      <c r="F42" s="35">
        <v>104.08</v>
      </c>
      <c r="G42" s="33">
        <v>104.08</v>
      </c>
    </row>
    <row r="43" spans="1:8" x14ac:dyDescent="0.25">
      <c r="B43">
        <v>625</v>
      </c>
      <c r="C43">
        <f>($C$31/500)*B43</f>
        <v>1.25</v>
      </c>
      <c r="D43">
        <f>C43*45</f>
        <v>56.25</v>
      </c>
      <c r="E43" s="31">
        <f t="shared" si="5"/>
        <v>393.75</v>
      </c>
      <c r="F43">
        <f>($F$42/500)*B43</f>
        <v>130.1</v>
      </c>
      <c r="G43">
        <v>130.1</v>
      </c>
    </row>
    <row r="44" spans="1:8" x14ac:dyDescent="0.25">
      <c r="B44">
        <v>1250</v>
      </c>
      <c r="C44">
        <f>($C$31/500)*B44</f>
        <v>2.5</v>
      </c>
      <c r="D44">
        <f t="shared" ref="D44:D46" si="6">C44*45</f>
        <v>112.5</v>
      </c>
      <c r="E44" s="31">
        <f t="shared" si="5"/>
        <v>337.5</v>
      </c>
      <c r="F44">
        <f>($F$42/500)*B44</f>
        <v>260.2</v>
      </c>
      <c r="G44">
        <v>260.2</v>
      </c>
    </row>
    <row r="45" spans="1:8" x14ac:dyDescent="0.25">
      <c r="B45">
        <v>2500</v>
      </c>
      <c r="C45">
        <f>($C$31/500)*B45</f>
        <v>5</v>
      </c>
      <c r="D45">
        <f t="shared" si="6"/>
        <v>225</v>
      </c>
      <c r="E45" s="31">
        <f t="shared" si="5"/>
        <v>225</v>
      </c>
      <c r="F45">
        <f>($F$42/500)*B45</f>
        <v>520.4</v>
      </c>
      <c r="G45">
        <v>520.4</v>
      </c>
    </row>
    <row r="46" spans="1:8" x14ac:dyDescent="0.25">
      <c r="A46" t="s">
        <v>427</v>
      </c>
      <c r="B46">
        <v>5000</v>
      </c>
      <c r="C46">
        <f>($C$31/500)*B46</f>
        <v>10</v>
      </c>
      <c r="D46">
        <f t="shared" si="6"/>
        <v>450</v>
      </c>
      <c r="E46" s="31">
        <f t="shared" si="5"/>
        <v>0</v>
      </c>
      <c r="F46">
        <f>($F$42/500)*B46</f>
        <v>1040.8</v>
      </c>
      <c r="G46">
        <v>1040.8</v>
      </c>
    </row>
    <row r="47" spans="1:8" x14ac:dyDescent="0.25">
      <c r="B47" s="5" t="s">
        <v>251</v>
      </c>
    </row>
  </sheetData>
  <hyperlinks>
    <hyperlink ref="H37" r:id="rId1" display="https://www.sigmaaldrich.com/CH/de/product/sial/18224" xr:uid="{965D77F9-560E-45F7-B64D-118C852AA5F3}"/>
    <hyperlink ref="H26" r:id="rId2" display="https://www.sigmaaldrich.com/CH/de/product/sigma/s2500" xr:uid="{B07F5901-C9AB-4C07-9C50-5AE99380E920}"/>
    <hyperlink ref="H14" r:id="rId3" display="https://www.sigmaaldrich.com/CH/de/product/aldrich/543551" xr:uid="{7EDBB258-8C7B-40CD-9E64-D6015FDC2786}"/>
    <hyperlink ref="H27" r:id="rId4" xr:uid="{69CBFC54-3E47-4850-A466-93A0157DE12C}"/>
    <hyperlink ref="H38" r:id="rId5" xr:uid="{DB30D9A8-89C8-4A40-9903-4C3C5A783A10}"/>
  </hyperlinks>
  <pageMargins left="0.7" right="0.7" top="0.75" bottom="0.75" header="0.3" footer="0.3"/>
  <pageSetup paperSize="9" scale="44" orientation="portrait" r:id="rId6"/>
  <drawing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C5D41-D294-47FF-AA02-3E9DB6C2FDF7}">
  <dimension ref="A1:N133"/>
  <sheetViews>
    <sheetView tabSelected="1" topLeftCell="G130" workbookViewId="0">
      <selection activeCell="M76" sqref="M76"/>
    </sheetView>
  </sheetViews>
  <sheetFormatPr defaultRowHeight="15" x14ac:dyDescent="0.25"/>
  <cols>
    <col min="1" max="1" width="18.7109375" style="56" customWidth="1"/>
    <col min="2" max="2" width="13.85546875" style="56" customWidth="1"/>
    <col min="3" max="3" width="11.5703125" style="56" customWidth="1"/>
    <col min="4" max="4" width="15.28515625" style="56" customWidth="1"/>
    <col min="5" max="5" width="22.28515625" style="56" customWidth="1"/>
    <col min="6" max="6" width="20.28515625" style="56" customWidth="1"/>
    <col min="7" max="7" width="23.7109375" style="56" customWidth="1"/>
    <col min="8" max="8" width="21" style="56" customWidth="1"/>
    <col min="9" max="9" width="22" style="56" customWidth="1"/>
    <col min="10" max="10" width="14.28515625" style="56" customWidth="1"/>
    <col min="11" max="11" width="9.140625" style="56"/>
    <col min="12" max="13" width="10.85546875" style="56" customWidth="1"/>
    <col min="14" max="14" width="33" style="56" customWidth="1"/>
    <col min="15" max="16384" width="9.140625" style="56"/>
  </cols>
  <sheetData>
    <row r="1" spans="1:14" ht="15.75" thickBot="1" x14ac:dyDescent="0.3">
      <c r="A1" s="56" t="s">
        <v>470</v>
      </c>
      <c r="B1" s="56" t="s">
        <v>18</v>
      </c>
      <c r="C1" s="56" t="s">
        <v>134</v>
      </c>
      <c r="D1" s="56" t="s">
        <v>20</v>
      </c>
      <c r="E1" s="56" t="s">
        <v>471</v>
      </c>
      <c r="F1" s="56" t="s">
        <v>472</v>
      </c>
      <c r="G1" s="56" t="s">
        <v>473</v>
      </c>
      <c r="H1" s="56" t="s">
        <v>21</v>
      </c>
      <c r="I1" s="56" t="s">
        <v>474</v>
      </c>
      <c r="J1" s="56" t="s">
        <v>326</v>
      </c>
      <c r="K1" s="56" t="s">
        <v>475</v>
      </c>
      <c r="L1" s="56" t="s">
        <v>476</v>
      </c>
      <c r="M1" s="56" t="s">
        <v>590</v>
      </c>
      <c r="N1" s="56" t="s">
        <v>477</v>
      </c>
    </row>
    <row r="2" spans="1:14" ht="15.75" thickBot="1" x14ac:dyDescent="0.3">
      <c r="A2" s="98" t="s">
        <v>478</v>
      </c>
      <c r="B2" s="99" t="s">
        <v>412</v>
      </c>
      <c r="C2" s="99" t="s">
        <v>479</v>
      </c>
      <c r="D2" s="99" t="s">
        <v>28</v>
      </c>
      <c r="E2" s="99" t="s">
        <v>480</v>
      </c>
      <c r="F2" s="99" t="s">
        <v>481</v>
      </c>
      <c r="G2" s="99" t="s">
        <v>482</v>
      </c>
      <c r="H2" s="100" t="s">
        <v>413</v>
      </c>
      <c r="I2" s="99" t="s">
        <v>483</v>
      </c>
      <c r="J2" s="99" t="s">
        <v>355</v>
      </c>
      <c r="K2" s="101" t="s">
        <v>484</v>
      </c>
      <c r="L2" s="114" t="s">
        <v>34</v>
      </c>
      <c r="M2" s="115" t="s">
        <v>592</v>
      </c>
      <c r="N2" s="56" t="s">
        <v>485</v>
      </c>
    </row>
    <row r="3" spans="1:14" ht="15.75" thickBot="1" x14ac:dyDescent="0.3">
      <c r="A3" s="66" t="s">
        <v>344</v>
      </c>
      <c r="B3" s="104" t="s">
        <v>344</v>
      </c>
      <c r="C3" s="104" t="s">
        <v>479</v>
      </c>
      <c r="D3" s="104" t="s">
        <v>24</v>
      </c>
      <c r="E3" s="104" t="s">
        <v>487</v>
      </c>
      <c r="F3" s="104" t="s">
        <v>488</v>
      </c>
      <c r="G3" s="104" t="s">
        <v>489</v>
      </c>
      <c r="H3" s="105" t="s">
        <v>25</v>
      </c>
      <c r="I3" s="104" t="s">
        <v>483</v>
      </c>
      <c r="J3" s="104" t="s">
        <v>330</v>
      </c>
      <c r="K3" s="101" t="s">
        <v>484</v>
      </c>
      <c r="L3" s="114" t="s">
        <v>34</v>
      </c>
      <c r="M3" s="115" t="s">
        <v>591</v>
      </c>
      <c r="N3" s="76" t="s">
        <v>34</v>
      </c>
    </row>
    <row r="4" spans="1:14" ht="15.75" thickBot="1" x14ac:dyDescent="0.3">
      <c r="A4" s="66" t="s">
        <v>352</v>
      </c>
      <c r="B4" s="117" t="s">
        <v>352</v>
      </c>
      <c r="C4" s="117" t="s">
        <v>479</v>
      </c>
      <c r="D4" s="117" t="s">
        <v>24</v>
      </c>
      <c r="E4" s="117" t="s">
        <v>487</v>
      </c>
      <c r="F4" s="117" t="s">
        <v>488</v>
      </c>
      <c r="G4" s="117" t="s">
        <v>489</v>
      </c>
      <c r="H4" s="120" t="s">
        <v>25</v>
      </c>
      <c r="I4" s="117" t="s">
        <v>483</v>
      </c>
      <c r="J4" s="117" t="s">
        <v>330</v>
      </c>
      <c r="K4" s="101" t="s">
        <v>484</v>
      </c>
      <c r="L4" s="115" t="s">
        <v>34</v>
      </c>
      <c r="M4" s="115" t="s">
        <v>591</v>
      </c>
      <c r="N4" s="76" t="s">
        <v>34</v>
      </c>
    </row>
    <row r="5" spans="1:14" ht="15.75" thickBot="1" x14ac:dyDescent="0.3">
      <c r="A5" s="66" t="s">
        <v>357</v>
      </c>
      <c r="B5" s="104" t="s">
        <v>357</v>
      </c>
      <c r="C5" s="104" t="s">
        <v>479</v>
      </c>
      <c r="D5" s="104" t="s">
        <v>24</v>
      </c>
      <c r="E5" s="104" t="s">
        <v>487</v>
      </c>
      <c r="F5" s="104" t="s">
        <v>488</v>
      </c>
      <c r="G5" s="104" t="s">
        <v>489</v>
      </c>
      <c r="H5" s="104" t="s">
        <v>25</v>
      </c>
      <c r="I5" s="104" t="s">
        <v>483</v>
      </c>
      <c r="J5" s="104" t="s">
        <v>355</v>
      </c>
      <c r="K5" s="101" t="s">
        <v>484</v>
      </c>
      <c r="L5" s="115" t="s">
        <v>34</v>
      </c>
      <c r="M5" s="115" t="s">
        <v>591</v>
      </c>
      <c r="N5" s="94" t="s">
        <v>485</v>
      </c>
    </row>
    <row r="6" spans="1:14" ht="15.75" thickBot="1" x14ac:dyDescent="0.3">
      <c r="A6" s="66" t="s">
        <v>365</v>
      </c>
      <c r="B6" s="104" t="s">
        <v>365</v>
      </c>
      <c r="C6" s="104" t="s">
        <v>479</v>
      </c>
      <c r="D6" s="104" t="s">
        <v>24</v>
      </c>
      <c r="E6" s="104" t="s">
        <v>487</v>
      </c>
      <c r="F6" s="104" t="s">
        <v>488</v>
      </c>
      <c r="G6" s="104" t="s">
        <v>489</v>
      </c>
      <c r="H6" s="104" t="s">
        <v>25</v>
      </c>
      <c r="I6" s="104" t="s">
        <v>483</v>
      </c>
      <c r="J6" s="104" t="s">
        <v>355</v>
      </c>
      <c r="K6" s="101" t="s">
        <v>484</v>
      </c>
      <c r="L6" s="115" t="s">
        <v>34</v>
      </c>
      <c r="M6" s="115" t="s">
        <v>591</v>
      </c>
      <c r="N6" s="56" t="s">
        <v>485</v>
      </c>
    </row>
    <row r="7" spans="1:14" ht="15.75" thickBot="1" x14ac:dyDescent="0.3">
      <c r="A7" s="66" t="s">
        <v>371</v>
      </c>
      <c r="B7" s="117" t="s">
        <v>371</v>
      </c>
      <c r="C7" s="117" t="s">
        <v>479</v>
      </c>
      <c r="D7" s="117" t="s">
        <v>24</v>
      </c>
      <c r="E7" s="117" t="s">
        <v>487</v>
      </c>
      <c r="F7" s="117" t="s">
        <v>488</v>
      </c>
      <c r="G7" s="117" t="s">
        <v>489</v>
      </c>
      <c r="H7" s="120" t="s">
        <v>34</v>
      </c>
      <c r="I7" s="117" t="s">
        <v>483</v>
      </c>
      <c r="J7" s="117" t="s">
        <v>355</v>
      </c>
      <c r="K7" s="101" t="s">
        <v>484</v>
      </c>
      <c r="L7" s="115" t="s">
        <v>34</v>
      </c>
      <c r="M7" s="115" t="s">
        <v>591</v>
      </c>
      <c r="N7" s="93" t="s">
        <v>485</v>
      </c>
    </row>
    <row r="8" spans="1:14" ht="15.75" thickBot="1" x14ac:dyDescent="0.3">
      <c r="A8" s="102" t="s">
        <v>490</v>
      </c>
      <c r="B8" s="99" t="s">
        <v>379</v>
      </c>
      <c r="C8" s="99" t="s">
        <v>479</v>
      </c>
      <c r="D8" s="99" t="s">
        <v>24</v>
      </c>
      <c r="E8" s="99" t="s">
        <v>487</v>
      </c>
      <c r="F8" s="99" t="s">
        <v>488</v>
      </c>
      <c r="G8" s="99" t="s">
        <v>489</v>
      </c>
      <c r="H8" s="99" t="s">
        <v>25</v>
      </c>
      <c r="I8" s="99" t="s">
        <v>483</v>
      </c>
      <c r="J8" s="99" t="s">
        <v>355</v>
      </c>
      <c r="K8" s="101" t="s">
        <v>484</v>
      </c>
      <c r="L8" s="115" t="s">
        <v>34</v>
      </c>
      <c r="M8" s="115" t="s">
        <v>591</v>
      </c>
      <c r="N8" s="103" t="s">
        <v>491</v>
      </c>
    </row>
    <row r="9" spans="1:14" ht="15.75" thickBot="1" x14ac:dyDescent="0.3">
      <c r="A9" s="102" t="s">
        <v>490</v>
      </c>
      <c r="B9" s="99" t="s">
        <v>416</v>
      </c>
      <c r="C9" s="99" t="s">
        <v>479</v>
      </c>
      <c r="D9" s="99" t="s">
        <v>24</v>
      </c>
      <c r="E9" s="99" t="s">
        <v>487</v>
      </c>
      <c r="F9" s="99" t="s">
        <v>488</v>
      </c>
      <c r="G9" s="99" t="s">
        <v>489</v>
      </c>
      <c r="H9" s="99" t="s">
        <v>25</v>
      </c>
      <c r="I9" s="99" t="s">
        <v>483</v>
      </c>
      <c r="J9" s="99" t="s">
        <v>355</v>
      </c>
      <c r="K9" s="107" t="s">
        <v>484</v>
      </c>
      <c r="L9" s="115" t="s">
        <v>34</v>
      </c>
      <c r="M9" s="115" t="s">
        <v>591</v>
      </c>
      <c r="N9" s="56" t="s">
        <v>485</v>
      </c>
    </row>
    <row r="10" spans="1:14" ht="15.75" thickBot="1" x14ac:dyDescent="0.3">
      <c r="A10" s="102" t="s">
        <v>486</v>
      </c>
      <c r="B10" s="99" t="s">
        <v>418</v>
      </c>
      <c r="C10" s="99" t="s">
        <v>479</v>
      </c>
      <c r="D10" s="99" t="s">
        <v>24</v>
      </c>
      <c r="E10" s="99" t="s">
        <v>487</v>
      </c>
      <c r="F10" s="99" t="s">
        <v>488</v>
      </c>
      <c r="G10" s="99" t="s">
        <v>489</v>
      </c>
      <c r="H10" s="99" t="s">
        <v>25</v>
      </c>
      <c r="I10" s="99" t="s">
        <v>419</v>
      </c>
      <c r="J10" s="99" t="s">
        <v>419</v>
      </c>
      <c r="K10" s="121" t="s">
        <v>484</v>
      </c>
      <c r="L10" s="115" t="s">
        <v>34</v>
      </c>
      <c r="M10" s="115" t="s">
        <v>591</v>
      </c>
      <c r="N10" s="56" t="s">
        <v>485</v>
      </c>
    </row>
    <row r="11" spans="1:14" ht="15.75" thickBot="1" x14ac:dyDescent="0.3">
      <c r="A11" s="102" t="s">
        <v>486</v>
      </c>
      <c r="B11" s="99" t="s">
        <v>421</v>
      </c>
      <c r="C11" s="99" t="s">
        <v>479</v>
      </c>
      <c r="D11" s="99" t="s">
        <v>24</v>
      </c>
      <c r="E11" s="99" t="s">
        <v>487</v>
      </c>
      <c r="F11" s="99" t="s">
        <v>488</v>
      </c>
      <c r="G11" s="99" t="s">
        <v>489</v>
      </c>
      <c r="H11" s="99" t="s">
        <v>25</v>
      </c>
      <c r="I11" s="99" t="s">
        <v>419</v>
      </c>
      <c r="J11" s="99" t="s">
        <v>419</v>
      </c>
      <c r="K11" s="101" t="s">
        <v>484</v>
      </c>
      <c r="L11" s="115" t="s">
        <v>34</v>
      </c>
      <c r="M11" s="115" t="s">
        <v>591</v>
      </c>
      <c r="N11" s="56" t="s">
        <v>485</v>
      </c>
    </row>
    <row r="12" spans="1:14" ht="15.75" thickBot="1" x14ac:dyDescent="0.3">
      <c r="A12" s="98" t="s">
        <v>478</v>
      </c>
      <c r="B12" s="99" t="s">
        <v>524</v>
      </c>
      <c r="C12" s="99" t="s">
        <v>479</v>
      </c>
      <c r="D12" s="99" t="s">
        <v>28</v>
      </c>
      <c r="E12" s="99" t="s">
        <v>510</v>
      </c>
      <c r="F12" s="99" t="s">
        <v>511</v>
      </c>
      <c r="G12" s="99" t="s">
        <v>525</v>
      </c>
      <c r="H12" s="99" t="s">
        <v>526</v>
      </c>
      <c r="I12" s="99" t="s">
        <v>483</v>
      </c>
      <c r="J12" s="99" t="s">
        <v>355</v>
      </c>
      <c r="K12" s="110" t="s">
        <v>527</v>
      </c>
      <c r="L12" s="103" t="s">
        <v>426</v>
      </c>
      <c r="M12" s="115" t="s">
        <v>592</v>
      </c>
      <c r="N12" s="56" t="s">
        <v>494</v>
      </c>
    </row>
    <row r="13" spans="1:14" ht="15.75" thickBot="1" x14ac:dyDescent="0.3">
      <c r="A13" s="98" t="s">
        <v>478</v>
      </c>
      <c r="B13" s="99" t="s">
        <v>528</v>
      </c>
      <c r="C13" s="99" t="s">
        <v>479</v>
      </c>
      <c r="D13" s="99" t="s">
        <v>28</v>
      </c>
      <c r="E13" s="99" t="s">
        <v>510</v>
      </c>
      <c r="F13" s="99" t="s">
        <v>529</v>
      </c>
      <c r="G13" s="99" t="s">
        <v>530</v>
      </c>
      <c r="H13" s="119" t="s">
        <v>531</v>
      </c>
      <c r="I13" s="99" t="s">
        <v>483</v>
      </c>
      <c r="J13" s="99" t="s">
        <v>355</v>
      </c>
      <c r="K13" s="110" t="s">
        <v>527</v>
      </c>
      <c r="L13" s="115" t="s">
        <v>34</v>
      </c>
      <c r="M13" s="115" t="s">
        <v>592</v>
      </c>
      <c r="N13" s="56" t="s">
        <v>485</v>
      </c>
    </row>
    <row r="14" spans="1:14" ht="15.75" thickBot="1" x14ac:dyDescent="0.3">
      <c r="A14" s="98" t="s">
        <v>478</v>
      </c>
      <c r="B14" s="99" t="s">
        <v>532</v>
      </c>
      <c r="C14" s="99" t="s">
        <v>479</v>
      </c>
      <c r="D14" s="99" t="s">
        <v>28</v>
      </c>
      <c r="E14" s="99" t="s">
        <v>510</v>
      </c>
      <c r="F14" s="99" t="s">
        <v>529</v>
      </c>
      <c r="G14" s="99" t="s">
        <v>530</v>
      </c>
      <c r="H14" s="119" t="s">
        <v>531</v>
      </c>
      <c r="I14" s="99" t="s">
        <v>483</v>
      </c>
      <c r="J14" s="99" t="s">
        <v>355</v>
      </c>
      <c r="K14" s="110" t="s">
        <v>527</v>
      </c>
      <c r="L14" s="115" t="s">
        <v>34</v>
      </c>
      <c r="M14" s="115" t="s">
        <v>592</v>
      </c>
      <c r="N14" s="56" t="s">
        <v>494</v>
      </c>
    </row>
    <row r="15" spans="1:14" ht="15.75" thickBot="1" x14ac:dyDescent="0.3">
      <c r="A15" s="98" t="s">
        <v>478</v>
      </c>
      <c r="B15" s="99" t="s">
        <v>533</v>
      </c>
      <c r="C15" s="99" t="s">
        <v>479</v>
      </c>
      <c r="D15" s="99" t="s">
        <v>55</v>
      </c>
      <c r="E15" s="99" t="s">
        <v>55</v>
      </c>
      <c r="F15" s="99" t="s">
        <v>502</v>
      </c>
      <c r="G15" s="99" t="s">
        <v>534</v>
      </c>
      <c r="H15" s="119" t="s">
        <v>535</v>
      </c>
      <c r="I15" s="99" t="s">
        <v>483</v>
      </c>
      <c r="J15" s="99" t="s">
        <v>355</v>
      </c>
      <c r="K15" s="110" t="s">
        <v>527</v>
      </c>
      <c r="L15" s="115" t="s">
        <v>34</v>
      </c>
      <c r="M15" s="128" t="s">
        <v>591</v>
      </c>
      <c r="N15" s="56" t="s">
        <v>485</v>
      </c>
    </row>
    <row r="16" spans="1:14" ht="15.75" thickBot="1" x14ac:dyDescent="0.3">
      <c r="A16" s="98" t="s">
        <v>478</v>
      </c>
      <c r="B16" s="99" t="s">
        <v>536</v>
      </c>
      <c r="C16" s="99" t="s">
        <v>479</v>
      </c>
      <c r="D16" s="99" t="s">
        <v>55</v>
      </c>
      <c r="E16" s="99" t="s">
        <v>55</v>
      </c>
      <c r="F16" s="99" t="s">
        <v>502</v>
      </c>
      <c r="G16" s="99" t="s">
        <v>534</v>
      </c>
      <c r="H16" s="119" t="s">
        <v>535</v>
      </c>
      <c r="I16" s="99" t="s">
        <v>483</v>
      </c>
      <c r="J16" s="99" t="s">
        <v>355</v>
      </c>
      <c r="K16" s="110" t="s">
        <v>527</v>
      </c>
      <c r="L16" s="115" t="s">
        <v>34</v>
      </c>
      <c r="M16" s="128" t="s">
        <v>591</v>
      </c>
      <c r="N16" s="56" t="s">
        <v>493</v>
      </c>
    </row>
    <row r="17" spans="1:14" ht="15.75" thickBot="1" x14ac:dyDescent="0.3">
      <c r="A17" s="98" t="s">
        <v>478</v>
      </c>
      <c r="B17" s="99" t="s">
        <v>384</v>
      </c>
      <c r="C17" s="99" t="s">
        <v>479</v>
      </c>
      <c r="D17" s="99" t="s">
        <v>28</v>
      </c>
      <c r="E17" s="99" t="s">
        <v>480</v>
      </c>
      <c r="F17" s="99" t="s">
        <v>481</v>
      </c>
      <c r="G17" s="99" t="s">
        <v>492</v>
      </c>
      <c r="H17" s="103" t="s">
        <v>385</v>
      </c>
      <c r="I17" s="99" t="s">
        <v>483</v>
      </c>
      <c r="J17" s="99" t="s">
        <v>355</v>
      </c>
      <c r="K17" s="101" t="s">
        <v>484</v>
      </c>
      <c r="L17" s="103" t="s">
        <v>426</v>
      </c>
      <c r="M17" s="128" t="s">
        <v>592</v>
      </c>
      <c r="N17" s="56" t="s">
        <v>494</v>
      </c>
    </row>
    <row r="18" spans="1:14" ht="15.75" thickBot="1" x14ac:dyDescent="0.3">
      <c r="A18" s="98" t="s">
        <v>478</v>
      </c>
      <c r="B18" s="99" t="s">
        <v>537</v>
      </c>
      <c r="C18" s="99" t="s">
        <v>479</v>
      </c>
      <c r="D18" s="99" t="s">
        <v>28</v>
      </c>
      <c r="E18" s="99" t="s">
        <v>480</v>
      </c>
      <c r="F18" s="99" t="s">
        <v>481</v>
      </c>
      <c r="G18" s="99" t="s">
        <v>492</v>
      </c>
      <c r="H18" s="119" t="s">
        <v>538</v>
      </c>
      <c r="I18" s="99" t="s">
        <v>483</v>
      </c>
      <c r="J18" s="99" t="s">
        <v>355</v>
      </c>
      <c r="K18" s="110" t="s">
        <v>527</v>
      </c>
      <c r="L18" s="103" t="s">
        <v>426</v>
      </c>
      <c r="M18" s="128" t="s">
        <v>592</v>
      </c>
      <c r="N18" s="56" t="s">
        <v>485</v>
      </c>
    </row>
    <row r="19" spans="1:14" ht="15.75" thickBot="1" x14ac:dyDescent="0.3">
      <c r="A19" s="98" t="s">
        <v>478</v>
      </c>
      <c r="B19" s="99" t="s">
        <v>393</v>
      </c>
      <c r="C19" s="99" t="s">
        <v>479</v>
      </c>
      <c r="D19" s="99" t="s">
        <v>28</v>
      </c>
      <c r="E19" s="99" t="s">
        <v>480</v>
      </c>
      <c r="F19" s="99" t="s">
        <v>481</v>
      </c>
      <c r="G19" s="99" t="s">
        <v>492</v>
      </c>
      <c r="H19" s="99" t="s">
        <v>385</v>
      </c>
      <c r="I19" s="99" t="s">
        <v>483</v>
      </c>
      <c r="J19" s="99" t="s">
        <v>355</v>
      </c>
      <c r="K19" s="101" t="s">
        <v>484</v>
      </c>
      <c r="L19" s="103" t="s">
        <v>426</v>
      </c>
      <c r="M19" s="128" t="s">
        <v>592</v>
      </c>
      <c r="N19" s="56" t="s">
        <v>493</v>
      </c>
    </row>
    <row r="20" spans="1:14" ht="15.75" thickBot="1" x14ac:dyDescent="0.3">
      <c r="A20" s="87" t="s">
        <v>495</v>
      </c>
      <c r="B20" s="99" t="s">
        <v>539</v>
      </c>
      <c r="C20" s="99" t="s">
        <v>479</v>
      </c>
      <c r="D20" s="99" t="s">
        <v>28</v>
      </c>
      <c r="E20" s="99" t="s">
        <v>496</v>
      </c>
      <c r="F20" s="99" t="s">
        <v>497</v>
      </c>
      <c r="G20" s="99" t="s">
        <v>498</v>
      </c>
      <c r="H20" s="99" t="s">
        <v>538</v>
      </c>
      <c r="I20" s="99" t="s">
        <v>483</v>
      </c>
      <c r="J20" s="99" t="s">
        <v>330</v>
      </c>
      <c r="K20" s="110" t="s">
        <v>527</v>
      </c>
      <c r="L20" s="103" t="s">
        <v>34</v>
      </c>
      <c r="M20" s="103" t="s">
        <v>592</v>
      </c>
      <c r="N20" s="115" t="s">
        <v>34</v>
      </c>
    </row>
    <row r="21" spans="1:14" ht="15.75" thickBot="1" x14ac:dyDescent="0.3">
      <c r="A21" s="66" t="s">
        <v>345</v>
      </c>
      <c r="B21" s="104" t="s">
        <v>345</v>
      </c>
      <c r="C21" s="104" t="s">
        <v>479</v>
      </c>
      <c r="D21" s="104" t="s">
        <v>28</v>
      </c>
      <c r="E21" s="104" t="s">
        <v>496</v>
      </c>
      <c r="F21" s="104" t="s">
        <v>497</v>
      </c>
      <c r="G21" s="104" t="s">
        <v>498</v>
      </c>
      <c r="H21" s="104" t="s">
        <v>346</v>
      </c>
      <c r="I21" s="104" t="s">
        <v>483</v>
      </c>
      <c r="J21" s="104" t="s">
        <v>330</v>
      </c>
      <c r="K21" s="101" t="s">
        <v>484</v>
      </c>
      <c r="L21" s="115" t="s">
        <v>34</v>
      </c>
      <c r="M21" s="103" t="s">
        <v>592</v>
      </c>
      <c r="N21" s="56" t="s">
        <v>34</v>
      </c>
    </row>
    <row r="22" spans="1:14" ht="15.75" thickBot="1" x14ac:dyDescent="0.3">
      <c r="A22" s="87" t="s">
        <v>495</v>
      </c>
      <c r="B22" s="99" t="s">
        <v>347</v>
      </c>
      <c r="C22" s="99" t="s">
        <v>479</v>
      </c>
      <c r="D22" s="99" t="s">
        <v>28</v>
      </c>
      <c r="E22" s="99" t="s">
        <v>496</v>
      </c>
      <c r="F22" s="99" t="s">
        <v>497</v>
      </c>
      <c r="G22" s="99" t="s">
        <v>498</v>
      </c>
      <c r="H22" s="99" t="s">
        <v>348</v>
      </c>
      <c r="I22" s="99" t="s">
        <v>483</v>
      </c>
      <c r="J22" s="99" t="s">
        <v>330</v>
      </c>
      <c r="K22" s="101" t="s">
        <v>484</v>
      </c>
      <c r="L22" s="115" t="s">
        <v>34</v>
      </c>
      <c r="M22" s="103" t="s">
        <v>592</v>
      </c>
      <c r="N22" s="115" t="s">
        <v>34</v>
      </c>
    </row>
    <row r="23" spans="1:14" ht="15.75" thickBot="1" x14ac:dyDescent="0.3">
      <c r="A23" s="98" t="s">
        <v>478</v>
      </c>
      <c r="B23" s="99" t="s">
        <v>390</v>
      </c>
      <c r="C23" s="99" t="s">
        <v>479</v>
      </c>
      <c r="D23" s="99" t="s">
        <v>51</v>
      </c>
      <c r="E23" s="99" t="s">
        <v>499</v>
      </c>
      <c r="F23" s="99" t="s">
        <v>500</v>
      </c>
      <c r="G23" s="99" t="s">
        <v>501</v>
      </c>
      <c r="H23" s="99" t="s">
        <v>391</v>
      </c>
      <c r="I23" s="99" t="s">
        <v>483</v>
      </c>
      <c r="J23" s="99" t="s">
        <v>355</v>
      </c>
      <c r="K23" s="101" t="s">
        <v>484</v>
      </c>
      <c r="L23" s="103" t="s">
        <v>426</v>
      </c>
      <c r="M23" s="128" t="s">
        <v>592</v>
      </c>
      <c r="N23" s="56" t="s">
        <v>493</v>
      </c>
    </row>
    <row r="24" spans="1:14" ht="15.75" thickBot="1" x14ac:dyDescent="0.3">
      <c r="A24" s="98" t="s">
        <v>478</v>
      </c>
      <c r="B24" s="99" t="s">
        <v>415</v>
      </c>
      <c r="C24" s="99" t="s">
        <v>479</v>
      </c>
      <c r="D24" s="99" t="s">
        <v>51</v>
      </c>
      <c r="E24" s="99" t="s">
        <v>499</v>
      </c>
      <c r="F24" s="99" t="s">
        <v>500</v>
      </c>
      <c r="G24" s="99" t="s">
        <v>501</v>
      </c>
      <c r="H24" s="99" t="s">
        <v>391</v>
      </c>
      <c r="I24" s="99" t="s">
        <v>483</v>
      </c>
      <c r="J24" s="99" t="s">
        <v>355</v>
      </c>
      <c r="K24" s="101" t="s">
        <v>484</v>
      </c>
      <c r="L24" s="103" t="s">
        <v>426</v>
      </c>
      <c r="M24" s="128" t="s">
        <v>592</v>
      </c>
      <c r="N24" s="56" t="s">
        <v>485</v>
      </c>
    </row>
    <row r="25" spans="1:14" ht="15.75" thickBot="1" x14ac:dyDescent="0.3">
      <c r="A25" s="98" t="s">
        <v>478</v>
      </c>
      <c r="B25" s="99" t="s">
        <v>540</v>
      </c>
      <c r="C25" s="99" t="s">
        <v>479</v>
      </c>
      <c r="D25" s="99" t="s">
        <v>28</v>
      </c>
      <c r="E25" s="99" t="s">
        <v>510</v>
      </c>
      <c r="F25" s="99" t="s">
        <v>511</v>
      </c>
      <c r="G25" s="99" t="s">
        <v>541</v>
      </c>
      <c r="H25" s="99" t="s">
        <v>538</v>
      </c>
      <c r="I25" s="99" t="s">
        <v>483</v>
      </c>
      <c r="J25" s="99" t="s">
        <v>355</v>
      </c>
      <c r="K25" s="110" t="s">
        <v>527</v>
      </c>
      <c r="L25" s="103" t="s">
        <v>34</v>
      </c>
      <c r="M25" s="128" t="s">
        <v>34</v>
      </c>
      <c r="N25" s="56" t="s">
        <v>485</v>
      </c>
    </row>
    <row r="26" spans="1:14" ht="15.75" thickBot="1" x14ac:dyDescent="0.3">
      <c r="A26" s="98" t="s">
        <v>478</v>
      </c>
      <c r="B26" s="99" t="s">
        <v>542</v>
      </c>
      <c r="C26" s="99" t="s">
        <v>479</v>
      </c>
      <c r="D26" s="99" t="s">
        <v>55</v>
      </c>
      <c r="E26" s="99" t="s">
        <v>55</v>
      </c>
      <c r="F26" s="99" t="s">
        <v>502</v>
      </c>
      <c r="G26" s="99" t="s">
        <v>543</v>
      </c>
      <c r="H26" s="99" t="s">
        <v>538</v>
      </c>
      <c r="I26" s="99" t="s">
        <v>483</v>
      </c>
      <c r="J26" s="99" t="s">
        <v>355</v>
      </c>
      <c r="K26" s="124" t="s">
        <v>527</v>
      </c>
      <c r="L26" s="103" t="s">
        <v>34</v>
      </c>
      <c r="M26" s="128" t="s">
        <v>591</v>
      </c>
      <c r="N26" s="56" t="s">
        <v>485</v>
      </c>
    </row>
    <row r="27" spans="1:14" ht="15.75" thickBot="1" x14ac:dyDescent="0.3">
      <c r="A27" s="87" t="s">
        <v>589</v>
      </c>
      <c r="B27" s="108" t="s">
        <v>457</v>
      </c>
      <c r="C27" s="99" t="s">
        <v>479</v>
      </c>
      <c r="D27" s="104" t="s">
        <v>55</v>
      </c>
      <c r="E27" s="104" t="s">
        <v>55</v>
      </c>
      <c r="F27" s="104" t="s">
        <v>502</v>
      </c>
      <c r="G27" s="104" t="s">
        <v>458</v>
      </c>
      <c r="H27" s="104" t="s">
        <v>338</v>
      </c>
      <c r="I27" s="104" t="s">
        <v>483</v>
      </c>
      <c r="J27" s="104" t="s">
        <v>330</v>
      </c>
      <c r="K27" s="121" t="s">
        <v>484</v>
      </c>
      <c r="L27" s="76" t="s">
        <v>426</v>
      </c>
      <c r="M27" s="117" t="s">
        <v>591</v>
      </c>
      <c r="N27" s="115" t="s">
        <v>34</v>
      </c>
    </row>
    <row r="28" spans="1:14" ht="15.75" thickBot="1" x14ac:dyDescent="0.3">
      <c r="A28" s="87" t="s">
        <v>589</v>
      </c>
      <c r="B28" s="118" t="s">
        <v>337</v>
      </c>
      <c r="C28" s="99" t="s">
        <v>479</v>
      </c>
      <c r="D28" s="104" t="s">
        <v>55</v>
      </c>
      <c r="E28" s="104" t="s">
        <v>55</v>
      </c>
      <c r="F28" s="104" t="s">
        <v>502</v>
      </c>
      <c r="G28" s="104" t="s">
        <v>458</v>
      </c>
      <c r="H28" s="117" t="s">
        <v>338</v>
      </c>
      <c r="I28" s="104" t="s">
        <v>483</v>
      </c>
      <c r="J28" s="104" t="s">
        <v>330</v>
      </c>
      <c r="K28" s="101" t="s">
        <v>484</v>
      </c>
      <c r="L28" s="76" t="s">
        <v>426</v>
      </c>
      <c r="M28" s="117" t="s">
        <v>591</v>
      </c>
      <c r="N28" s="115" t="s">
        <v>34</v>
      </c>
    </row>
    <row r="29" spans="1:14" ht="15.75" thickBot="1" x14ac:dyDescent="0.3">
      <c r="A29" s="87" t="s">
        <v>589</v>
      </c>
      <c r="B29" s="108" t="s">
        <v>460</v>
      </c>
      <c r="C29" s="99" t="s">
        <v>479</v>
      </c>
      <c r="D29" s="104" t="s">
        <v>55</v>
      </c>
      <c r="E29" s="104" t="s">
        <v>55</v>
      </c>
      <c r="F29" s="104" t="s">
        <v>502</v>
      </c>
      <c r="G29" s="104" t="s">
        <v>458</v>
      </c>
      <c r="H29" s="104" t="s">
        <v>338</v>
      </c>
      <c r="I29" s="104" t="s">
        <v>483</v>
      </c>
      <c r="J29" s="104" t="s">
        <v>330</v>
      </c>
      <c r="K29" s="101" t="s">
        <v>484</v>
      </c>
      <c r="L29" s="76" t="s">
        <v>426</v>
      </c>
      <c r="M29" s="117" t="s">
        <v>591</v>
      </c>
      <c r="N29" s="114" t="s">
        <v>34</v>
      </c>
    </row>
    <row r="30" spans="1:14" ht="15.75" thickBot="1" x14ac:dyDescent="0.3">
      <c r="A30" s="87" t="s">
        <v>589</v>
      </c>
      <c r="B30" s="118" t="s">
        <v>339</v>
      </c>
      <c r="C30" s="99" t="s">
        <v>479</v>
      </c>
      <c r="D30" s="104" t="s">
        <v>55</v>
      </c>
      <c r="E30" s="104" t="s">
        <v>55</v>
      </c>
      <c r="F30" s="104" t="s">
        <v>502</v>
      </c>
      <c r="G30" s="104" t="s">
        <v>458</v>
      </c>
      <c r="H30" s="104" t="s">
        <v>338</v>
      </c>
      <c r="I30" s="104" t="s">
        <v>483</v>
      </c>
      <c r="J30" s="104" t="s">
        <v>330</v>
      </c>
      <c r="K30" s="121" t="s">
        <v>484</v>
      </c>
      <c r="L30" s="76" t="s">
        <v>426</v>
      </c>
      <c r="M30" s="117" t="s">
        <v>591</v>
      </c>
      <c r="N30" s="115" t="s">
        <v>34</v>
      </c>
    </row>
    <row r="31" spans="1:14" ht="15.75" thickBot="1" x14ac:dyDescent="0.3">
      <c r="A31" s="87" t="s">
        <v>589</v>
      </c>
      <c r="B31" s="108" t="s">
        <v>461</v>
      </c>
      <c r="C31" s="99" t="s">
        <v>479</v>
      </c>
      <c r="D31" s="104" t="s">
        <v>55</v>
      </c>
      <c r="E31" s="104" t="s">
        <v>55</v>
      </c>
      <c r="F31" s="104" t="s">
        <v>502</v>
      </c>
      <c r="G31" s="104" t="s">
        <v>458</v>
      </c>
      <c r="H31" s="104" t="s">
        <v>338</v>
      </c>
      <c r="I31" s="104" t="s">
        <v>483</v>
      </c>
      <c r="J31" s="104" t="s">
        <v>330</v>
      </c>
      <c r="K31" s="121" t="s">
        <v>484</v>
      </c>
      <c r="L31" s="76" t="s">
        <v>426</v>
      </c>
      <c r="M31" s="117" t="s">
        <v>591</v>
      </c>
      <c r="N31" s="115" t="s">
        <v>34</v>
      </c>
    </row>
    <row r="32" spans="1:14" ht="15.75" thickBot="1" x14ac:dyDescent="0.3">
      <c r="A32" s="87" t="s">
        <v>589</v>
      </c>
      <c r="B32" s="118" t="s">
        <v>340</v>
      </c>
      <c r="C32" s="99" t="s">
        <v>479</v>
      </c>
      <c r="D32" s="104" t="s">
        <v>55</v>
      </c>
      <c r="E32" s="104" t="s">
        <v>55</v>
      </c>
      <c r="F32" s="104" t="s">
        <v>502</v>
      </c>
      <c r="G32" s="104" t="s">
        <v>458</v>
      </c>
      <c r="H32" s="104" t="s">
        <v>338</v>
      </c>
      <c r="I32" s="104" t="s">
        <v>483</v>
      </c>
      <c r="J32" s="104" t="s">
        <v>330</v>
      </c>
      <c r="K32" s="121" t="s">
        <v>484</v>
      </c>
      <c r="L32" s="76" t="s">
        <v>426</v>
      </c>
      <c r="M32" s="117" t="s">
        <v>591</v>
      </c>
      <c r="N32" s="115" t="s">
        <v>34</v>
      </c>
    </row>
    <row r="33" spans="1:14" ht="15.75" thickBot="1" x14ac:dyDescent="0.3">
      <c r="A33" s="87" t="s">
        <v>589</v>
      </c>
      <c r="B33" s="108" t="s">
        <v>462</v>
      </c>
      <c r="C33" s="99" t="s">
        <v>479</v>
      </c>
      <c r="D33" s="104" t="s">
        <v>55</v>
      </c>
      <c r="E33" s="104" t="s">
        <v>55</v>
      </c>
      <c r="F33" s="104" t="s">
        <v>502</v>
      </c>
      <c r="G33" s="104" t="s">
        <v>458</v>
      </c>
      <c r="H33" s="117" t="s">
        <v>338</v>
      </c>
      <c r="I33" s="104" t="s">
        <v>483</v>
      </c>
      <c r="J33" s="104" t="s">
        <v>330</v>
      </c>
      <c r="K33" s="121" t="s">
        <v>484</v>
      </c>
      <c r="L33" s="76" t="s">
        <v>426</v>
      </c>
      <c r="M33" s="117" t="s">
        <v>591</v>
      </c>
      <c r="N33" s="115" t="s">
        <v>34</v>
      </c>
    </row>
    <row r="34" spans="1:14" ht="15.75" thickBot="1" x14ac:dyDescent="0.3">
      <c r="A34" s="87" t="s">
        <v>589</v>
      </c>
      <c r="B34" s="108" t="s">
        <v>463</v>
      </c>
      <c r="C34" s="99" t="s">
        <v>479</v>
      </c>
      <c r="D34" s="104" t="s">
        <v>55</v>
      </c>
      <c r="E34" s="104" t="s">
        <v>55</v>
      </c>
      <c r="F34" s="104" t="s">
        <v>502</v>
      </c>
      <c r="G34" s="104" t="s">
        <v>458</v>
      </c>
      <c r="H34" s="104" t="s">
        <v>338</v>
      </c>
      <c r="I34" s="104" t="s">
        <v>483</v>
      </c>
      <c r="J34" s="104" t="s">
        <v>330</v>
      </c>
      <c r="K34" s="121" t="s">
        <v>484</v>
      </c>
      <c r="L34" s="76" t="s">
        <v>426</v>
      </c>
      <c r="M34" s="117" t="s">
        <v>591</v>
      </c>
      <c r="N34" s="115" t="s">
        <v>34</v>
      </c>
    </row>
    <row r="35" spans="1:14" ht="15.75" thickBot="1" x14ac:dyDescent="0.3">
      <c r="A35" s="87" t="s">
        <v>589</v>
      </c>
      <c r="B35" s="108" t="s">
        <v>464</v>
      </c>
      <c r="C35" s="99" t="s">
        <v>479</v>
      </c>
      <c r="D35" s="104" t="s">
        <v>55</v>
      </c>
      <c r="E35" s="104" t="s">
        <v>55</v>
      </c>
      <c r="F35" s="104" t="s">
        <v>502</v>
      </c>
      <c r="G35" s="104" t="s">
        <v>458</v>
      </c>
      <c r="H35" s="104" t="s">
        <v>338</v>
      </c>
      <c r="I35" s="104" t="s">
        <v>483</v>
      </c>
      <c r="J35" s="104" t="s">
        <v>330</v>
      </c>
      <c r="K35" s="121" t="s">
        <v>484</v>
      </c>
      <c r="L35" s="76" t="s">
        <v>426</v>
      </c>
      <c r="M35" s="117" t="s">
        <v>591</v>
      </c>
      <c r="N35" s="115" t="s">
        <v>34</v>
      </c>
    </row>
    <row r="36" spans="1:14" ht="15.75" thickBot="1" x14ac:dyDescent="0.3">
      <c r="A36" s="87" t="s">
        <v>589</v>
      </c>
      <c r="B36" s="108" t="s">
        <v>465</v>
      </c>
      <c r="C36" s="99" t="s">
        <v>479</v>
      </c>
      <c r="D36" s="104" t="s">
        <v>55</v>
      </c>
      <c r="E36" s="104" t="s">
        <v>55</v>
      </c>
      <c r="F36" s="104" t="s">
        <v>502</v>
      </c>
      <c r="G36" s="104" t="s">
        <v>458</v>
      </c>
      <c r="H36" s="117" t="s">
        <v>338</v>
      </c>
      <c r="I36" s="104" t="s">
        <v>483</v>
      </c>
      <c r="J36" s="104" t="s">
        <v>330</v>
      </c>
      <c r="K36" s="121" t="s">
        <v>484</v>
      </c>
      <c r="L36" s="76" t="s">
        <v>426</v>
      </c>
      <c r="M36" s="117" t="s">
        <v>591</v>
      </c>
      <c r="N36" s="115" t="s">
        <v>34</v>
      </c>
    </row>
    <row r="37" spans="1:14" ht="15.75" thickBot="1" x14ac:dyDescent="0.3">
      <c r="A37" s="87" t="s">
        <v>589</v>
      </c>
      <c r="B37" s="108" t="s">
        <v>466</v>
      </c>
      <c r="C37" s="99" t="s">
        <v>479</v>
      </c>
      <c r="D37" s="104" t="s">
        <v>55</v>
      </c>
      <c r="E37" s="104" t="s">
        <v>55</v>
      </c>
      <c r="F37" s="104" t="s">
        <v>502</v>
      </c>
      <c r="G37" s="104" t="s">
        <v>458</v>
      </c>
      <c r="H37" s="117" t="s">
        <v>338</v>
      </c>
      <c r="I37" s="104" t="s">
        <v>483</v>
      </c>
      <c r="J37" s="104" t="s">
        <v>330</v>
      </c>
      <c r="K37" s="121" t="s">
        <v>484</v>
      </c>
      <c r="L37" s="76" t="s">
        <v>426</v>
      </c>
      <c r="M37" s="117" t="s">
        <v>591</v>
      </c>
      <c r="N37" s="115" t="s">
        <v>34</v>
      </c>
    </row>
    <row r="38" spans="1:14" ht="15.75" thickBot="1" x14ac:dyDescent="0.3">
      <c r="A38" s="87" t="s">
        <v>589</v>
      </c>
      <c r="B38" s="118" t="s">
        <v>370</v>
      </c>
      <c r="C38" s="99" t="s">
        <v>479</v>
      </c>
      <c r="D38" s="104" t="s">
        <v>55</v>
      </c>
      <c r="E38" s="104" t="s">
        <v>55</v>
      </c>
      <c r="F38" s="104" t="s">
        <v>502</v>
      </c>
      <c r="G38" s="104" t="s">
        <v>458</v>
      </c>
      <c r="H38" s="117" t="s">
        <v>338</v>
      </c>
      <c r="I38" s="104" t="s">
        <v>483</v>
      </c>
      <c r="J38" s="108" t="s">
        <v>355</v>
      </c>
      <c r="K38" s="121" t="s">
        <v>484</v>
      </c>
      <c r="L38" s="76" t="s">
        <v>426</v>
      </c>
      <c r="M38" s="117" t="s">
        <v>591</v>
      </c>
      <c r="N38" s="115" t="s">
        <v>34</v>
      </c>
    </row>
    <row r="39" spans="1:14" ht="15.75" thickBot="1" x14ac:dyDescent="0.3">
      <c r="A39" s="87" t="s">
        <v>589</v>
      </c>
      <c r="B39" s="118" t="s">
        <v>374</v>
      </c>
      <c r="C39" s="99" t="s">
        <v>479</v>
      </c>
      <c r="D39" s="104" t="s">
        <v>55</v>
      </c>
      <c r="E39" s="104" t="s">
        <v>55</v>
      </c>
      <c r="F39" s="104" t="s">
        <v>502</v>
      </c>
      <c r="G39" s="104" t="s">
        <v>458</v>
      </c>
      <c r="H39" s="117" t="s">
        <v>338</v>
      </c>
      <c r="I39" s="104" t="s">
        <v>483</v>
      </c>
      <c r="J39" s="108" t="s">
        <v>355</v>
      </c>
      <c r="K39" s="121" t="s">
        <v>484</v>
      </c>
      <c r="L39" s="76" t="s">
        <v>426</v>
      </c>
      <c r="M39" s="117" t="s">
        <v>591</v>
      </c>
      <c r="N39" s="115" t="s">
        <v>34</v>
      </c>
    </row>
    <row r="40" spans="1:14" ht="15.75" thickBot="1" x14ac:dyDescent="0.3">
      <c r="A40" s="87" t="s">
        <v>589</v>
      </c>
      <c r="B40" s="118" t="s">
        <v>383</v>
      </c>
      <c r="C40" s="99" t="s">
        <v>479</v>
      </c>
      <c r="D40" s="104" t="s">
        <v>55</v>
      </c>
      <c r="E40" s="104" t="s">
        <v>55</v>
      </c>
      <c r="F40" s="104" t="s">
        <v>502</v>
      </c>
      <c r="G40" s="104" t="s">
        <v>458</v>
      </c>
      <c r="H40" s="104" t="s">
        <v>338</v>
      </c>
      <c r="I40" s="104" t="s">
        <v>483</v>
      </c>
      <c r="J40" s="108" t="s">
        <v>355</v>
      </c>
      <c r="K40" s="121" t="s">
        <v>484</v>
      </c>
      <c r="L40" s="76" t="s">
        <v>426</v>
      </c>
      <c r="M40" s="117" t="s">
        <v>591</v>
      </c>
      <c r="N40" s="115" t="s">
        <v>34</v>
      </c>
    </row>
    <row r="41" spans="1:14" ht="15.75" thickBot="1" x14ac:dyDescent="0.3">
      <c r="A41" s="87" t="s">
        <v>589</v>
      </c>
      <c r="B41" s="108" t="s">
        <v>467</v>
      </c>
      <c r="C41" s="99" t="s">
        <v>479</v>
      </c>
      <c r="D41" s="104" t="s">
        <v>55</v>
      </c>
      <c r="E41" s="104" t="s">
        <v>55</v>
      </c>
      <c r="F41" s="104" t="s">
        <v>502</v>
      </c>
      <c r="G41" s="104" t="s">
        <v>458</v>
      </c>
      <c r="H41" s="104" t="s">
        <v>338</v>
      </c>
      <c r="I41" s="104" t="s">
        <v>483</v>
      </c>
      <c r="J41" s="108" t="s">
        <v>355</v>
      </c>
      <c r="K41" s="121" t="s">
        <v>484</v>
      </c>
      <c r="L41" s="76" t="s">
        <v>426</v>
      </c>
      <c r="M41" s="117" t="s">
        <v>591</v>
      </c>
      <c r="N41" s="115" t="s">
        <v>34</v>
      </c>
    </row>
    <row r="42" spans="1:14" ht="15.75" thickBot="1" x14ac:dyDescent="0.3">
      <c r="A42" s="87" t="s">
        <v>589</v>
      </c>
      <c r="B42" s="108" t="s">
        <v>468</v>
      </c>
      <c r="C42" s="99" t="s">
        <v>479</v>
      </c>
      <c r="D42" s="104" t="s">
        <v>55</v>
      </c>
      <c r="E42" s="104" t="s">
        <v>55</v>
      </c>
      <c r="F42" s="104" t="s">
        <v>502</v>
      </c>
      <c r="G42" s="104" t="s">
        <v>458</v>
      </c>
      <c r="H42" s="104" t="s">
        <v>338</v>
      </c>
      <c r="I42" s="104" t="s">
        <v>483</v>
      </c>
      <c r="J42" s="108" t="s">
        <v>355</v>
      </c>
      <c r="K42" s="101" t="s">
        <v>484</v>
      </c>
      <c r="L42" s="76" t="s">
        <v>426</v>
      </c>
      <c r="M42" s="117" t="s">
        <v>591</v>
      </c>
      <c r="N42" s="115" t="s">
        <v>34</v>
      </c>
    </row>
    <row r="43" spans="1:14" ht="15.75" thickBot="1" x14ac:dyDescent="0.3">
      <c r="A43" s="87" t="s">
        <v>589</v>
      </c>
      <c r="B43" s="108" t="s">
        <v>469</v>
      </c>
      <c r="C43" s="99" t="s">
        <v>479</v>
      </c>
      <c r="D43" s="104" t="s">
        <v>55</v>
      </c>
      <c r="E43" s="104" t="s">
        <v>55</v>
      </c>
      <c r="F43" s="104" t="s">
        <v>502</v>
      </c>
      <c r="G43" s="104" t="s">
        <v>458</v>
      </c>
      <c r="H43" s="104" t="s">
        <v>338</v>
      </c>
      <c r="I43" s="104" t="s">
        <v>483</v>
      </c>
      <c r="J43" s="108" t="s">
        <v>355</v>
      </c>
      <c r="K43" s="101" t="s">
        <v>484</v>
      </c>
      <c r="L43" s="76" t="s">
        <v>426</v>
      </c>
      <c r="M43" s="117" t="s">
        <v>591</v>
      </c>
      <c r="N43" s="115" t="s">
        <v>34</v>
      </c>
    </row>
    <row r="44" spans="1:14" ht="15.75" thickBot="1" x14ac:dyDescent="0.3">
      <c r="A44" s="66" t="s">
        <v>334</v>
      </c>
      <c r="B44" s="105" t="s">
        <v>334</v>
      </c>
      <c r="C44" s="105" t="s">
        <v>479</v>
      </c>
      <c r="D44" s="105" t="s">
        <v>55</v>
      </c>
      <c r="E44" s="105" t="s">
        <v>55</v>
      </c>
      <c r="F44" s="105" t="s">
        <v>502</v>
      </c>
      <c r="G44" s="105" t="s">
        <v>503</v>
      </c>
      <c r="H44" s="104" t="s">
        <v>335</v>
      </c>
      <c r="I44" s="105" t="s">
        <v>483</v>
      </c>
      <c r="J44" s="105" t="s">
        <v>330</v>
      </c>
      <c r="K44" s="101" t="s">
        <v>484</v>
      </c>
      <c r="L44" s="115" t="s">
        <v>34</v>
      </c>
      <c r="M44" s="117" t="s">
        <v>591</v>
      </c>
      <c r="N44" s="56" t="s">
        <v>34</v>
      </c>
    </row>
    <row r="45" spans="1:14" ht="15.75" thickBot="1" x14ac:dyDescent="0.3">
      <c r="A45" s="66" t="s">
        <v>336</v>
      </c>
      <c r="B45" s="104" t="s">
        <v>336</v>
      </c>
      <c r="C45" s="104" t="s">
        <v>479</v>
      </c>
      <c r="D45" s="104" t="s">
        <v>55</v>
      </c>
      <c r="E45" s="104" t="s">
        <v>55</v>
      </c>
      <c r="F45" s="104" t="s">
        <v>502</v>
      </c>
      <c r="G45" s="104" t="s">
        <v>503</v>
      </c>
      <c r="H45" s="104" t="s">
        <v>335</v>
      </c>
      <c r="I45" s="104" t="s">
        <v>483</v>
      </c>
      <c r="J45" s="104" t="s">
        <v>330</v>
      </c>
      <c r="K45" s="101" t="s">
        <v>484</v>
      </c>
      <c r="L45" s="115" t="s">
        <v>34</v>
      </c>
      <c r="M45" s="117" t="s">
        <v>591</v>
      </c>
      <c r="N45" s="56" t="s">
        <v>34</v>
      </c>
    </row>
    <row r="46" spans="1:14" ht="15.75" thickBot="1" x14ac:dyDescent="0.3">
      <c r="A46" s="66" t="s">
        <v>350</v>
      </c>
      <c r="B46" s="109" t="s">
        <v>350</v>
      </c>
      <c r="C46" s="117" t="s">
        <v>479</v>
      </c>
      <c r="D46" s="117" t="s">
        <v>55</v>
      </c>
      <c r="E46" s="117" t="s">
        <v>55</v>
      </c>
      <c r="F46" s="117" t="s">
        <v>502</v>
      </c>
      <c r="G46" s="117" t="s">
        <v>503</v>
      </c>
      <c r="H46" s="117" t="s">
        <v>335</v>
      </c>
      <c r="I46" s="117" t="s">
        <v>483</v>
      </c>
      <c r="J46" s="117" t="s">
        <v>330</v>
      </c>
      <c r="K46" s="101" t="s">
        <v>484</v>
      </c>
      <c r="L46" s="103" t="s">
        <v>34</v>
      </c>
      <c r="M46" s="117" t="s">
        <v>591</v>
      </c>
      <c r="N46" s="56" t="s">
        <v>34</v>
      </c>
    </row>
    <row r="47" spans="1:14" ht="15.75" thickBot="1" x14ac:dyDescent="0.3">
      <c r="A47" s="102" t="s">
        <v>486</v>
      </c>
      <c r="B47" s="99" t="s">
        <v>420</v>
      </c>
      <c r="C47" s="99" t="s">
        <v>479</v>
      </c>
      <c r="D47" s="99" t="s">
        <v>55</v>
      </c>
      <c r="E47" s="99" t="s">
        <v>55</v>
      </c>
      <c r="F47" s="99" t="s">
        <v>502</v>
      </c>
      <c r="G47" s="99" t="s">
        <v>503</v>
      </c>
      <c r="H47" s="119" t="s">
        <v>335</v>
      </c>
      <c r="I47" s="99" t="s">
        <v>419</v>
      </c>
      <c r="J47" s="99" t="s">
        <v>419</v>
      </c>
      <c r="K47" s="101" t="s">
        <v>484</v>
      </c>
      <c r="L47" s="103" t="s">
        <v>34</v>
      </c>
      <c r="M47" s="117" t="s">
        <v>591</v>
      </c>
      <c r="N47" s="56" t="s">
        <v>485</v>
      </c>
    </row>
    <row r="48" spans="1:14" ht="15.75" thickBot="1" x14ac:dyDescent="0.3">
      <c r="A48" s="102" t="s">
        <v>486</v>
      </c>
      <c r="B48" s="99" t="s">
        <v>422</v>
      </c>
      <c r="C48" s="99" t="s">
        <v>479</v>
      </c>
      <c r="D48" s="99" t="s">
        <v>55</v>
      </c>
      <c r="E48" s="99" t="s">
        <v>55</v>
      </c>
      <c r="F48" s="99" t="s">
        <v>502</v>
      </c>
      <c r="G48" s="99" t="s">
        <v>503</v>
      </c>
      <c r="H48" s="99" t="s">
        <v>335</v>
      </c>
      <c r="I48" s="99" t="s">
        <v>419</v>
      </c>
      <c r="J48" s="99" t="s">
        <v>419</v>
      </c>
      <c r="K48" s="101" t="s">
        <v>484</v>
      </c>
      <c r="L48" s="103" t="s">
        <v>34</v>
      </c>
      <c r="M48" s="117" t="s">
        <v>591</v>
      </c>
      <c r="N48" s="114" t="s">
        <v>34</v>
      </c>
    </row>
    <row r="49" spans="1:14" ht="15.75" thickBot="1" x14ac:dyDescent="0.3">
      <c r="A49" s="102" t="s">
        <v>486</v>
      </c>
      <c r="B49" s="99" t="s">
        <v>544</v>
      </c>
      <c r="C49" s="99" t="s">
        <v>479</v>
      </c>
      <c r="D49" s="99" t="s">
        <v>55</v>
      </c>
      <c r="E49" s="99" t="s">
        <v>55</v>
      </c>
      <c r="F49" s="99" t="s">
        <v>502</v>
      </c>
      <c r="G49" s="99" t="s">
        <v>503</v>
      </c>
      <c r="H49" s="103" t="s">
        <v>335</v>
      </c>
      <c r="I49" s="99" t="s">
        <v>419</v>
      </c>
      <c r="J49" s="99" t="s">
        <v>419</v>
      </c>
      <c r="K49" s="111" t="s">
        <v>545</v>
      </c>
      <c r="L49" s="103" t="s">
        <v>34</v>
      </c>
      <c r="M49" s="117" t="s">
        <v>591</v>
      </c>
      <c r="N49" s="115" t="s">
        <v>34</v>
      </c>
    </row>
    <row r="50" spans="1:14" ht="15.75" thickBot="1" x14ac:dyDescent="0.3">
      <c r="A50" s="102" t="s">
        <v>486</v>
      </c>
      <c r="B50" s="99" t="s">
        <v>546</v>
      </c>
      <c r="C50" s="99" t="s">
        <v>479</v>
      </c>
      <c r="D50" s="99" t="s">
        <v>55</v>
      </c>
      <c r="E50" s="99" t="s">
        <v>55</v>
      </c>
      <c r="F50" s="99" t="s">
        <v>502</v>
      </c>
      <c r="G50" s="99" t="s">
        <v>503</v>
      </c>
      <c r="H50" s="103" t="s">
        <v>335</v>
      </c>
      <c r="I50" s="99" t="s">
        <v>419</v>
      </c>
      <c r="J50" s="99" t="s">
        <v>419</v>
      </c>
      <c r="K50" s="112" t="s">
        <v>545</v>
      </c>
      <c r="L50" s="103" t="s">
        <v>34</v>
      </c>
      <c r="M50" s="117" t="s">
        <v>591</v>
      </c>
      <c r="N50" s="56" t="s">
        <v>485</v>
      </c>
    </row>
    <row r="51" spans="1:14" ht="15.75" thickBot="1" x14ac:dyDescent="0.3">
      <c r="A51" s="102" t="s">
        <v>486</v>
      </c>
      <c r="B51" s="99" t="s">
        <v>547</v>
      </c>
      <c r="C51" s="99" t="s">
        <v>479</v>
      </c>
      <c r="D51" s="99" t="s">
        <v>55</v>
      </c>
      <c r="E51" s="99" t="s">
        <v>55</v>
      </c>
      <c r="F51" s="99" t="s">
        <v>502</v>
      </c>
      <c r="G51" s="99" t="s">
        <v>503</v>
      </c>
      <c r="H51" s="99" t="s">
        <v>335</v>
      </c>
      <c r="I51" s="99" t="s">
        <v>419</v>
      </c>
      <c r="J51" s="99" t="s">
        <v>419</v>
      </c>
      <c r="K51" s="122" t="s">
        <v>545</v>
      </c>
      <c r="L51" s="115" t="s">
        <v>34</v>
      </c>
      <c r="M51" s="117" t="s">
        <v>591</v>
      </c>
      <c r="N51" s="56" t="s">
        <v>485</v>
      </c>
    </row>
    <row r="52" spans="1:14" ht="15.75" thickBot="1" x14ac:dyDescent="0.3">
      <c r="A52" s="102" t="s">
        <v>486</v>
      </c>
      <c r="B52" s="99" t="s">
        <v>548</v>
      </c>
      <c r="C52" s="99" t="s">
        <v>479</v>
      </c>
      <c r="D52" s="99" t="s">
        <v>55</v>
      </c>
      <c r="E52" s="99" t="s">
        <v>55</v>
      </c>
      <c r="F52" s="99" t="s">
        <v>502</v>
      </c>
      <c r="G52" s="99" t="s">
        <v>503</v>
      </c>
      <c r="H52" s="99" t="s">
        <v>335</v>
      </c>
      <c r="I52" s="99" t="s">
        <v>419</v>
      </c>
      <c r="J52" s="99" t="s">
        <v>419</v>
      </c>
      <c r="K52" s="112" t="s">
        <v>545</v>
      </c>
      <c r="L52" s="115" t="s">
        <v>34</v>
      </c>
      <c r="M52" s="117" t="s">
        <v>591</v>
      </c>
      <c r="N52" s="56" t="s">
        <v>485</v>
      </c>
    </row>
    <row r="53" spans="1:14" ht="15.75" thickBot="1" x14ac:dyDescent="0.3">
      <c r="A53" s="66" t="s">
        <v>328</v>
      </c>
      <c r="B53" s="104" t="s">
        <v>328</v>
      </c>
      <c r="C53" s="104" t="s">
        <v>479</v>
      </c>
      <c r="D53" s="104" t="s">
        <v>28</v>
      </c>
      <c r="E53" s="104" t="s">
        <v>496</v>
      </c>
      <c r="F53" s="104" t="s">
        <v>504</v>
      </c>
      <c r="G53" s="104" t="s">
        <v>74</v>
      </c>
      <c r="H53" s="117" t="s">
        <v>329</v>
      </c>
      <c r="I53" s="104" t="s">
        <v>483</v>
      </c>
      <c r="J53" s="104" t="s">
        <v>330</v>
      </c>
      <c r="K53" s="121" t="s">
        <v>484</v>
      </c>
      <c r="L53" s="115" t="s">
        <v>34</v>
      </c>
      <c r="M53" s="115" t="s">
        <v>592</v>
      </c>
      <c r="N53" s="94" t="s">
        <v>34</v>
      </c>
    </row>
    <row r="54" spans="1:14" ht="15.75" thickBot="1" x14ac:dyDescent="0.3">
      <c r="A54" s="102" t="s">
        <v>490</v>
      </c>
      <c r="B54" s="99" t="s">
        <v>361</v>
      </c>
      <c r="C54" s="99" t="s">
        <v>479</v>
      </c>
      <c r="D54" s="99" t="s">
        <v>28</v>
      </c>
      <c r="E54" s="99" t="s">
        <v>496</v>
      </c>
      <c r="F54" s="99" t="s">
        <v>504</v>
      </c>
      <c r="G54" s="99" t="s">
        <v>74</v>
      </c>
      <c r="H54" s="99" t="s">
        <v>329</v>
      </c>
      <c r="I54" s="99" t="s">
        <v>483</v>
      </c>
      <c r="J54" s="99" t="s">
        <v>355</v>
      </c>
      <c r="K54" s="121" t="s">
        <v>484</v>
      </c>
      <c r="L54" s="115" t="s">
        <v>34</v>
      </c>
      <c r="M54" s="115" t="s">
        <v>592</v>
      </c>
      <c r="N54" s="103" t="s">
        <v>505</v>
      </c>
    </row>
    <row r="55" spans="1:14" ht="15.75" thickBot="1" x14ac:dyDescent="0.3">
      <c r="A55" s="98" t="s">
        <v>478</v>
      </c>
      <c r="B55" s="99" t="s">
        <v>381</v>
      </c>
      <c r="C55" s="99" t="s">
        <v>479</v>
      </c>
      <c r="D55" s="99" t="s">
        <v>55</v>
      </c>
      <c r="E55" s="99" t="s">
        <v>55</v>
      </c>
      <c r="F55" s="99" t="s">
        <v>502</v>
      </c>
      <c r="G55" s="99" t="s">
        <v>506</v>
      </c>
      <c r="H55" s="119" t="s">
        <v>382</v>
      </c>
      <c r="I55" s="99" t="s">
        <v>483</v>
      </c>
      <c r="J55" s="99" t="s">
        <v>355</v>
      </c>
      <c r="K55" s="107" t="s">
        <v>484</v>
      </c>
      <c r="L55" s="103" t="s">
        <v>426</v>
      </c>
      <c r="M55" s="128" t="s">
        <v>591</v>
      </c>
      <c r="N55" s="103" t="s">
        <v>507</v>
      </c>
    </row>
    <row r="56" spans="1:14" ht="15.75" thickBot="1" x14ac:dyDescent="0.3">
      <c r="A56" s="66" t="s">
        <v>549</v>
      </c>
      <c r="B56" s="109" t="s">
        <v>550</v>
      </c>
      <c r="C56" s="66" t="s">
        <v>34</v>
      </c>
      <c r="D56" s="66" t="s">
        <v>34</v>
      </c>
      <c r="E56" s="66" t="s">
        <v>34</v>
      </c>
      <c r="F56" s="66" t="s">
        <v>34</v>
      </c>
      <c r="G56" s="66" t="s">
        <v>34</v>
      </c>
      <c r="H56" s="66" t="s">
        <v>34</v>
      </c>
      <c r="I56" s="66" t="s">
        <v>34</v>
      </c>
      <c r="J56" s="66" t="s">
        <v>34</v>
      </c>
      <c r="K56" s="112" t="s">
        <v>545</v>
      </c>
      <c r="L56" s="115" t="s">
        <v>34</v>
      </c>
      <c r="M56" s="56" t="s">
        <v>34</v>
      </c>
      <c r="N56" s="56" t="s">
        <v>34</v>
      </c>
    </row>
    <row r="57" spans="1:14" ht="15.75" thickBot="1" x14ac:dyDescent="0.3">
      <c r="A57" s="66" t="s">
        <v>551</v>
      </c>
      <c r="B57" s="104" t="s">
        <v>550</v>
      </c>
      <c r="C57" s="105" t="s">
        <v>34</v>
      </c>
      <c r="D57" s="105" t="s">
        <v>34</v>
      </c>
      <c r="E57" s="105" t="s">
        <v>34</v>
      </c>
      <c r="F57" s="105" t="s">
        <v>34</v>
      </c>
      <c r="G57" s="105" t="s">
        <v>34</v>
      </c>
      <c r="H57" s="105" t="s">
        <v>34</v>
      </c>
      <c r="I57" s="105" t="s">
        <v>34</v>
      </c>
      <c r="J57" s="105" t="s">
        <v>34</v>
      </c>
      <c r="K57" s="112" t="s">
        <v>545</v>
      </c>
      <c r="L57" s="115" t="s">
        <v>34</v>
      </c>
      <c r="M57" s="56" t="s">
        <v>34</v>
      </c>
      <c r="N57" s="56" t="s">
        <v>34</v>
      </c>
    </row>
    <row r="58" spans="1:14" ht="15.75" thickBot="1" x14ac:dyDescent="0.3">
      <c r="A58" s="66" t="s">
        <v>552</v>
      </c>
      <c r="B58" s="104" t="s">
        <v>550</v>
      </c>
      <c r="C58" s="105" t="s">
        <v>34</v>
      </c>
      <c r="D58" s="105" t="s">
        <v>34</v>
      </c>
      <c r="E58" s="105" t="s">
        <v>34</v>
      </c>
      <c r="F58" s="105" t="s">
        <v>34</v>
      </c>
      <c r="G58" s="105" t="s">
        <v>34</v>
      </c>
      <c r="H58" s="105" t="s">
        <v>34</v>
      </c>
      <c r="I58" s="105" t="s">
        <v>34</v>
      </c>
      <c r="J58" s="105" t="s">
        <v>34</v>
      </c>
      <c r="K58" s="112" t="s">
        <v>545</v>
      </c>
      <c r="L58" s="115" t="s">
        <v>34</v>
      </c>
      <c r="M58" s="56" t="s">
        <v>34</v>
      </c>
      <c r="N58" s="56" t="s">
        <v>34</v>
      </c>
    </row>
    <row r="59" spans="1:14" ht="15.75" thickBot="1" x14ac:dyDescent="0.3">
      <c r="A59" s="66" t="s">
        <v>553</v>
      </c>
      <c r="B59" s="104" t="s">
        <v>550</v>
      </c>
      <c r="C59" s="105" t="s">
        <v>34</v>
      </c>
      <c r="D59" s="105" t="s">
        <v>34</v>
      </c>
      <c r="E59" s="105" t="s">
        <v>34</v>
      </c>
      <c r="F59" s="105" t="s">
        <v>34</v>
      </c>
      <c r="G59" s="105" t="s">
        <v>34</v>
      </c>
      <c r="H59" s="105" t="s">
        <v>34</v>
      </c>
      <c r="I59" s="105" t="s">
        <v>34</v>
      </c>
      <c r="J59" s="105" t="s">
        <v>34</v>
      </c>
      <c r="K59" s="112" t="s">
        <v>545</v>
      </c>
      <c r="L59" s="115" t="s">
        <v>34</v>
      </c>
      <c r="M59" s="56" t="s">
        <v>34</v>
      </c>
      <c r="N59" s="56" t="s">
        <v>34</v>
      </c>
    </row>
    <row r="60" spans="1:14" ht="15.75" thickBot="1" x14ac:dyDescent="0.3">
      <c r="A60" s="102" t="s">
        <v>490</v>
      </c>
      <c r="B60" s="99" t="s">
        <v>554</v>
      </c>
      <c r="C60" s="99" t="s">
        <v>479</v>
      </c>
      <c r="D60" s="99" t="s">
        <v>55</v>
      </c>
      <c r="E60" s="99" t="s">
        <v>55</v>
      </c>
      <c r="F60" s="99" t="s">
        <v>502</v>
      </c>
      <c r="G60" s="99" t="s">
        <v>508</v>
      </c>
      <c r="H60" s="99" t="s">
        <v>90</v>
      </c>
      <c r="I60" s="99" t="s">
        <v>483</v>
      </c>
      <c r="J60" s="99" t="s">
        <v>355</v>
      </c>
      <c r="K60" s="112" t="s">
        <v>545</v>
      </c>
      <c r="L60" s="94" t="s">
        <v>34</v>
      </c>
      <c r="M60" s="128" t="s">
        <v>591</v>
      </c>
      <c r="N60" s="56" t="s">
        <v>493</v>
      </c>
    </row>
    <row r="61" spans="1:14" ht="15.75" thickBot="1" x14ac:dyDescent="0.3">
      <c r="A61" s="102" t="s">
        <v>490</v>
      </c>
      <c r="B61" s="99" t="s">
        <v>360</v>
      </c>
      <c r="C61" s="99" t="s">
        <v>479</v>
      </c>
      <c r="D61" s="99" t="s">
        <v>55</v>
      </c>
      <c r="E61" s="99" t="s">
        <v>55</v>
      </c>
      <c r="F61" s="99" t="s">
        <v>502</v>
      </c>
      <c r="G61" s="99" t="s">
        <v>508</v>
      </c>
      <c r="H61" s="99" t="s">
        <v>90</v>
      </c>
      <c r="I61" s="99" t="s">
        <v>483</v>
      </c>
      <c r="J61" s="99" t="s">
        <v>355</v>
      </c>
      <c r="K61" s="101" t="s">
        <v>484</v>
      </c>
      <c r="L61" s="115" t="s">
        <v>34</v>
      </c>
      <c r="M61" s="128" t="s">
        <v>591</v>
      </c>
      <c r="N61" s="56" t="s">
        <v>485</v>
      </c>
    </row>
    <row r="62" spans="1:14" ht="15.75" thickBot="1" x14ac:dyDescent="0.3">
      <c r="A62" s="102" t="s">
        <v>490</v>
      </c>
      <c r="B62" s="99" t="s">
        <v>555</v>
      </c>
      <c r="C62" s="99" t="s">
        <v>479</v>
      </c>
      <c r="D62" s="99" t="s">
        <v>55</v>
      </c>
      <c r="E62" s="99" t="s">
        <v>55</v>
      </c>
      <c r="F62" s="99" t="s">
        <v>502</v>
      </c>
      <c r="G62" s="99" t="s">
        <v>508</v>
      </c>
      <c r="H62" s="99" t="s">
        <v>90</v>
      </c>
      <c r="I62" s="99" t="s">
        <v>483</v>
      </c>
      <c r="J62" s="99" t="s">
        <v>355</v>
      </c>
      <c r="K62" s="111" t="s">
        <v>545</v>
      </c>
      <c r="L62" s="94" t="s">
        <v>34</v>
      </c>
      <c r="M62" s="128" t="s">
        <v>591</v>
      </c>
      <c r="N62" s="76" t="s">
        <v>34</v>
      </c>
    </row>
    <row r="63" spans="1:14" ht="15.75" thickBot="1" x14ac:dyDescent="0.3">
      <c r="A63" s="102" t="s">
        <v>490</v>
      </c>
      <c r="B63" s="99" t="s">
        <v>556</v>
      </c>
      <c r="C63" s="99" t="s">
        <v>479</v>
      </c>
      <c r="D63" s="99" t="s">
        <v>55</v>
      </c>
      <c r="E63" s="99" t="s">
        <v>55</v>
      </c>
      <c r="F63" s="99" t="s">
        <v>502</v>
      </c>
      <c r="G63" s="99" t="s">
        <v>508</v>
      </c>
      <c r="H63" s="99" t="s">
        <v>90</v>
      </c>
      <c r="I63" s="99" t="s">
        <v>483</v>
      </c>
      <c r="J63" s="99" t="s">
        <v>355</v>
      </c>
      <c r="K63" s="111" t="s">
        <v>545</v>
      </c>
      <c r="L63" s="94" t="s">
        <v>34</v>
      </c>
      <c r="M63" s="128" t="s">
        <v>591</v>
      </c>
      <c r="N63" s="76" t="s">
        <v>34</v>
      </c>
    </row>
    <row r="64" spans="1:14" ht="15.75" thickBot="1" x14ac:dyDescent="0.3">
      <c r="A64" s="102" t="s">
        <v>490</v>
      </c>
      <c r="B64" s="99" t="s">
        <v>377</v>
      </c>
      <c r="C64" s="99" t="s">
        <v>479</v>
      </c>
      <c r="D64" s="99" t="s">
        <v>55</v>
      </c>
      <c r="E64" s="99" t="s">
        <v>55</v>
      </c>
      <c r="F64" s="99" t="s">
        <v>502</v>
      </c>
      <c r="G64" s="99" t="s">
        <v>508</v>
      </c>
      <c r="H64" s="99" t="s">
        <v>90</v>
      </c>
      <c r="I64" s="99" t="s">
        <v>483</v>
      </c>
      <c r="J64" s="99" t="s">
        <v>355</v>
      </c>
      <c r="K64" s="107" t="s">
        <v>484</v>
      </c>
      <c r="L64" s="115" t="s">
        <v>34</v>
      </c>
      <c r="M64" s="128" t="s">
        <v>591</v>
      </c>
      <c r="N64" s="56" t="s">
        <v>485</v>
      </c>
    </row>
    <row r="65" spans="1:14" ht="15.75" thickBot="1" x14ac:dyDescent="0.3">
      <c r="A65" s="102" t="s">
        <v>490</v>
      </c>
      <c r="B65" s="99" t="s">
        <v>557</v>
      </c>
      <c r="C65" s="99" t="s">
        <v>479</v>
      </c>
      <c r="D65" s="99" t="s">
        <v>55</v>
      </c>
      <c r="E65" s="99" t="s">
        <v>55</v>
      </c>
      <c r="F65" s="99" t="s">
        <v>502</v>
      </c>
      <c r="G65" s="99" t="s">
        <v>508</v>
      </c>
      <c r="H65" s="99" t="s">
        <v>90</v>
      </c>
      <c r="I65" s="99" t="s">
        <v>483</v>
      </c>
      <c r="J65" s="99" t="s">
        <v>355</v>
      </c>
      <c r="K65" s="112" t="s">
        <v>545</v>
      </c>
      <c r="L65" s="94" t="s">
        <v>34</v>
      </c>
      <c r="M65" s="128" t="s">
        <v>591</v>
      </c>
      <c r="N65" s="76" t="s">
        <v>34</v>
      </c>
    </row>
    <row r="66" spans="1:14" ht="15.75" thickBot="1" x14ac:dyDescent="0.3">
      <c r="A66" s="66" t="s">
        <v>380</v>
      </c>
      <c r="B66" s="104" t="s">
        <v>380</v>
      </c>
      <c r="C66" s="104" t="s">
        <v>479</v>
      </c>
      <c r="D66" s="104" t="s">
        <v>55</v>
      </c>
      <c r="E66" s="104" t="s">
        <v>55</v>
      </c>
      <c r="F66" s="104" t="s">
        <v>502</v>
      </c>
      <c r="G66" s="104" t="s">
        <v>508</v>
      </c>
      <c r="H66" s="104" t="s">
        <v>90</v>
      </c>
      <c r="I66" s="104" t="s">
        <v>483</v>
      </c>
      <c r="J66" s="104" t="s">
        <v>355</v>
      </c>
      <c r="K66" s="107" t="s">
        <v>484</v>
      </c>
      <c r="L66" s="115" t="s">
        <v>34</v>
      </c>
      <c r="M66" s="128" t="s">
        <v>591</v>
      </c>
      <c r="N66" s="56" t="s">
        <v>493</v>
      </c>
    </row>
    <row r="67" spans="1:14" ht="15.75" thickBot="1" x14ac:dyDescent="0.3">
      <c r="A67" s="102" t="s">
        <v>490</v>
      </c>
      <c r="B67" s="99" t="s">
        <v>411</v>
      </c>
      <c r="C67" s="99" t="s">
        <v>479</v>
      </c>
      <c r="D67" s="99" t="s">
        <v>55</v>
      </c>
      <c r="E67" s="99" t="s">
        <v>55</v>
      </c>
      <c r="F67" s="99" t="s">
        <v>502</v>
      </c>
      <c r="G67" s="99" t="s">
        <v>508</v>
      </c>
      <c r="H67" s="99" t="s">
        <v>90</v>
      </c>
      <c r="I67" s="99" t="s">
        <v>483</v>
      </c>
      <c r="J67" s="99" t="s">
        <v>355</v>
      </c>
      <c r="K67" s="101" t="s">
        <v>484</v>
      </c>
      <c r="L67" s="115" t="s">
        <v>34</v>
      </c>
      <c r="M67" s="128" t="s">
        <v>591</v>
      </c>
      <c r="N67" s="56" t="s">
        <v>493</v>
      </c>
    </row>
    <row r="68" spans="1:14" ht="15.75" thickBot="1" x14ac:dyDescent="0.3">
      <c r="A68" s="98" t="s">
        <v>478</v>
      </c>
      <c r="B68" s="99" t="s">
        <v>367</v>
      </c>
      <c r="C68" s="99" t="s">
        <v>479</v>
      </c>
      <c r="D68" s="99" t="s">
        <v>28</v>
      </c>
      <c r="E68" s="99" t="s">
        <v>480</v>
      </c>
      <c r="F68" s="99" t="s">
        <v>481</v>
      </c>
      <c r="G68" s="99" t="s">
        <v>509</v>
      </c>
      <c r="H68" s="99" t="s">
        <v>115</v>
      </c>
      <c r="I68" s="99" t="s">
        <v>483</v>
      </c>
      <c r="J68" s="99" t="s">
        <v>355</v>
      </c>
      <c r="K68" s="101" t="s">
        <v>484</v>
      </c>
      <c r="L68" s="103" t="s">
        <v>426</v>
      </c>
      <c r="M68" s="128" t="s">
        <v>592</v>
      </c>
      <c r="N68" s="56" t="s">
        <v>493</v>
      </c>
    </row>
    <row r="69" spans="1:14" ht="15.75" thickBot="1" x14ac:dyDescent="0.3">
      <c r="A69" s="66" t="s">
        <v>388</v>
      </c>
      <c r="B69" s="104" t="s">
        <v>388</v>
      </c>
      <c r="C69" s="104" t="s">
        <v>479</v>
      </c>
      <c r="D69" s="104" t="s">
        <v>28</v>
      </c>
      <c r="E69" s="104" t="s">
        <v>480</v>
      </c>
      <c r="F69" s="104" t="s">
        <v>481</v>
      </c>
      <c r="G69" s="104" t="s">
        <v>509</v>
      </c>
      <c r="H69" s="104" t="s">
        <v>389</v>
      </c>
      <c r="I69" s="104" t="s">
        <v>483</v>
      </c>
      <c r="J69" s="104" t="s">
        <v>355</v>
      </c>
      <c r="K69" s="101" t="s">
        <v>484</v>
      </c>
      <c r="L69" s="103" t="s">
        <v>34</v>
      </c>
      <c r="M69" s="128" t="s">
        <v>592</v>
      </c>
      <c r="N69" s="56" t="s">
        <v>34</v>
      </c>
    </row>
    <row r="70" spans="1:14" ht="15.75" thickBot="1" x14ac:dyDescent="0.3">
      <c r="A70" s="102" t="s">
        <v>490</v>
      </c>
      <c r="B70" s="99" t="s">
        <v>562</v>
      </c>
      <c r="C70" s="99" t="s">
        <v>479</v>
      </c>
      <c r="D70" s="99" t="s">
        <v>24</v>
      </c>
      <c r="E70" s="99" t="s">
        <v>487</v>
      </c>
      <c r="F70" s="99" t="s">
        <v>488</v>
      </c>
      <c r="G70" s="99" t="s">
        <v>559</v>
      </c>
      <c r="H70" s="99" t="s">
        <v>560</v>
      </c>
      <c r="I70" s="99" t="s">
        <v>483</v>
      </c>
      <c r="J70" s="99" t="s">
        <v>355</v>
      </c>
      <c r="K70" s="111" t="s">
        <v>545</v>
      </c>
      <c r="L70" s="94" t="s">
        <v>34</v>
      </c>
      <c r="M70" s="127" t="s">
        <v>591</v>
      </c>
      <c r="N70" s="76" t="s">
        <v>34</v>
      </c>
    </row>
    <row r="71" spans="1:14" ht="15.75" thickBot="1" x14ac:dyDescent="0.3">
      <c r="A71" s="102" t="s">
        <v>490</v>
      </c>
      <c r="B71" s="99" t="s">
        <v>563</v>
      </c>
      <c r="C71" s="99" t="s">
        <v>479</v>
      </c>
      <c r="D71" s="99" t="s">
        <v>24</v>
      </c>
      <c r="E71" s="99" t="s">
        <v>487</v>
      </c>
      <c r="F71" s="99" t="s">
        <v>488</v>
      </c>
      <c r="G71" s="99" t="s">
        <v>559</v>
      </c>
      <c r="H71" s="99" t="s">
        <v>560</v>
      </c>
      <c r="I71" s="99" t="s">
        <v>483</v>
      </c>
      <c r="J71" s="99" t="s">
        <v>355</v>
      </c>
      <c r="K71" s="111" t="s">
        <v>545</v>
      </c>
      <c r="L71" s="94" t="s">
        <v>34</v>
      </c>
      <c r="M71" s="127" t="s">
        <v>591</v>
      </c>
      <c r="N71" s="76" t="s">
        <v>34</v>
      </c>
    </row>
    <row r="72" spans="1:14" ht="15.75" thickBot="1" x14ac:dyDescent="0.3">
      <c r="A72" s="102" t="s">
        <v>486</v>
      </c>
      <c r="B72" s="99" t="s">
        <v>558</v>
      </c>
      <c r="C72" s="99" t="s">
        <v>479</v>
      </c>
      <c r="D72" s="99" t="s">
        <v>24</v>
      </c>
      <c r="E72" s="99" t="s">
        <v>487</v>
      </c>
      <c r="F72" s="99" t="s">
        <v>488</v>
      </c>
      <c r="G72" s="99" t="s">
        <v>559</v>
      </c>
      <c r="H72" s="99" t="s">
        <v>560</v>
      </c>
      <c r="I72" s="99" t="s">
        <v>419</v>
      </c>
      <c r="J72" s="99" t="s">
        <v>419</v>
      </c>
      <c r="K72" s="111" t="s">
        <v>545</v>
      </c>
      <c r="L72" s="94" t="s">
        <v>34</v>
      </c>
      <c r="M72" s="127" t="s">
        <v>591</v>
      </c>
      <c r="N72" s="76" t="s">
        <v>34</v>
      </c>
    </row>
    <row r="73" spans="1:14" x14ac:dyDescent="0.25">
      <c r="A73" s="102" t="s">
        <v>486</v>
      </c>
      <c r="B73" s="119" t="s">
        <v>561</v>
      </c>
      <c r="C73" s="119" t="s">
        <v>479</v>
      </c>
      <c r="D73" s="119" t="s">
        <v>24</v>
      </c>
      <c r="E73" s="119" t="s">
        <v>487</v>
      </c>
      <c r="F73" s="119" t="s">
        <v>488</v>
      </c>
      <c r="G73" s="119" t="s">
        <v>559</v>
      </c>
      <c r="H73" s="119" t="s">
        <v>560</v>
      </c>
      <c r="I73" s="119" t="s">
        <v>419</v>
      </c>
      <c r="J73" s="119" t="s">
        <v>419</v>
      </c>
      <c r="K73" s="111" t="s">
        <v>545</v>
      </c>
      <c r="L73" s="94" t="s">
        <v>34</v>
      </c>
      <c r="M73" s="127" t="s">
        <v>591</v>
      </c>
      <c r="N73" s="76" t="s">
        <v>34</v>
      </c>
    </row>
    <row r="74" spans="1:14" x14ac:dyDescent="0.25">
      <c r="A74" s="98" t="s">
        <v>478</v>
      </c>
      <c r="B74" s="119" t="s">
        <v>353</v>
      </c>
      <c r="C74" s="119" t="s">
        <v>479</v>
      </c>
      <c r="D74" s="119" t="s">
        <v>28</v>
      </c>
      <c r="E74" s="119" t="s">
        <v>510</v>
      </c>
      <c r="F74" s="119" t="s">
        <v>511</v>
      </c>
      <c r="G74" s="119" t="s">
        <v>512</v>
      </c>
      <c r="H74" s="103" t="s">
        <v>354</v>
      </c>
      <c r="I74" s="119" t="s">
        <v>483</v>
      </c>
      <c r="J74" s="119" t="s">
        <v>355</v>
      </c>
      <c r="K74" s="101" t="s">
        <v>484</v>
      </c>
      <c r="L74" s="103" t="s">
        <v>34</v>
      </c>
      <c r="M74" s="128" t="s">
        <v>592</v>
      </c>
      <c r="N74" s="56" t="s">
        <v>493</v>
      </c>
    </row>
    <row r="75" spans="1:14" ht="15.75" thickBot="1" x14ac:dyDescent="0.3">
      <c r="A75" s="98" t="s">
        <v>478</v>
      </c>
      <c r="B75" s="119" t="s">
        <v>373</v>
      </c>
      <c r="C75" s="119" t="s">
        <v>479</v>
      </c>
      <c r="D75" s="119" t="s">
        <v>28</v>
      </c>
      <c r="E75" s="119" t="s">
        <v>510</v>
      </c>
      <c r="F75" s="119" t="s">
        <v>511</v>
      </c>
      <c r="G75" s="119" t="s">
        <v>512</v>
      </c>
      <c r="H75" s="119" t="s">
        <v>354</v>
      </c>
      <c r="I75" s="119" t="s">
        <v>483</v>
      </c>
      <c r="J75" s="119" t="s">
        <v>355</v>
      </c>
      <c r="K75" s="101" t="s">
        <v>484</v>
      </c>
      <c r="L75" s="103" t="s">
        <v>34</v>
      </c>
      <c r="M75" s="128" t="s">
        <v>592</v>
      </c>
      <c r="N75" s="56" t="s">
        <v>485</v>
      </c>
    </row>
    <row r="76" spans="1:14" ht="15.75" thickBot="1" x14ac:dyDescent="0.3">
      <c r="A76" s="66" t="s">
        <v>349</v>
      </c>
      <c r="B76" s="104" t="s">
        <v>349</v>
      </c>
      <c r="C76" s="104" t="s">
        <v>479</v>
      </c>
      <c r="D76" s="104" t="s">
        <v>28</v>
      </c>
      <c r="E76" s="104" t="s">
        <v>496</v>
      </c>
      <c r="F76" s="104" t="s">
        <v>504</v>
      </c>
      <c r="G76" s="104" t="s">
        <v>513</v>
      </c>
      <c r="H76" s="117" t="s">
        <v>32</v>
      </c>
      <c r="I76" s="104" t="s">
        <v>483</v>
      </c>
      <c r="J76" s="104" t="s">
        <v>330</v>
      </c>
      <c r="K76" s="107" t="s">
        <v>484</v>
      </c>
      <c r="L76" s="103" t="s">
        <v>34</v>
      </c>
      <c r="M76" s="103" t="s">
        <v>592</v>
      </c>
      <c r="N76" s="103" t="s">
        <v>34</v>
      </c>
    </row>
    <row r="77" spans="1:14" x14ac:dyDescent="0.25">
      <c r="A77" s="66" t="s">
        <v>386</v>
      </c>
      <c r="B77" s="117" t="s">
        <v>386</v>
      </c>
      <c r="C77" s="117" t="s">
        <v>479</v>
      </c>
      <c r="D77" s="117" t="s">
        <v>28</v>
      </c>
      <c r="E77" s="117" t="s">
        <v>496</v>
      </c>
      <c r="F77" s="117" t="s">
        <v>504</v>
      </c>
      <c r="G77" s="117" t="s">
        <v>513</v>
      </c>
      <c r="H77" s="106" t="s">
        <v>32</v>
      </c>
      <c r="I77" s="117" t="s">
        <v>483</v>
      </c>
      <c r="J77" s="117" t="s">
        <v>355</v>
      </c>
      <c r="K77" s="101" t="s">
        <v>484</v>
      </c>
      <c r="L77" s="103" t="s">
        <v>34</v>
      </c>
      <c r="M77" s="103" t="s">
        <v>592</v>
      </c>
      <c r="N77" s="56" t="s">
        <v>34</v>
      </c>
    </row>
    <row r="78" spans="1:14" x14ac:dyDescent="0.25">
      <c r="A78" s="66" t="s">
        <v>387</v>
      </c>
      <c r="B78" s="117" t="s">
        <v>387</v>
      </c>
      <c r="C78" s="117" t="s">
        <v>479</v>
      </c>
      <c r="D78" s="117" t="s">
        <v>28</v>
      </c>
      <c r="E78" s="117" t="s">
        <v>496</v>
      </c>
      <c r="F78" s="117" t="s">
        <v>504</v>
      </c>
      <c r="G78" s="117" t="s">
        <v>513</v>
      </c>
      <c r="H78" s="106" t="s">
        <v>32</v>
      </c>
      <c r="I78" s="117" t="s">
        <v>483</v>
      </c>
      <c r="J78" s="117" t="s">
        <v>355</v>
      </c>
      <c r="K78" s="107" t="s">
        <v>484</v>
      </c>
      <c r="L78" s="103" t="s">
        <v>34</v>
      </c>
      <c r="M78" s="103" t="s">
        <v>592</v>
      </c>
      <c r="N78" s="56" t="s">
        <v>34</v>
      </c>
    </row>
    <row r="79" spans="1:14" x14ac:dyDescent="0.25">
      <c r="A79" s="102" t="s">
        <v>490</v>
      </c>
      <c r="B79" s="119" t="s">
        <v>398</v>
      </c>
      <c r="C79" s="119" t="s">
        <v>479</v>
      </c>
      <c r="D79" s="119" t="s">
        <v>28</v>
      </c>
      <c r="E79" s="119" t="s">
        <v>496</v>
      </c>
      <c r="F79" s="119" t="s">
        <v>504</v>
      </c>
      <c r="G79" s="119" t="s">
        <v>513</v>
      </c>
      <c r="H79" s="103" t="s">
        <v>32</v>
      </c>
      <c r="I79" s="119" t="s">
        <v>483</v>
      </c>
      <c r="J79" s="119" t="s">
        <v>355</v>
      </c>
      <c r="K79" s="107" t="s">
        <v>484</v>
      </c>
      <c r="L79" s="103" t="s">
        <v>34</v>
      </c>
      <c r="M79" s="103" t="s">
        <v>592</v>
      </c>
      <c r="N79" s="115" t="s">
        <v>34</v>
      </c>
    </row>
    <row r="80" spans="1:14" x14ac:dyDescent="0.25">
      <c r="A80" s="66" t="s">
        <v>400</v>
      </c>
      <c r="B80" s="117" t="s">
        <v>400</v>
      </c>
      <c r="C80" s="117" t="s">
        <v>479</v>
      </c>
      <c r="D80" s="117" t="s">
        <v>28</v>
      </c>
      <c r="E80" s="117" t="s">
        <v>496</v>
      </c>
      <c r="F80" s="117" t="s">
        <v>504</v>
      </c>
      <c r="G80" s="117" t="s">
        <v>513</v>
      </c>
      <c r="H80" s="106" t="s">
        <v>32</v>
      </c>
      <c r="I80" s="117" t="s">
        <v>483</v>
      </c>
      <c r="J80" s="117" t="s">
        <v>355</v>
      </c>
      <c r="K80" s="107" t="s">
        <v>484</v>
      </c>
      <c r="L80" s="103" t="s">
        <v>34</v>
      </c>
      <c r="M80" s="103" t="s">
        <v>592</v>
      </c>
      <c r="N80" s="56" t="s">
        <v>34</v>
      </c>
    </row>
    <row r="81" spans="1:14" x14ac:dyDescent="0.25">
      <c r="A81" s="102" t="s">
        <v>490</v>
      </c>
      <c r="B81" s="119" t="s">
        <v>408</v>
      </c>
      <c r="C81" s="119" t="s">
        <v>479</v>
      </c>
      <c r="D81" s="119" t="s">
        <v>28</v>
      </c>
      <c r="E81" s="119" t="s">
        <v>496</v>
      </c>
      <c r="F81" s="119" t="s">
        <v>504</v>
      </c>
      <c r="G81" s="119" t="s">
        <v>513</v>
      </c>
      <c r="H81" s="103" t="s">
        <v>32</v>
      </c>
      <c r="I81" s="119" t="s">
        <v>483</v>
      </c>
      <c r="J81" s="119" t="s">
        <v>355</v>
      </c>
      <c r="K81" s="107" t="s">
        <v>484</v>
      </c>
      <c r="L81" s="103" t="s">
        <v>34</v>
      </c>
      <c r="M81" s="103" t="s">
        <v>592</v>
      </c>
      <c r="N81" s="115" t="s">
        <v>34</v>
      </c>
    </row>
    <row r="82" spans="1:14" ht="15.75" thickBot="1" x14ac:dyDescent="0.3">
      <c r="A82" s="102" t="s">
        <v>490</v>
      </c>
      <c r="B82" s="119" t="s">
        <v>409</v>
      </c>
      <c r="C82" s="119" t="s">
        <v>479</v>
      </c>
      <c r="D82" s="119" t="s">
        <v>28</v>
      </c>
      <c r="E82" s="119" t="s">
        <v>496</v>
      </c>
      <c r="F82" s="119" t="s">
        <v>504</v>
      </c>
      <c r="G82" s="119" t="s">
        <v>513</v>
      </c>
      <c r="H82" s="119" t="s">
        <v>32</v>
      </c>
      <c r="I82" s="119" t="s">
        <v>483</v>
      </c>
      <c r="J82" s="119" t="s">
        <v>355</v>
      </c>
      <c r="K82" s="107" t="s">
        <v>484</v>
      </c>
      <c r="L82" s="103" t="s">
        <v>34</v>
      </c>
      <c r="M82" s="103" t="s">
        <v>592</v>
      </c>
      <c r="N82" s="103" t="s">
        <v>505</v>
      </c>
    </row>
    <row r="83" spans="1:14" ht="15.75" thickBot="1" x14ac:dyDescent="0.3">
      <c r="A83" s="102" t="s">
        <v>490</v>
      </c>
      <c r="B83" s="119" t="s">
        <v>414</v>
      </c>
      <c r="C83" s="119" t="s">
        <v>479</v>
      </c>
      <c r="D83" s="119" t="s">
        <v>28</v>
      </c>
      <c r="E83" s="119" t="s">
        <v>496</v>
      </c>
      <c r="F83" s="119" t="s">
        <v>504</v>
      </c>
      <c r="G83" s="119" t="s">
        <v>513</v>
      </c>
      <c r="H83" s="119" t="s">
        <v>32</v>
      </c>
      <c r="I83" s="119" t="s">
        <v>483</v>
      </c>
      <c r="J83" s="119" t="s">
        <v>355</v>
      </c>
      <c r="K83" s="107" t="s">
        <v>484</v>
      </c>
      <c r="L83" s="99" t="s">
        <v>34</v>
      </c>
      <c r="M83" s="103" t="s">
        <v>592</v>
      </c>
      <c r="N83" s="103" t="s">
        <v>34</v>
      </c>
    </row>
    <row r="84" spans="1:14" ht="15.75" thickBot="1" x14ac:dyDescent="0.3">
      <c r="A84" s="87" t="s">
        <v>495</v>
      </c>
      <c r="B84" s="119" t="s">
        <v>566</v>
      </c>
      <c r="C84" s="119" t="s">
        <v>479</v>
      </c>
      <c r="D84" s="119" t="s">
        <v>28</v>
      </c>
      <c r="E84" s="119" t="s">
        <v>510</v>
      </c>
      <c r="F84" s="119" t="s">
        <v>511</v>
      </c>
      <c r="G84" s="119" t="s">
        <v>514</v>
      </c>
      <c r="H84" s="119" t="s">
        <v>39</v>
      </c>
      <c r="I84" s="119" t="s">
        <v>483</v>
      </c>
      <c r="J84" s="119" t="s">
        <v>355</v>
      </c>
      <c r="K84" s="112" t="s">
        <v>545</v>
      </c>
      <c r="L84" s="99" t="s">
        <v>426</v>
      </c>
      <c r="M84" s="103" t="s">
        <v>592</v>
      </c>
      <c r="N84" s="115" t="s">
        <v>34</v>
      </c>
    </row>
    <row r="85" spans="1:14" ht="15.75" thickBot="1" x14ac:dyDescent="0.3">
      <c r="A85" s="87" t="s">
        <v>495</v>
      </c>
      <c r="B85" s="99" t="s">
        <v>567</v>
      </c>
      <c r="C85" s="99" t="s">
        <v>479</v>
      </c>
      <c r="D85" s="99" t="s">
        <v>28</v>
      </c>
      <c r="E85" s="99" t="s">
        <v>510</v>
      </c>
      <c r="F85" s="99" t="s">
        <v>511</v>
      </c>
      <c r="G85" s="99" t="s">
        <v>514</v>
      </c>
      <c r="H85" s="99" t="s">
        <v>39</v>
      </c>
      <c r="I85" s="99" t="s">
        <v>483</v>
      </c>
      <c r="J85" s="99" t="s">
        <v>355</v>
      </c>
      <c r="K85" s="112" t="s">
        <v>545</v>
      </c>
      <c r="L85" s="99" t="s">
        <v>426</v>
      </c>
      <c r="M85" s="103" t="s">
        <v>592</v>
      </c>
      <c r="N85" s="115" t="s">
        <v>34</v>
      </c>
    </row>
    <row r="86" spans="1:14" ht="15.75" thickBot="1" x14ac:dyDescent="0.3">
      <c r="A86" s="87" t="s">
        <v>495</v>
      </c>
      <c r="B86" s="99" t="s">
        <v>568</v>
      </c>
      <c r="C86" s="99" t="s">
        <v>479</v>
      </c>
      <c r="D86" s="99" t="s">
        <v>28</v>
      </c>
      <c r="E86" s="99" t="s">
        <v>510</v>
      </c>
      <c r="F86" s="99" t="s">
        <v>511</v>
      </c>
      <c r="G86" s="99" t="s">
        <v>514</v>
      </c>
      <c r="H86" s="99" t="s">
        <v>39</v>
      </c>
      <c r="I86" s="99" t="s">
        <v>483</v>
      </c>
      <c r="J86" s="99" t="s">
        <v>355</v>
      </c>
      <c r="K86" s="112" t="s">
        <v>545</v>
      </c>
      <c r="L86" s="99" t="s">
        <v>426</v>
      </c>
      <c r="M86" s="103" t="s">
        <v>592</v>
      </c>
      <c r="N86" s="115" t="s">
        <v>34</v>
      </c>
    </row>
    <row r="87" spans="1:14" ht="15.75" thickBot="1" x14ac:dyDescent="0.3">
      <c r="A87" s="87" t="s">
        <v>495</v>
      </c>
      <c r="B87" s="99" t="s">
        <v>569</v>
      </c>
      <c r="C87" s="99" t="s">
        <v>479</v>
      </c>
      <c r="D87" s="99" t="s">
        <v>28</v>
      </c>
      <c r="E87" s="99" t="s">
        <v>510</v>
      </c>
      <c r="F87" s="99" t="s">
        <v>511</v>
      </c>
      <c r="G87" s="99" t="s">
        <v>514</v>
      </c>
      <c r="H87" s="99" t="s">
        <v>39</v>
      </c>
      <c r="I87" s="99" t="s">
        <v>483</v>
      </c>
      <c r="J87" s="99" t="s">
        <v>355</v>
      </c>
      <c r="K87" s="112" t="s">
        <v>545</v>
      </c>
      <c r="L87" s="99" t="s">
        <v>426</v>
      </c>
      <c r="M87" s="103" t="s">
        <v>592</v>
      </c>
      <c r="N87" s="115" t="s">
        <v>34</v>
      </c>
    </row>
    <row r="88" spans="1:14" ht="15.75" thickBot="1" x14ac:dyDescent="0.3">
      <c r="A88" s="102" t="s">
        <v>490</v>
      </c>
      <c r="B88" s="99" t="s">
        <v>358</v>
      </c>
      <c r="C88" s="99" t="s">
        <v>479</v>
      </c>
      <c r="D88" s="99" t="s">
        <v>28</v>
      </c>
      <c r="E88" s="99" t="s">
        <v>510</v>
      </c>
      <c r="F88" s="99" t="s">
        <v>511</v>
      </c>
      <c r="G88" s="99" t="s">
        <v>514</v>
      </c>
      <c r="H88" s="99" t="s">
        <v>359</v>
      </c>
      <c r="I88" s="99" t="s">
        <v>483</v>
      </c>
      <c r="J88" s="99" t="s">
        <v>355</v>
      </c>
      <c r="K88" s="121" t="s">
        <v>484</v>
      </c>
      <c r="L88" s="125" t="s">
        <v>34</v>
      </c>
      <c r="M88" s="103" t="s">
        <v>592</v>
      </c>
      <c r="N88" s="56" t="s">
        <v>485</v>
      </c>
    </row>
    <row r="89" spans="1:14" ht="15.75" thickBot="1" x14ac:dyDescent="0.3">
      <c r="A89" s="87" t="s">
        <v>495</v>
      </c>
      <c r="B89" s="99" t="s">
        <v>364</v>
      </c>
      <c r="C89" s="99" t="s">
        <v>479</v>
      </c>
      <c r="D89" s="99" t="s">
        <v>28</v>
      </c>
      <c r="E89" s="99" t="s">
        <v>510</v>
      </c>
      <c r="F89" s="99" t="s">
        <v>511</v>
      </c>
      <c r="G89" s="99" t="s">
        <v>514</v>
      </c>
      <c r="H89" s="99" t="s">
        <v>39</v>
      </c>
      <c r="I89" s="99" t="s">
        <v>483</v>
      </c>
      <c r="J89" s="99" t="s">
        <v>355</v>
      </c>
      <c r="K89" s="121" t="s">
        <v>484</v>
      </c>
      <c r="L89" s="99" t="s">
        <v>426</v>
      </c>
      <c r="M89" s="103" t="s">
        <v>592</v>
      </c>
      <c r="N89" s="56" t="s">
        <v>485</v>
      </c>
    </row>
    <row r="90" spans="1:14" ht="15.75" thickBot="1" x14ac:dyDescent="0.3">
      <c r="A90" s="87" t="s">
        <v>495</v>
      </c>
      <c r="B90" s="99" t="s">
        <v>570</v>
      </c>
      <c r="C90" s="99" t="s">
        <v>479</v>
      </c>
      <c r="D90" s="99" t="s">
        <v>28</v>
      </c>
      <c r="E90" s="99" t="s">
        <v>510</v>
      </c>
      <c r="F90" s="99" t="s">
        <v>511</v>
      </c>
      <c r="G90" s="99" t="s">
        <v>514</v>
      </c>
      <c r="H90" s="99" t="s">
        <v>39</v>
      </c>
      <c r="I90" s="99" t="s">
        <v>483</v>
      </c>
      <c r="J90" s="99" t="s">
        <v>355</v>
      </c>
      <c r="K90" s="112" t="s">
        <v>545</v>
      </c>
      <c r="L90" s="99" t="s">
        <v>426</v>
      </c>
      <c r="M90" s="103" t="s">
        <v>592</v>
      </c>
      <c r="N90" s="115" t="s">
        <v>34</v>
      </c>
    </row>
    <row r="91" spans="1:14" ht="15.75" thickBot="1" x14ac:dyDescent="0.3">
      <c r="A91" s="87" t="s">
        <v>34</v>
      </c>
      <c r="B91" s="99" t="s">
        <v>368</v>
      </c>
      <c r="C91" s="99" t="s">
        <v>479</v>
      </c>
      <c r="D91" s="99" t="s">
        <v>28</v>
      </c>
      <c r="E91" s="99" t="s">
        <v>510</v>
      </c>
      <c r="F91" s="99" t="s">
        <v>511</v>
      </c>
      <c r="G91" s="99" t="s">
        <v>514</v>
      </c>
      <c r="H91" s="99" t="s">
        <v>369</v>
      </c>
      <c r="I91" s="99" t="s">
        <v>483</v>
      </c>
      <c r="J91" s="99" t="s">
        <v>355</v>
      </c>
      <c r="K91" s="121" t="s">
        <v>484</v>
      </c>
      <c r="L91" s="99" t="s">
        <v>426</v>
      </c>
      <c r="M91" s="103" t="s">
        <v>592</v>
      </c>
      <c r="N91" s="56" t="s">
        <v>491</v>
      </c>
    </row>
    <row r="92" spans="1:14" ht="15.75" thickBot="1" x14ac:dyDescent="0.3">
      <c r="A92" s="87" t="s">
        <v>495</v>
      </c>
      <c r="B92" s="108" t="s">
        <v>372</v>
      </c>
      <c r="C92" s="108" t="s">
        <v>479</v>
      </c>
      <c r="D92" s="108" t="s">
        <v>28</v>
      </c>
      <c r="E92" s="108" t="s">
        <v>510</v>
      </c>
      <c r="F92" s="108" t="s">
        <v>511</v>
      </c>
      <c r="G92" s="108" t="s">
        <v>514</v>
      </c>
      <c r="H92" s="108" t="s">
        <v>39</v>
      </c>
      <c r="I92" s="108" t="s">
        <v>483</v>
      </c>
      <c r="J92" s="108" t="s">
        <v>355</v>
      </c>
      <c r="K92" s="123" t="s">
        <v>484</v>
      </c>
      <c r="L92" s="108" t="s">
        <v>426</v>
      </c>
      <c r="M92" s="103" t="s">
        <v>592</v>
      </c>
      <c r="N92" s="94" t="s">
        <v>493</v>
      </c>
    </row>
    <row r="93" spans="1:14" ht="15.75" thickBot="1" x14ac:dyDescent="0.3">
      <c r="A93" s="87" t="s">
        <v>34</v>
      </c>
      <c r="B93" s="99" t="s">
        <v>378</v>
      </c>
      <c r="C93" s="99" t="s">
        <v>479</v>
      </c>
      <c r="D93" s="99" t="s">
        <v>28</v>
      </c>
      <c r="E93" s="99" t="s">
        <v>510</v>
      </c>
      <c r="F93" s="99" t="s">
        <v>511</v>
      </c>
      <c r="G93" s="99" t="s">
        <v>514</v>
      </c>
      <c r="H93" s="99" t="s">
        <v>369</v>
      </c>
      <c r="I93" s="99" t="s">
        <v>483</v>
      </c>
      <c r="J93" s="99" t="s">
        <v>355</v>
      </c>
      <c r="K93" s="107" t="s">
        <v>484</v>
      </c>
      <c r="L93" s="99" t="s">
        <v>426</v>
      </c>
      <c r="M93" s="103" t="s">
        <v>592</v>
      </c>
      <c r="N93" s="56" t="s">
        <v>491</v>
      </c>
    </row>
    <row r="94" spans="1:14" ht="15.75" thickBot="1" x14ac:dyDescent="0.3">
      <c r="A94" s="87" t="s">
        <v>495</v>
      </c>
      <c r="B94" s="108" t="s">
        <v>571</v>
      </c>
      <c r="C94" s="108" t="s">
        <v>479</v>
      </c>
      <c r="D94" s="108" t="s">
        <v>28</v>
      </c>
      <c r="E94" s="108" t="s">
        <v>510</v>
      </c>
      <c r="F94" s="108" t="s">
        <v>511</v>
      </c>
      <c r="G94" s="108" t="s">
        <v>514</v>
      </c>
      <c r="H94" s="108" t="s">
        <v>39</v>
      </c>
      <c r="I94" s="108" t="s">
        <v>483</v>
      </c>
      <c r="J94" s="108" t="s">
        <v>355</v>
      </c>
      <c r="K94" s="112" t="s">
        <v>545</v>
      </c>
      <c r="L94" s="108" t="s">
        <v>426</v>
      </c>
      <c r="M94" s="103" t="s">
        <v>592</v>
      </c>
      <c r="N94" s="115" t="s">
        <v>34</v>
      </c>
    </row>
    <row r="95" spans="1:14" ht="15.75" thickBot="1" x14ac:dyDescent="0.3">
      <c r="A95" s="98" t="s">
        <v>478</v>
      </c>
      <c r="B95" s="99" t="s">
        <v>564</v>
      </c>
      <c r="C95" s="99" t="s">
        <v>479</v>
      </c>
      <c r="D95" s="99" t="s">
        <v>28</v>
      </c>
      <c r="E95" s="99" t="s">
        <v>510</v>
      </c>
      <c r="F95" s="99" t="s">
        <v>511</v>
      </c>
      <c r="G95" s="99" t="s">
        <v>514</v>
      </c>
      <c r="H95" s="99" t="s">
        <v>369</v>
      </c>
      <c r="I95" s="99" t="s">
        <v>483</v>
      </c>
      <c r="J95" s="99" t="s">
        <v>355</v>
      </c>
      <c r="K95" s="112" t="s">
        <v>545</v>
      </c>
      <c r="L95" s="100" t="s">
        <v>426</v>
      </c>
      <c r="M95" s="103" t="s">
        <v>592</v>
      </c>
      <c r="N95" s="56" t="s">
        <v>485</v>
      </c>
    </row>
    <row r="96" spans="1:14" ht="15.75" thickBot="1" x14ac:dyDescent="0.3">
      <c r="A96" s="98" t="s">
        <v>478</v>
      </c>
      <c r="B96" s="99" t="s">
        <v>565</v>
      </c>
      <c r="C96" s="99" t="s">
        <v>479</v>
      </c>
      <c r="D96" s="99" t="s">
        <v>28</v>
      </c>
      <c r="E96" s="99" t="s">
        <v>510</v>
      </c>
      <c r="F96" s="99" t="s">
        <v>511</v>
      </c>
      <c r="G96" s="99" t="s">
        <v>514</v>
      </c>
      <c r="H96" s="99" t="s">
        <v>369</v>
      </c>
      <c r="I96" s="99" t="s">
        <v>483</v>
      </c>
      <c r="J96" s="99" t="s">
        <v>355</v>
      </c>
      <c r="K96" s="122" t="s">
        <v>545</v>
      </c>
      <c r="L96" s="100" t="s">
        <v>426</v>
      </c>
      <c r="M96" s="103" t="s">
        <v>592</v>
      </c>
      <c r="N96" s="56" t="s">
        <v>493</v>
      </c>
    </row>
    <row r="97" spans="1:14" ht="15.75" thickBot="1" x14ac:dyDescent="0.3">
      <c r="A97" s="87" t="s">
        <v>34</v>
      </c>
      <c r="B97" s="99" t="s">
        <v>392</v>
      </c>
      <c r="C97" s="99" t="s">
        <v>479</v>
      </c>
      <c r="D97" s="99" t="s">
        <v>28</v>
      </c>
      <c r="E97" s="99" t="s">
        <v>510</v>
      </c>
      <c r="F97" s="99" t="s">
        <v>511</v>
      </c>
      <c r="G97" s="99" t="s">
        <v>514</v>
      </c>
      <c r="H97" s="99" t="s">
        <v>369</v>
      </c>
      <c r="I97" s="99" t="s">
        <v>483</v>
      </c>
      <c r="J97" s="99" t="s">
        <v>355</v>
      </c>
      <c r="K97" s="107" t="s">
        <v>484</v>
      </c>
      <c r="L97" s="100" t="s">
        <v>426</v>
      </c>
      <c r="M97" s="103" t="s">
        <v>592</v>
      </c>
      <c r="N97" s="56" t="s">
        <v>491</v>
      </c>
    </row>
    <row r="98" spans="1:14" ht="15.75" thickBot="1" x14ac:dyDescent="0.3">
      <c r="A98" s="87" t="s">
        <v>495</v>
      </c>
      <c r="B98" s="99" t="s">
        <v>394</v>
      </c>
      <c r="C98" s="99" t="s">
        <v>479</v>
      </c>
      <c r="D98" s="99" t="s">
        <v>28</v>
      </c>
      <c r="E98" s="99" t="s">
        <v>510</v>
      </c>
      <c r="F98" s="99" t="s">
        <v>511</v>
      </c>
      <c r="G98" s="99" t="s">
        <v>514</v>
      </c>
      <c r="H98" s="99" t="s">
        <v>39</v>
      </c>
      <c r="I98" s="99" t="s">
        <v>483</v>
      </c>
      <c r="J98" s="99" t="s">
        <v>355</v>
      </c>
      <c r="K98" s="121" t="s">
        <v>484</v>
      </c>
      <c r="L98" s="100" t="s">
        <v>426</v>
      </c>
      <c r="M98" s="103" t="s">
        <v>592</v>
      </c>
      <c r="N98" s="103" t="s">
        <v>515</v>
      </c>
    </row>
    <row r="99" spans="1:14" ht="15.75" thickBot="1" x14ac:dyDescent="0.3">
      <c r="A99" s="87" t="s">
        <v>495</v>
      </c>
      <c r="B99" s="99" t="s">
        <v>572</v>
      </c>
      <c r="C99" s="99" t="s">
        <v>479</v>
      </c>
      <c r="D99" s="99" t="s">
        <v>28</v>
      </c>
      <c r="E99" s="99" t="s">
        <v>510</v>
      </c>
      <c r="F99" s="99" t="s">
        <v>511</v>
      </c>
      <c r="G99" s="99" t="s">
        <v>514</v>
      </c>
      <c r="H99" s="99" t="s">
        <v>39</v>
      </c>
      <c r="I99" s="99" t="s">
        <v>483</v>
      </c>
      <c r="J99" s="99" t="s">
        <v>355</v>
      </c>
      <c r="K99" s="112" t="s">
        <v>545</v>
      </c>
      <c r="L99" s="100" t="s">
        <v>426</v>
      </c>
      <c r="M99" s="103" t="s">
        <v>592</v>
      </c>
      <c r="N99" s="115" t="s">
        <v>34</v>
      </c>
    </row>
    <row r="100" spans="1:14" ht="15.75" thickBot="1" x14ac:dyDescent="0.3">
      <c r="A100" s="66" t="s">
        <v>395</v>
      </c>
      <c r="B100" s="104" t="s">
        <v>395</v>
      </c>
      <c r="C100" s="104" t="s">
        <v>479</v>
      </c>
      <c r="D100" s="104" t="s">
        <v>28</v>
      </c>
      <c r="E100" s="104" t="s">
        <v>510</v>
      </c>
      <c r="F100" s="104" t="s">
        <v>511</v>
      </c>
      <c r="G100" s="104" t="s">
        <v>514</v>
      </c>
      <c r="H100" s="104" t="s">
        <v>359</v>
      </c>
      <c r="I100" s="104" t="s">
        <v>483</v>
      </c>
      <c r="J100" s="104" t="s">
        <v>355</v>
      </c>
      <c r="K100" s="121" t="s">
        <v>484</v>
      </c>
      <c r="L100" s="114" t="s">
        <v>34</v>
      </c>
      <c r="M100" s="103" t="s">
        <v>592</v>
      </c>
      <c r="N100" s="56" t="s">
        <v>485</v>
      </c>
    </row>
    <row r="101" spans="1:14" ht="15.75" thickBot="1" x14ac:dyDescent="0.3">
      <c r="A101" s="102" t="s">
        <v>490</v>
      </c>
      <c r="B101" s="99" t="s">
        <v>399</v>
      </c>
      <c r="C101" s="99" t="s">
        <v>479</v>
      </c>
      <c r="D101" s="99" t="s">
        <v>28</v>
      </c>
      <c r="E101" s="99" t="s">
        <v>510</v>
      </c>
      <c r="F101" s="99" t="s">
        <v>511</v>
      </c>
      <c r="G101" s="99" t="s">
        <v>514</v>
      </c>
      <c r="H101" s="99" t="s">
        <v>359</v>
      </c>
      <c r="I101" s="99" t="s">
        <v>483</v>
      </c>
      <c r="J101" s="99" t="s">
        <v>355</v>
      </c>
      <c r="K101" s="121" t="s">
        <v>484</v>
      </c>
      <c r="L101" s="114" t="s">
        <v>34</v>
      </c>
      <c r="M101" s="103" t="s">
        <v>592</v>
      </c>
      <c r="N101" s="113" t="s">
        <v>485</v>
      </c>
    </row>
    <row r="102" spans="1:14" ht="15.75" thickBot="1" x14ac:dyDescent="0.3">
      <c r="A102" s="66" t="s">
        <v>404</v>
      </c>
      <c r="B102" s="104" t="s">
        <v>404</v>
      </c>
      <c r="C102" s="104" t="s">
        <v>479</v>
      </c>
      <c r="D102" s="104" t="s">
        <v>28</v>
      </c>
      <c r="E102" s="104" t="s">
        <v>510</v>
      </c>
      <c r="F102" s="104" t="s">
        <v>511</v>
      </c>
      <c r="G102" s="104" t="s">
        <v>514</v>
      </c>
      <c r="H102" s="104" t="s">
        <v>359</v>
      </c>
      <c r="I102" s="104" t="s">
        <v>483</v>
      </c>
      <c r="J102" s="104" t="s">
        <v>355</v>
      </c>
      <c r="K102" s="121" t="s">
        <v>484</v>
      </c>
      <c r="L102" s="100" t="s">
        <v>34</v>
      </c>
      <c r="M102" s="103" t="s">
        <v>592</v>
      </c>
      <c r="N102" s="56" t="s">
        <v>485</v>
      </c>
    </row>
    <row r="103" spans="1:14" ht="15.75" thickBot="1" x14ac:dyDescent="0.3">
      <c r="A103" s="87" t="s">
        <v>495</v>
      </c>
      <c r="B103" s="99" t="s">
        <v>573</v>
      </c>
      <c r="C103" s="99" t="s">
        <v>479</v>
      </c>
      <c r="D103" s="99" t="s">
        <v>28</v>
      </c>
      <c r="E103" s="99" t="s">
        <v>510</v>
      </c>
      <c r="F103" s="99" t="s">
        <v>511</v>
      </c>
      <c r="G103" s="99" t="s">
        <v>514</v>
      </c>
      <c r="H103" s="99" t="s">
        <v>39</v>
      </c>
      <c r="I103" s="99" t="s">
        <v>483</v>
      </c>
      <c r="J103" s="99" t="s">
        <v>355</v>
      </c>
      <c r="K103" s="112" t="s">
        <v>545</v>
      </c>
      <c r="L103" s="100" t="s">
        <v>426</v>
      </c>
      <c r="M103" s="103" t="s">
        <v>592</v>
      </c>
      <c r="N103" s="115" t="s">
        <v>34</v>
      </c>
    </row>
    <row r="104" spans="1:14" ht="15.75" thickBot="1" x14ac:dyDescent="0.3">
      <c r="A104" s="87" t="s">
        <v>495</v>
      </c>
      <c r="B104" s="108" t="s">
        <v>574</v>
      </c>
      <c r="C104" s="108" t="s">
        <v>479</v>
      </c>
      <c r="D104" s="108" t="s">
        <v>28</v>
      </c>
      <c r="E104" s="108" t="s">
        <v>510</v>
      </c>
      <c r="F104" s="108" t="s">
        <v>511</v>
      </c>
      <c r="G104" s="108" t="s">
        <v>514</v>
      </c>
      <c r="H104" s="108" t="s">
        <v>39</v>
      </c>
      <c r="I104" s="108" t="s">
        <v>483</v>
      </c>
      <c r="J104" s="108" t="s">
        <v>355</v>
      </c>
      <c r="K104" s="112" t="s">
        <v>545</v>
      </c>
      <c r="L104" s="93" t="s">
        <v>426</v>
      </c>
      <c r="M104" s="103" t="s">
        <v>592</v>
      </c>
      <c r="N104" s="94" t="s">
        <v>34</v>
      </c>
    </row>
    <row r="105" spans="1:14" ht="15.75" thickBot="1" x14ac:dyDescent="0.3">
      <c r="A105" s="87" t="s">
        <v>495</v>
      </c>
      <c r="B105" s="99" t="s">
        <v>575</v>
      </c>
      <c r="C105" s="99" t="s">
        <v>479</v>
      </c>
      <c r="D105" s="99" t="s">
        <v>28</v>
      </c>
      <c r="E105" s="99" t="s">
        <v>510</v>
      </c>
      <c r="F105" s="99" t="s">
        <v>511</v>
      </c>
      <c r="G105" s="99" t="s">
        <v>514</v>
      </c>
      <c r="H105" s="99" t="s">
        <v>39</v>
      </c>
      <c r="I105" s="99" t="s">
        <v>483</v>
      </c>
      <c r="J105" s="99" t="s">
        <v>355</v>
      </c>
      <c r="K105" s="112" t="s">
        <v>545</v>
      </c>
      <c r="L105" s="100" t="s">
        <v>426</v>
      </c>
      <c r="M105" s="103" t="s">
        <v>592</v>
      </c>
      <c r="N105" s="115" t="s">
        <v>34</v>
      </c>
    </row>
    <row r="106" spans="1:14" ht="15.75" thickBot="1" x14ac:dyDescent="0.3">
      <c r="A106" s="66" t="s">
        <v>341</v>
      </c>
      <c r="B106" s="104" t="s">
        <v>341</v>
      </c>
      <c r="C106" s="104" t="s">
        <v>479</v>
      </c>
      <c r="D106" s="104" t="s">
        <v>51</v>
      </c>
      <c r="E106" s="104" t="s">
        <v>516</v>
      </c>
      <c r="F106" s="104" t="s">
        <v>517</v>
      </c>
      <c r="G106" s="104" t="s">
        <v>518</v>
      </c>
      <c r="H106" s="104" t="s">
        <v>342</v>
      </c>
      <c r="I106" s="104" t="s">
        <v>483</v>
      </c>
      <c r="J106" s="104" t="s">
        <v>330</v>
      </c>
      <c r="K106" s="107" t="s">
        <v>484</v>
      </c>
      <c r="L106" s="114" t="s">
        <v>34</v>
      </c>
      <c r="M106" s="103" t="s">
        <v>592</v>
      </c>
      <c r="N106" s="76" t="s">
        <v>34</v>
      </c>
    </row>
    <row r="107" spans="1:14" ht="15.75" thickBot="1" x14ac:dyDescent="0.3">
      <c r="A107" s="66" t="s">
        <v>343</v>
      </c>
      <c r="B107" s="104" t="s">
        <v>343</v>
      </c>
      <c r="C107" s="104" t="s">
        <v>479</v>
      </c>
      <c r="D107" s="104" t="s">
        <v>28</v>
      </c>
      <c r="E107" s="104" t="s">
        <v>510</v>
      </c>
      <c r="F107" s="104" t="s">
        <v>519</v>
      </c>
      <c r="G107" s="104" t="s">
        <v>520</v>
      </c>
      <c r="H107" s="104" t="s">
        <v>29</v>
      </c>
      <c r="I107" s="104" t="s">
        <v>483</v>
      </c>
      <c r="J107" s="104" t="s">
        <v>330</v>
      </c>
      <c r="K107" s="107" t="s">
        <v>484</v>
      </c>
      <c r="L107" s="100" t="s">
        <v>34</v>
      </c>
      <c r="M107" s="103" t="s">
        <v>592</v>
      </c>
      <c r="N107" s="56" t="s">
        <v>34</v>
      </c>
    </row>
    <row r="108" spans="1:14" ht="15.75" thickBot="1" x14ac:dyDescent="0.3">
      <c r="A108" s="98" t="s">
        <v>478</v>
      </c>
      <c r="B108" s="99" t="s">
        <v>362</v>
      </c>
      <c r="C108" s="99" t="s">
        <v>479</v>
      </c>
      <c r="D108" s="99" t="s">
        <v>28</v>
      </c>
      <c r="E108" s="99" t="s">
        <v>510</v>
      </c>
      <c r="F108" s="99" t="s">
        <v>519</v>
      </c>
      <c r="G108" s="99" t="s">
        <v>520</v>
      </c>
      <c r="H108" s="99" t="s">
        <v>363</v>
      </c>
      <c r="I108" s="99" t="s">
        <v>483</v>
      </c>
      <c r="J108" s="99" t="s">
        <v>355</v>
      </c>
      <c r="K108" s="107" t="s">
        <v>484</v>
      </c>
      <c r="L108" s="100" t="s">
        <v>426</v>
      </c>
      <c r="M108" s="103" t="s">
        <v>592</v>
      </c>
      <c r="N108" s="56" t="s">
        <v>493</v>
      </c>
    </row>
    <row r="109" spans="1:14" ht="15.75" thickBot="1" x14ac:dyDescent="0.3">
      <c r="A109" s="102" t="s">
        <v>490</v>
      </c>
      <c r="B109" s="99" t="s">
        <v>406</v>
      </c>
      <c r="C109" s="99" t="s">
        <v>479</v>
      </c>
      <c r="D109" s="99" t="s">
        <v>28</v>
      </c>
      <c r="E109" s="99" t="s">
        <v>510</v>
      </c>
      <c r="F109" s="99" t="s">
        <v>519</v>
      </c>
      <c r="G109" s="99" t="s">
        <v>520</v>
      </c>
      <c r="H109" s="99" t="s">
        <v>407</v>
      </c>
      <c r="I109" s="99" t="s">
        <v>483</v>
      </c>
      <c r="J109" s="99" t="s">
        <v>355</v>
      </c>
      <c r="K109" s="101" t="s">
        <v>484</v>
      </c>
      <c r="L109" s="100" t="s">
        <v>34</v>
      </c>
      <c r="M109" s="103" t="s">
        <v>592</v>
      </c>
      <c r="N109" s="115" t="s">
        <v>34</v>
      </c>
    </row>
    <row r="110" spans="1:14" ht="15.75" thickBot="1" x14ac:dyDescent="0.3">
      <c r="A110" s="98" t="s">
        <v>478</v>
      </c>
      <c r="B110" s="99" t="s">
        <v>410</v>
      </c>
      <c r="C110" s="99" t="s">
        <v>479</v>
      </c>
      <c r="D110" s="99" t="s">
        <v>28</v>
      </c>
      <c r="E110" s="99" t="s">
        <v>510</v>
      </c>
      <c r="F110" s="99" t="s">
        <v>519</v>
      </c>
      <c r="G110" s="99" t="s">
        <v>520</v>
      </c>
      <c r="H110" s="99" t="s">
        <v>363</v>
      </c>
      <c r="I110" s="99" t="s">
        <v>483</v>
      </c>
      <c r="J110" s="99" t="s">
        <v>355</v>
      </c>
      <c r="K110" s="101" t="s">
        <v>484</v>
      </c>
      <c r="L110" s="100" t="s">
        <v>426</v>
      </c>
      <c r="M110" s="103" t="s">
        <v>592</v>
      </c>
      <c r="N110" s="56" t="s">
        <v>485</v>
      </c>
    </row>
    <row r="111" spans="1:14" ht="15.75" thickBot="1" x14ac:dyDescent="0.3">
      <c r="A111" s="66" t="s">
        <v>366</v>
      </c>
      <c r="B111" s="104" t="s">
        <v>366</v>
      </c>
      <c r="C111" s="104" t="s">
        <v>479</v>
      </c>
      <c r="D111" s="104" t="s">
        <v>55</v>
      </c>
      <c r="E111" s="104" t="s">
        <v>55</v>
      </c>
      <c r="F111" s="104" t="s">
        <v>502</v>
      </c>
      <c r="G111" s="104" t="s">
        <v>521</v>
      </c>
      <c r="H111" s="104" t="s">
        <v>67</v>
      </c>
      <c r="I111" s="104" t="s">
        <v>483</v>
      </c>
      <c r="J111" s="104" t="s">
        <v>355</v>
      </c>
      <c r="K111" s="101" t="s">
        <v>484</v>
      </c>
      <c r="L111" s="100" t="s">
        <v>34</v>
      </c>
      <c r="M111" s="119" t="s">
        <v>591</v>
      </c>
      <c r="N111" s="56" t="s">
        <v>34</v>
      </c>
    </row>
    <row r="112" spans="1:14" ht="15.75" thickBot="1" x14ac:dyDescent="0.3">
      <c r="A112" s="66" t="s">
        <v>405</v>
      </c>
      <c r="B112" s="104" t="s">
        <v>405</v>
      </c>
      <c r="C112" s="104" t="s">
        <v>479</v>
      </c>
      <c r="D112" s="104" t="s">
        <v>55</v>
      </c>
      <c r="E112" s="104" t="s">
        <v>55</v>
      </c>
      <c r="F112" s="104" t="s">
        <v>502</v>
      </c>
      <c r="G112" s="104" t="s">
        <v>521</v>
      </c>
      <c r="H112" s="104" t="s">
        <v>67</v>
      </c>
      <c r="I112" s="104" t="s">
        <v>483</v>
      </c>
      <c r="J112" s="104" t="s">
        <v>355</v>
      </c>
      <c r="K112" s="101" t="s">
        <v>484</v>
      </c>
      <c r="L112" s="100" t="s">
        <v>34</v>
      </c>
      <c r="M112" s="119" t="s">
        <v>591</v>
      </c>
      <c r="N112" s="56" t="s">
        <v>34</v>
      </c>
    </row>
    <row r="113" spans="1:14" ht="15.75" thickBot="1" x14ac:dyDescent="0.3">
      <c r="A113" s="66" t="s">
        <v>332</v>
      </c>
      <c r="B113" s="105" t="s">
        <v>332</v>
      </c>
      <c r="C113" s="105" t="s">
        <v>479</v>
      </c>
      <c r="D113" s="105" t="s">
        <v>28</v>
      </c>
      <c r="E113" s="105" t="s">
        <v>496</v>
      </c>
      <c r="F113" s="105" t="s">
        <v>522</v>
      </c>
      <c r="G113" s="105" t="s">
        <v>523</v>
      </c>
      <c r="H113" s="104" t="s">
        <v>333</v>
      </c>
      <c r="I113" s="105" t="s">
        <v>483</v>
      </c>
      <c r="J113" s="105" t="s">
        <v>330</v>
      </c>
      <c r="K113" s="101" t="s">
        <v>484</v>
      </c>
      <c r="L113" s="114" t="s">
        <v>34</v>
      </c>
      <c r="M113" s="115" t="s">
        <v>592</v>
      </c>
      <c r="N113" s="115" t="s">
        <v>34</v>
      </c>
    </row>
    <row r="114" spans="1:14" ht="15.75" thickBot="1" x14ac:dyDescent="0.3">
      <c r="A114" s="66" t="s">
        <v>351</v>
      </c>
      <c r="B114" s="104" t="s">
        <v>351</v>
      </c>
      <c r="C114" s="104" t="s">
        <v>479</v>
      </c>
      <c r="D114" s="104" t="s">
        <v>28</v>
      </c>
      <c r="E114" s="104" t="s">
        <v>496</v>
      </c>
      <c r="F114" s="104" t="s">
        <v>522</v>
      </c>
      <c r="G114" s="104" t="s">
        <v>523</v>
      </c>
      <c r="H114" s="104" t="s">
        <v>333</v>
      </c>
      <c r="I114" s="104" t="s">
        <v>483</v>
      </c>
      <c r="J114" s="104" t="s">
        <v>330</v>
      </c>
      <c r="K114" s="101" t="s">
        <v>484</v>
      </c>
      <c r="L114" s="114" t="s">
        <v>34</v>
      </c>
      <c r="M114" s="115" t="s">
        <v>592</v>
      </c>
      <c r="N114" s="115" t="s">
        <v>34</v>
      </c>
    </row>
    <row r="115" spans="1:14" ht="15.75" thickBot="1" x14ac:dyDescent="0.3">
      <c r="A115" s="87" t="s">
        <v>495</v>
      </c>
      <c r="B115" s="99" t="s">
        <v>375</v>
      </c>
      <c r="C115" s="99" t="s">
        <v>479</v>
      </c>
      <c r="D115" s="99" t="s">
        <v>28</v>
      </c>
      <c r="E115" s="99" t="s">
        <v>496</v>
      </c>
      <c r="F115" s="99" t="s">
        <v>522</v>
      </c>
      <c r="G115" s="99" t="s">
        <v>523</v>
      </c>
      <c r="H115" s="99" t="s">
        <v>376</v>
      </c>
      <c r="I115" s="99" t="s">
        <v>483</v>
      </c>
      <c r="J115" s="99" t="s">
        <v>355</v>
      </c>
      <c r="K115" s="101" t="s">
        <v>484</v>
      </c>
      <c r="L115" s="114" t="s">
        <v>34</v>
      </c>
      <c r="M115" s="115" t="s">
        <v>592</v>
      </c>
      <c r="N115" s="115" t="s">
        <v>34</v>
      </c>
    </row>
    <row r="116" spans="1:14" ht="15.75" thickBot="1" x14ac:dyDescent="0.3">
      <c r="A116" s="87" t="s">
        <v>495</v>
      </c>
      <c r="B116" s="99" t="s">
        <v>576</v>
      </c>
      <c r="C116" s="99" t="s">
        <v>479</v>
      </c>
      <c r="D116" s="99" t="s">
        <v>28</v>
      </c>
      <c r="E116" s="99" t="s">
        <v>496</v>
      </c>
      <c r="F116" s="99" t="s">
        <v>522</v>
      </c>
      <c r="G116" s="99" t="s">
        <v>523</v>
      </c>
      <c r="H116" s="99" t="s">
        <v>577</v>
      </c>
      <c r="I116" s="99" t="s">
        <v>483</v>
      </c>
      <c r="J116" s="99" t="s">
        <v>355</v>
      </c>
      <c r="K116" s="111" t="s">
        <v>545</v>
      </c>
      <c r="L116" s="94" t="s">
        <v>34</v>
      </c>
      <c r="M116" s="115" t="s">
        <v>592</v>
      </c>
      <c r="N116" s="115" t="s">
        <v>34</v>
      </c>
    </row>
    <row r="117" spans="1:14" ht="15.75" thickBot="1" x14ac:dyDescent="0.3">
      <c r="A117" s="87" t="s">
        <v>495</v>
      </c>
      <c r="B117" s="119" t="s">
        <v>578</v>
      </c>
      <c r="C117" s="99" t="s">
        <v>479</v>
      </c>
      <c r="D117" s="99" t="s">
        <v>28</v>
      </c>
      <c r="E117" s="99" t="s">
        <v>496</v>
      </c>
      <c r="F117" s="99" t="s">
        <v>522</v>
      </c>
      <c r="G117" s="99" t="s">
        <v>523</v>
      </c>
      <c r="H117" s="99" t="s">
        <v>538</v>
      </c>
      <c r="I117" s="99" t="s">
        <v>483</v>
      </c>
      <c r="J117" s="99" t="s">
        <v>355</v>
      </c>
      <c r="K117" s="111" t="s">
        <v>545</v>
      </c>
      <c r="L117" s="113" t="s">
        <v>34</v>
      </c>
      <c r="M117" s="115" t="s">
        <v>592</v>
      </c>
      <c r="N117" s="115" t="s">
        <v>34</v>
      </c>
    </row>
    <row r="118" spans="1:14" ht="15.75" thickBot="1" x14ac:dyDescent="0.3">
      <c r="A118" s="98" t="s">
        <v>478</v>
      </c>
      <c r="B118" s="119" t="s">
        <v>396</v>
      </c>
      <c r="C118" s="99" t="s">
        <v>479</v>
      </c>
      <c r="D118" s="99" t="s">
        <v>28</v>
      </c>
      <c r="E118" s="99" t="s">
        <v>496</v>
      </c>
      <c r="F118" s="99" t="s">
        <v>522</v>
      </c>
      <c r="G118" s="99" t="s">
        <v>523</v>
      </c>
      <c r="H118" s="99" t="s">
        <v>397</v>
      </c>
      <c r="I118" s="99" t="s">
        <v>483</v>
      </c>
      <c r="J118" s="99" t="s">
        <v>355</v>
      </c>
      <c r="K118" s="101" t="s">
        <v>484</v>
      </c>
      <c r="L118" s="126" t="s">
        <v>426</v>
      </c>
      <c r="M118" s="115" t="s">
        <v>592</v>
      </c>
      <c r="N118" s="56" t="s">
        <v>494</v>
      </c>
    </row>
    <row r="119" spans="1:14" ht="15.75" thickBot="1" x14ac:dyDescent="0.3">
      <c r="A119" s="87" t="s">
        <v>495</v>
      </c>
      <c r="B119" s="119" t="s">
        <v>396</v>
      </c>
      <c r="C119" s="99" t="s">
        <v>479</v>
      </c>
      <c r="D119" s="99" t="s">
        <v>28</v>
      </c>
      <c r="E119" s="99" t="s">
        <v>496</v>
      </c>
      <c r="F119" s="99" t="s">
        <v>522</v>
      </c>
      <c r="G119" s="99" t="s">
        <v>523</v>
      </c>
      <c r="H119" s="99" t="s">
        <v>538</v>
      </c>
      <c r="I119" s="99" t="s">
        <v>483</v>
      </c>
      <c r="J119" s="99" t="s">
        <v>355</v>
      </c>
      <c r="K119" s="111" t="s">
        <v>545</v>
      </c>
      <c r="L119" s="113" t="s">
        <v>34</v>
      </c>
      <c r="M119" s="115" t="s">
        <v>592</v>
      </c>
      <c r="N119" s="115" t="s">
        <v>34</v>
      </c>
    </row>
    <row r="120" spans="1:14" ht="15.75" thickBot="1" x14ac:dyDescent="0.3">
      <c r="A120" s="87" t="s">
        <v>495</v>
      </c>
      <c r="B120" s="119" t="s">
        <v>579</v>
      </c>
      <c r="C120" s="99" t="s">
        <v>479</v>
      </c>
      <c r="D120" s="99" t="s">
        <v>28</v>
      </c>
      <c r="E120" s="99" t="s">
        <v>496</v>
      </c>
      <c r="F120" s="99" t="s">
        <v>522</v>
      </c>
      <c r="G120" s="99" t="s">
        <v>523</v>
      </c>
      <c r="H120" s="99" t="s">
        <v>376</v>
      </c>
      <c r="I120" s="99" t="s">
        <v>483</v>
      </c>
      <c r="J120" s="99" t="s">
        <v>355</v>
      </c>
      <c r="K120" s="111" t="s">
        <v>545</v>
      </c>
      <c r="L120" s="113" t="s">
        <v>34</v>
      </c>
      <c r="M120" s="115" t="s">
        <v>592</v>
      </c>
      <c r="N120" s="115" t="s">
        <v>34</v>
      </c>
    </row>
    <row r="121" spans="1:14" ht="15.75" thickBot="1" x14ac:dyDescent="0.3">
      <c r="A121" s="87" t="s">
        <v>495</v>
      </c>
      <c r="B121" s="119" t="s">
        <v>580</v>
      </c>
      <c r="C121" s="99" t="s">
        <v>479</v>
      </c>
      <c r="D121" s="99" t="s">
        <v>28</v>
      </c>
      <c r="E121" s="99" t="s">
        <v>496</v>
      </c>
      <c r="F121" s="99" t="s">
        <v>522</v>
      </c>
      <c r="G121" s="99" t="s">
        <v>523</v>
      </c>
      <c r="H121" s="99" t="s">
        <v>538</v>
      </c>
      <c r="I121" s="99" t="s">
        <v>483</v>
      </c>
      <c r="J121" s="99" t="s">
        <v>355</v>
      </c>
      <c r="K121" s="111" t="s">
        <v>545</v>
      </c>
      <c r="L121" s="113" t="s">
        <v>34</v>
      </c>
      <c r="M121" s="115" t="s">
        <v>592</v>
      </c>
      <c r="N121" s="115" t="s">
        <v>34</v>
      </c>
    </row>
    <row r="122" spans="1:14" ht="15.75" thickBot="1" x14ac:dyDescent="0.3">
      <c r="A122" s="87" t="s">
        <v>495</v>
      </c>
      <c r="B122" s="119" t="s">
        <v>581</v>
      </c>
      <c r="C122" s="99" t="s">
        <v>479</v>
      </c>
      <c r="D122" s="99" t="s">
        <v>28</v>
      </c>
      <c r="E122" s="99" t="s">
        <v>496</v>
      </c>
      <c r="F122" s="99" t="s">
        <v>522</v>
      </c>
      <c r="G122" s="99" t="s">
        <v>523</v>
      </c>
      <c r="H122" s="99" t="s">
        <v>376</v>
      </c>
      <c r="I122" s="99" t="s">
        <v>483</v>
      </c>
      <c r="J122" s="99" t="s">
        <v>355</v>
      </c>
      <c r="K122" s="111" t="s">
        <v>545</v>
      </c>
      <c r="L122" s="113" t="s">
        <v>34</v>
      </c>
      <c r="M122" s="115" t="s">
        <v>592</v>
      </c>
      <c r="N122" s="115" t="s">
        <v>34</v>
      </c>
    </row>
    <row r="123" spans="1:14" ht="15.75" thickBot="1" x14ac:dyDescent="0.3">
      <c r="A123" s="102" t="s">
        <v>490</v>
      </c>
      <c r="B123" s="119" t="s">
        <v>401</v>
      </c>
      <c r="C123" s="99" t="s">
        <v>479</v>
      </c>
      <c r="D123" s="99" t="s">
        <v>28</v>
      </c>
      <c r="E123" s="99" t="s">
        <v>496</v>
      </c>
      <c r="F123" s="99" t="s">
        <v>522</v>
      </c>
      <c r="G123" s="99" t="s">
        <v>523</v>
      </c>
      <c r="H123" s="99" t="s">
        <v>402</v>
      </c>
      <c r="I123" s="99" t="s">
        <v>483</v>
      </c>
      <c r="J123" s="99" t="s">
        <v>355</v>
      </c>
      <c r="K123" s="101" t="s">
        <v>484</v>
      </c>
      <c r="L123" s="126" t="s">
        <v>34</v>
      </c>
      <c r="M123" s="115" t="s">
        <v>592</v>
      </c>
      <c r="N123" s="115" t="s">
        <v>34</v>
      </c>
    </row>
    <row r="124" spans="1:14" ht="15.75" thickBot="1" x14ac:dyDescent="0.3">
      <c r="A124" s="102" t="s">
        <v>490</v>
      </c>
      <c r="B124" s="119" t="s">
        <v>403</v>
      </c>
      <c r="C124" s="99" t="s">
        <v>479</v>
      </c>
      <c r="D124" s="99" t="s">
        <v>28</v>
      </c>
      <c r="E124" s="99" t="s">
        <v>496</v>
      </c>
      <c r="F124" s="99" t="s">
        <v>522</v>
      </c>
      <c r="G124" s="99" t="s">
        <v>523</v>
      </c>
      <c r="H124" s="99" t="s">
        <v>402</v>
      </c>
      <c r="I124" s="99" t="s">
        <v>483</v>
      </c>
      <c r="J124" s="99" t="s">
        <v>355</v>
      </c>
      <c r="K124" s="101" t="s">
        <v>484</v>
      </c>
      <c r="L124" s="127" t="s">
        <v>34</v>
      </c>
      <c r="M124" s="115" t="s">
        <v>592</v>
      </c>
      <c r="N124" s="115" t="s">
        <v>34</v>
      </c>
    </row>
    <row r="125" spans="1:14" ht="15.75" thickBot="1" x14ac:dyDescent="0.3">
      <c r="A125" s="87" t="s">
        <v>495</v>
      </c>
      <c r="B125" s="119" t="s">
        <v>582</v>
      </c>
      <c r="C125" s="99" t="s">
        <v>479</v>
      </c>
      <c r="D125" s="99" t="s">
        <v>28</v>
      </c>
      <c r="E125" s="99" t="s">
        <v>496</v>
      </c>
      <c r="F125" s="99" t="s">
        <v>522</v>
      </c>
      <c r="G125" s="99" t="s">
        <v>523</v>
      </c>
      <c r="H125" s="99" t="s">
        <v>538</v>
      </c>
      <c r="I125" s="99" t="s">
        <v>483</v>
      </c>
      <c r="J125" s="99" t="s">
        <v>355</v>
      </c>
      <c r="K125" s="111" t="s">
        <v>545</v>
      </c>
      <c r="L125" s="116" t="s">
        <v>34</v>
      </c>
      <c r="M125" s="115" t="s">
        <v>592</v>
      </c>
      <c r="N125" s="115" t="s">
        <v>34</v>
      </c>
    </row>
    <row r="126" spans="1:14" ht="15.75" thickBot="1" x14ac:dyDescent="0.3">
      <c r="A126" s="87" t="s">
        <v>495</v>
      </c>
      <c r="B126" s="119" t="s">
        <v>583</v>
      </c>
      <c r="C126" s="99" t="s">
        <v>479</v>
      </c>
      <c r="D126" s="99" t="s">
        <v>28</v>
      </c>
      <c r="E126" s="99" t="s">
        <v>496</v>
      </c>
      <c r="F126" s="99" t="s">
        <v>522</v>
      </c>
      <c r="G126" s="99" t="s">
        <v>523</v>
      </c>
      <c r="H126" s="99" t="s">
        <v>538</v>
      </c>
      <c r="I126" s="99" t="s">
        <v>483</v>
      </c>
      <c r="J126" s="99" t="s">
        <v>355</v>
      </c>
      <c r="K126" s="111" t="s">
        <v>545</v>
      </c>
      <c r="L126" s="116" t="s">
        <v>34</v>
      </c>
      <c r="M126" s="115" t="s">
        <v>592</v>
      </c>
      <c r="N126" s="115" t="s">
        <v>34</v>
      </c>
    </row>
    <row r="127" spans="1:14" ht="15.75" thickBot="1" x14ac:dyDescent="0.3">
      <c r="A127" s="87" t="s">
        <v>495</v>
      </c>
      <c r="B127" s="119" t="s">
        <v>584</v>
      </c>
      <c r="C127" s="99" t="s">
        <v>479</v>
      </c>
      <c r="D127" s="99" t="s">
        <v>28</v>
      </c>
      <c r="E127" s="99" t="s">
        <v>496</v>
      </c>
      <c r="F127" s="99" t="s">
        <v>522</v>
      </c>
      <c r="G127" s="99" t="s">
        <v>523</v>
      </c>
      <c r="H127" s="99" t="s">
        <v>538</v>
      </c>
      <c r="I127" s="99" t="s">
        <v>483</v>
      </c>
      <c r="J127" s="99" t="s">
        <v>355</v>
      </c>
      <c r="K127" s="111" t="s">
        <v>545</v>
      </c>
      <c r="L127" s="116" t="s">
        <v>34</v>
      </c>
      <c r="M127" s="115" t="s">
        <v>592</v>
      </c>
      <c r="N127" s="115" t="s">
        <v>34</v>
      </c>
    </row>
    <row r="128" spans="1:14" ht="15.75" thickBot="1" x14ac:dyDescent="0.3">
      <c r="A128" s="87" t="s">
        <v>495</v>
      </c>
      <c r="B128" s="119" t="s">
        <v>585</v>
      </c>
      <c r="C128" s="99" t="s">
        <v>479</v>
      </c>
      <c r="D128" s="99" t="s">
        <v>28</v>
      </c>
      <c r="E128" s="99" t="s">
        <v>496</v>
      </c>
      <c r="F128" s="99" t="s">
        <v>522</v>
      </c>
      <c r="G128" s="99" t="s">
        <v>523</v>
      </c>
      <c r="H128" s="99" t="s">
        <v>538</v>
      </c>
      <c r="I128" s="99" t="s">
        <v>483</v>
      </c>
      <c r="J128" s="119" t="s">
        <v>355</v>
      </c>
      <c r="K128" s="111" t="s">
        <v>545</v>
      </c>
      <c r="L128" s="116" t="s">
        <v>34</v>
      </c>
      <c r="M128" s="115" t="s">
        <v>592</v>
      </c>
      <c r="N128" s="115" t="s">
        <v>34</v>
      </c>
    </row>
    <row r="129" spans="1:14" ht="15.75" thickBot="1" x14ac:dyDescent="0.3">
      <c r="A129" s="87" t="s">
        <v>495</v>
      </c>
      <c r="B129" s="119" t="s">
        <v>586</v>
      </c>
      <c r="C129" s="99" t="s">
        <v>479</v>
      </c>
      <c r="D129" s="99" t="s">
        <v>28</v>
      </c>
      <c r="E129" s="99" t="s">
        <v>496</v>
      </c>
      <c r="F129" s="99" t="s">
        <v>522</v>
      </c>
      <c r="G129" s="99" t="s">
        <v>523</v>
      </c>
      <c r="H129" s="99" t="s">
        <v>538</v>
      </c>
      <c r="I129" s="99" t="s">
        <v>483</v>
      </c>
      <c r="J129" s="119" t="s">
        <v>355</v>
      </c>
      <c r="K129" s="111" t="s">
        <v>545</v>
      </c>
      <c r="L129" s="116" t="s">
        <v>34</v>
      </c>
      <c r="M129" s="115" t="s">
        <v>592</v>
      </c>
      <c r="N129" s="115" t="s">
        <v>34</v>
      </c>
    </row>
    <row r="130" spans="1:14" ht="15.75" thickBot="1" x14ac:dyDescent="0.3">
      <c r="A130" s="98" t="s">
        <v>478</v>
      </c>
      <c r="B130" s="119" t="s">
        <v>417</v>
      </c>
      <c r="C130" s="99" t="s">
        <v>479</v>
      </c>
      <c r="D130" s="99" t="s">
        <v>28</v>
      </c>
      <c r="E130" s="99" t="s">
        <v>496</v>
      </c>
      <c r="F130" s="99" t="s">
        <v>522</v>
      </c>
      <c r="G130" s="99" t="s">
        <v>523</v>
      </c>
      <c r="H130" s="99" t="s">
        <v>397</v>
      </c>
      <c r="I130" s="99" t="s">
        <v>483</v>
      </c>
      <c r="J130" s="119" t="s">
        <v>355</v>
      </c>
      <c r="K130" s="101" t="s">
        <v>484</v>
      </c>
      <c r="L130" s="126" t="s">
        <v>426</v>
      </c>
      <c r="M130" s="115" t="s">
        <v>592</v>
      </c>
      <c r="N130" s="56" t="s">
        <v>493</v>
      </c>
    </row>
    <row r="131" spans="1:14" ht="15.75" thickBot="1" x14ac:dyDescent="0.3">
      <c r="A131" s="87" t="s">
        <v>495</v>
      </c>
      <c r="B131" s="119" t="s">
        <v>417</v>
      </c>
      <c r="C131" s="99" t="s">
        <v>479</v>
      </c>
      <c r="D131" s="99" t="s">
        <v>28</v>
      </c>
      <c r="E131" s="99" t="s">
        <v>496</v>
      </c>
      <c r="F131" s="99" t="s">
        <v>522</v>
      </c>
      <c r="G131" s="99" t="s">
        <v>523</v>
      </c>
      <c r="H131" s="99" t="s">
        <v>538</v>
      </c>
      <c r="I131" s="99" t="s">
        <v>483</v>
      </c>
      <c r="J131" s="119" t="s">
        <v>355</v>
      </c>
      <c r="K131" s="111" t="s">
        <v>545</v>
      </c>
      <c r="L131" s="116" t="s">
        <v>34</v>
      </c>
      <c r="M131" s="115" t="s">
        <v>592</v>
      </c>
      <c r="N131" s="115" t="s">
        <v>34</v>
      </c>
    </row>
    <row r="132" spans="1:14" ht="15.75" thickBot="1" x14ac:dyDescent="0.3">
      <c r="A132" s="87" t="s">
        <v>495</v>
      </c>
      <c r="B132" s="119" t="s">
        <v>587</v>
      </c>
      <c r="C132" s="99" t="s">
        <v>479</v>
      </c>
      <c r="D132" s="99" t="s">
        <v>28</v>
      </c>
      <c r="E132" s="99" t="s">
        <v>496</v>
      </c>
      <c r="F132" s="99" t="s">
        <v>522</v>
      </c>
      <c r="G132" s="99" t="s">
        <v>523</v>
      </c>
      <c r="H132" s="99" t="s">
        <v>376</v>
      </c>
      <c r="I132" s="99" t="s">
        <v>419</v>
      </c>
      <c r="J132" s="119" t="s">
        <v>419</v>
      </c>
      <c r="K132" s="111" t="s">
        <v>545</v>
      </c>
      <c r="L132" s="116" t="s">
        <v>34</v>
      </c>
      <c r="M132" s="115" t="s">
        <v>592</v>
      </c>
      <c r="N132" s="115" t="s">
        <v>34</v>
      </c>
    </row>
    <row r="133" spans="1:14" ht="15.75" thickBot="1" x14ac:dyDescent="0.3">
      <c r="A133" s="87" t="s">
        <v>495</v>
      </c>
      <c r="B133" s="119" t="s">
        <v>588</v>
      </c>
      <c r="C133" s="99" t="s">
        <v>479</v>
      </c>
      <c r="D133" s="99" t="s">
        <v>28</v>
      </c>
      <c r="E133" s="99" t="s">
        <v>496</v>
      </c>
      <c r="F133" s="99" t="s">
        <v>522</v>
      </c>
      <c r="G133" s="99" t="s">
        <v>523</v>
      </c>
      <c r="H133" s="99" t="s">
        <v>376</v>
      </c>
      <c r="I133" s="99" t="s">
        <v>419</v>
      </c>
      <c r="J133" s="119" t="s">
        <v>419</v>
      </c>
      <c r="K133" s="111" t="s">
        <v>545</v>
      </c>
      <c r="L133" s="126" t="s">
        <v>34</v>
      </c>
      <c r="M133" s="115" t="s">
        <v>592</v>
      </c>
      <c r="N133" s="115" t="s">
        <v>34</v>
      </c>
    </row>
  </sheetData>
  <sortState xmlns:xlrd2="http://schemas.microsoft.com/office/spreadsheetml/2017/richdata2" ref="A2:N133">
    <sortCondition ref="G2:G133"/>
    <sortCondition ref="B2:B133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7EB05-EEDD-4E16-AE4B-38D272A2DA79}">
  <dimension ref="A1:G193"/>
  <sheetViews>
    <sheetView workbookViewId="0">
      <selection activeCell="Q15" sqref="Q15:Q16"/>
    </sheetView>
  </sheetViews>
  <sheetFormatPr defaultRowHeight="15" x14ac:dyDescent="0.25"/>
  <sheetData>
    <row r="1" spans="1:7" x14ac:dyDescent="0.25">
      <c r="A1" t="s">
        <v>18</v>
      </c>
      <c r="B1" t="s">
        <v>175</v>
      </c>
      <c r="C1" t="s">
        <v>176</v>
      </c>
      <c r="D1" t="s">
        <v>177</v>
      </c>
      <c r="E1" t="s">
        <v>178</v>
      </c>
      <c r="F1" t="s">
        <v>179</v>
      </c>
      <c r="G1" t="s">
        <v>180</v>
      </c>
    </row>
    <row r="2" spans="1:7" x14ac:dyDescent="0.25">
      <c r="A2" s="9" t="s">
        <v>22</v>
      </c>
      <c r="B2" t="str">
        <f>C2&amp;D2</f>
        <v>A1</v>
      </c>
      <c r="C2" t="s">
        <v>147</v>
      </c>
      <c r="D2">
        <v>1</v>
      </c>
      <c r="E2" t="s">
        <v>181</v>
      </c>
      <c r="F2" t="s">
        <v>182</v>
      </c>
      <c r="G2">
        <v>1</v>
      </c>
    </row>
    <row r="3" spans="1:7" x14ac:dyDescent="0.25">
      <c r="A3" s="9" t="s">
        <v>26</v>
      </c>
      <c r="B3" t="str">
        <f t="shared" ref="B3:B66" si="0">C3&amp;D3</f>
        <v>B1</v>
      </c>
      <c r="C3" t="s">
        <v>153</v>
      </c>
      <c r="D3">
        <v>1</v>
      </c>
      <c r="E3" t="s">
        <v>181</v>
      </c>
      <c r="F3" t="s">
        <v>182</v>
      </c>
      <c r="G3">
        <v>1</v>
      </c>
    </row>
    <row r="4" spans="1:7" x14ac:dyDescent="0.25">
      <c r="A4" s="9" t="s">
        <v>30</v>
      </c>
      <c r="B4" t="str">
        <f t="shared" si="0"/>
        <v>C1</v>
      </c>
      <c r="C4" t="s">
        <v>159</v>
      </c>
      <c r="D4">
        <v>1</v>
      </c>
      <c r="E4" t="s">
        <v>181</v>
      </c>
      <c r="F4" t="s">
        <v>182</v>
      </c>
      <c r="G4">
        <v>1</v>
      </c>
    </row>
    <row r="5" spans="1:7" x14ac:dyDescent="0.25">
      <c r="A5" s="9" t="s">
        <v>33</v>
      </c>
      <c r="B5" t="str">
        <f t="shared" si="0"/>
        <v>D1</v>
      </c>
      <c r="C5" t="s">
        <v>160</v>
      </c>
      <c r="D5">
        <v>1</v>
      </c>
      <c r="E5" t="s">
        <v>181</v>
      </c>
      <c r="F5" t="s">
        <v>182</v>
      </c>
      <c r="G5">
        <v>1</v>
      </c>
    </row>
    <row r="6" spans="1:7" x14ac:dyDescent="0.25">
      <c r="A6" s="9" t="s">
        <v>35</v>
      </c>
      <c r="B6" t="str">
        <f t="shared" si="0"/>
        <v>E1</v>
      </c>
      <c r="C6" t="s">
        <v>161</v>
      </c>
      <c r="D6">
        <v>1</v>
      </c>
      <c r="E6" t="s">
        <v>181</v>
      </c>
      <c r="F6" t="s">
        <v>182</v>
      </c>
      <c r="G6">
        <v>1</v>
      </c>
    </row>
    <row r="7" spans="1:7" x14ac:dyDescent="0.25">
      <c r="A7" s="9" t="s">
        <v>37</v>
      </c>
      <c r="B7" t="str">
        <f t="shared" si="0"/>
        <v>F1</v>
      </c>
      <c r="C7" t="s">
        <v>162</v>
      </c>
      <c r="D7">
        <v>1</v>
      </c>
      <c r="E7" t="s">
        <v>181</v>
      </c>
      <c r="F7" t="s">
        <v>182</v>
      </c>
      <c r="G7">
        <v>1</v>
      </c>
    </row>
    <row r="8" spans="1:7" x14ac:dyDescent="0.25">
      <c r="A8" s="9" t="s">
        <v>40</v>
      </c>
      <c r="B8" t="str">
        <f t="shared" si="0"/>
        <v>G1</v>
      </c>
      <c r="C8" t="s">
        <v>163</v>
      </c>
      <c r="D8">
        <v>1</v>
      </c>
      <c r="E8" t="s">
        <v>181</v>
      </c>
      <c r="F8" t="s">
        <v>182</v>
      </c>
      <c r="G8">
        <v>1</v>
      </c>
    </row>
    <row r="9" spans="1:7" x14ac:dyDescent="0.25">
      <c r="A9" s="9" t="s">
        <v>41</v>
      </c>
      <c r="B9" t="str">
        <f t="shared" si="0"/>
        <v>H1</v>
      </c>
      <c r="C9" t="s">
        <v>155</v>
      </c>
      <c r="D9">
        <v>1</v>
      </c>
      <c r="E9" t="s">
        <v>181</v>
      </c>
      <c r="F9" t="s">
        <v>182</v>
      </c>
      <c r="G9">
        <v>1</v>
      </c>
    </row>
    <row r="10" spans="1:7" x14ac:dyDescent="0.25">
      <c r="A10" s="9" t="s">
        <v>44</v>
      </c>
      <c r="B10" t="str">
        <f t="shared" si="0"/>
        <v>A2</v>
      </c>
      <c r="C10" t="s">
        <v>147</v>
      </c>
      <c r="D10">
        <v>2</v>
      </c>
      <c r="E10" t="s">
        <v>181</v>
      </c>
      <c r="F10" t="s">
        <v>182</v>
      </c>
      <c r="G10">
        <v>1</v>
      </c>
    </row>
    <row r="11" spans="1:7" x14ac:dyDescent="0.25">
      <c r="A11" s="9" t="s">
        <v>45</v>
      </c>
      <c r="B11" t="str">
        <f t="shared" si="0"/>
        <v>B2</v>
      </c>
      <c r="C11" t="s">
        <v>153</v>
      </c>
      <c r="D11">
        <v>2</v>
      </c>
      <c r="E11" t="s">
        <v>181</v>
      </c>
      <c r="F11" t="s">
        <v>182</v>
      </c>
      <c r="G11">
        <v>1</v>
      </c>
    </row>
    <row r="12" spans="1:7" x14ac:dyDescent="0.25">
      <c r="A12" s="9" t="s">
        <v>48</v>
      </c>
      <c r="B12" t="str">
        <f t="shared" si="0"/>
        <v>C2</v>
      </c>
      <c r="C12" t="s">
        <v>159</v>
      </c>
      <c r="D12">
        <v>2</v>
      </c>
      <c r="E12" t="s">
        <v>181</v>
      </c>
      <c r="F12" t="s">
        <v>182</v>
      </c>
      <c r="G12">
        <v>1</v>
      </c>
    </row>
    <row r="13" spans="1:7" x14ac:dyDescent="0.25">
      <c r="A13" s="9" t="s">
        <v>50</v>
      </c>
      <c r="B13" t="str">
        <f t="shared" si="0"/>
        <v>D2</v>
      </c>
      <c r="C13" t="s">
        <v>160</v>
      </c>
      <c r="D13">
        <v>2</v>
      </c>
      <c r="E13" t="s">
        <v>181</v>
      </c>
      <c r="F13" t="s">
        <v>182</v>
      </c>
      <c r="G13">
        <v>1</v>
      </c>
    </row>
    <row r="14" spans="1:7" x14ac:dyDescent="0.25">
      <c r="A14" s="9" t="s">
        <v>53</v>
      </c>
      <c r="B14" t="str">
        <f t="shared" si="0"/>
        <v>E2</v>
      </c>
      <c r="C14" t="s">
        <v>161</v>
      </c>
      <c r="D14">
        <v>2</v>
      </c>
      <c r="E14" t="s">
        <v>181</v>
      </c>
      <c r="F14" t="s">
        <v>182</v>
      </c>
      <c r="G14">
        <v>1</v>
      </c>
    </row>
    <row r="15" spans="1:7" x14ac:dyDescent="0.25">
      <c r="A15" s="9" t="s">
        <v>56</v>
      </c>
      <c r="B15" t="str">
        <f t="shared" si="0"/>
        <v>F2</v>
      </c>
      <c r="C15" t="s">
        <v>162</v>
      </c>
      <c r="D15">
        <v>2</v>
      </c>
      <c r="E15" t="s">
        <v>181</v>
      </c>
      <c r="F15" t="s">
        <v>182</v>
      </c>
      <c r="G15">
        <v>1</v>
      </c>
    </row>
    <row r="16" spans="1:7" x14ac:dyDescent="0.25">
      <c r="A16" s="9" t="s">
        <v>57</v>
      </c>
      <c r="B16" t="str">
        <f t="shared" si="0"/>
        <v>G2</v>
      </c>
      <c r="C16" t="s">
        <v>163</v>
      </c>
      <c r="D16">
        <v>2</v>
      </c>
      <c r="E16" t="s">
        <v>181</v>
      </c>
      <c r="F16" t="s">
        <v>182</v>
      </c>
      <c r="G16">
        <v>1</v>
      </c>
    </row>
    <row r="17" spans="1:7" x14ac:dyDescent="0.25">
      <c r="A17" s="9" t="s">
        <v>59</v>
      </c>
      <c r="B17" t="str">
        <f t="shared" si="0"/>
        <v>H2</v>
      </c>
      <c r="C17" t="s">
        <v>155</v>
      </c>
      <c r="D17">
        <v>2</v>
      </c>
      <c r="E17" t="s">
        <v>181</v>
      </c>
      <c r="F17" t="s">
        <v>182</v>
      </c>
      <c r="G17">
        <v>1</v>
      </c>
    </row>
    <row r="18" spans="1:7" x14ac:dyDescent="0.25">
      <c r="A18" s="9" t="s">
        <v>61</v>
      </c>
      <c r="B18" t="str">
        <f t="shared" si="0"/>
        <v>A3</v>
      </c>
      <c r="C18" t="s">
        <v>147</v>
      </c>
      <c r="D18">
        <v>3</v>
      </c>
      <c r="E18" t="s">
        <v>181</v>
      </c>
      <c r="F18" t="s">
        <v>182</v>
      </c>
      <c r="G18">
        <v>1</v>
      </c>
    </row>
    <row r="19" spans="1:7" x14ac:dyDescent="0.25">
      <c r="A19" s="9" t="s">
        <v>62</v>
      </c>
      <c r="B19" t="str">
        <f t="shared" si="0"/>
        <v>B3</v>
      </c>
      <c r="C19" t="s">
        <v>153</v>
      </c>
      <c r="D19">
        <v>3</v>
      </c>
      <c r="E19" t="s">
        <v>181</v>
      </c>
      <c r="F19" t="s">
        <v>182</v>
      </c>
      <c r="G19">
        <v>1</v>
      </c>
    </row>
    <row r="20" spans="1:7" x14ac:dyDescent="0.25">
      <c r="A20" s="9" t="s">
        <v>64</v>
      </c>
      <c r="B20" t="str">
        <f t="shared" si="0"/>
        <v>C3</v>
      </c>
      <c r="C20" t="s">
        <v>159</v>
      </c>
      <c r="D20">
        <v>3</v>
      </c>
      <c r="E20" t="s">
        <v>181</v>
      </c>
      <c r="F20" t="s">
        <v>182</v>
      </c>
      <c r="G20">
        <v>1</v>
      </c>
    </row>
    <row r="21" spans="1:7" x14ac:dyDescent="0.25">
      <c r="A21" s="9" t="s">
        <v>66</v>
      </c>
      <c r="B21" t="str">
        <f t="shared" si="0"/>
        <v>D3</v>
      </c>
      <c r="C21" t="s">
        <v>160</v>
      </c>
      <c r="D21">
        <v>3</v>
      </c>
      <c r="E21" t="s">
        <v>181</v>
      </c>
      <c r="F21" t="s">
        <v>182</v>
      </c>
      <c r="G21">
        <v>1</v>
      </c>
    </row>
    <row r="22" spans="1:7" x14ac:dyDescent="0.25">
      <c r="A22" s="9" t="s">
        <v>68</v>
      </c>
      <c r="B22" t="str">
        <f t="shared" si="0"/>
        <v>E3</v>
      </c>
      <c r="C22" t="s">
        <v>161</v>
      </c>
      <c r="D22">
        <v>3</v>
      </c>
      <c r="E22" t="s">
        <v>181</v>
      </c>
      <c r="F22" t="s">
        <v>182</v>
      </c>
      <c r="G22">
        <v>1</v>
      </c>
    </row>
    <row r="23" spans="1:7" x14ac:dyDescent="0.25">
      <c r="A23" s="9" t="s">
        <v>69</v>
      </c>
      <c r="B23" t="str">
        <f t="shared" si="0"/>
        <v>F3</v>
      </c>
      <c r="C23" t="s">
        <v>162</v>
      </c>
      <c r="D23">
        <v>3</v>
      </c>
      <c r="E23" t="s">
        <v>181</v>
      </c>
      <c r="F23" t="s">
        <v>182</v>
      </c>
      <c r="G23">
        <v>1</v>
      </c>
    </row>
    <row r="24" spans="1:7" x14ac:dyDescent="0.25">
      <c r="A24" s="9" t="s">
        <v>70</v>
      </c>
      <c r="B24" t="str">
        <f t="shared" si="0"/>
        <v>G3</v>
      </c>
      <c r="C24" t="s">
        <v>163</v>
      </c>
      <c r="D24">
        <v>3</v>
      </c>
      <c r="E24" t="s">
        <v>181</v>
      </c>
      <c r="F24" t="s">
        <v>182</v>
      </c>
      <c r="G24">
        <v>1</v>
      </c>
    </row>
    <row r="25" spans="1:7" x14ac:dyDescent="0.25">
      <c r="A25" s="9" t="s">
        <v>72</v>
      </c>
      <c r="B25" t="str">
        <f t="shared" si="0"/>
        <v>H3</v>
      </c>
      <c r="C25" t="s">
        <v>155</v>
      </c>
      <c r="D25">
        <v>3</v>
      </c>
      <c r="E25" t="s">
        <v>181</v>
      </c>
      <c r="F25" t="s">
        <v>182</v>
      </c>
      <c r="G25">
        <v>1</v>
      </c>
    </row>
    <row r="26" spans="1:7" x14ac:dyDescent="0.25">
      <c r="A26" s="18" t="s">
        <v>75</v>
      </c>
      <c r="B26" t="str">
        <f t="shared" si="0"/>
        <v>A4</v>
      </c>
      <c r="C26" t="s">
        <v>147</v>
      </c>
      <c r="D26">
        <v>4</v>
      </c>
      <c r="E26" t="s">
        <v>181</v>
      </c>
      <c r="F26" t="s">
        <v>182</v>
      </c>
      <c r="G26">
        <v>1</v>
      </c>
    </row>
    <row r="27" spans="1:7" x14ac:dyDescent="0.25">
      <c r="A27" s="18" t="s">
        <v>76</v>
      </c>
      <c r="B27" t="str">
        <f t="shared" si="0"/>
        <v>B4</v>
      </c>
      <c r="C27" t="s">
        <v>153</v>
      </c>
      <c r="D27">
        <v>4</v>
      </c>
      <c r="E27" t="s">
        <v>181</v>
      </c>
      <c r="F27" t="s">
        <v>182</v>
      </c>
      <c r="G27">
        <v>1</v>
      </c>
    </row>
    <row r="28" spans="1:7" x14ac:dyDescent="0.25">
      <c r="A28" s="18" t="s">
        <v>78</v>
      </c>
      <c r="B28" t="str">
        <f t="shared" si="0"/>
        <v>C4</v>
      </c>
      <c r="C28" t="s">
        <v>159</v>
      </c>
      <c r="D28">
        <v>4</v>
      </c>
      <c r="E28" t="s">
        <v>181</v>
      </c>
      <c r="F28" t="s">
        <v>182</v>
      </c>
      <c r="G28">
        <v>1</v>
      </c>
    </row>
    <row r="29" spans="1:7" x14ac:dyDescent="0.25">
      <c r="A29" s="18" t="s">
        <v>81</v>
      </c>
      <c r="B29" t="str">
        <f t="shared" si="0"/>
        <v>D4</v>
      </c>
      <c r="C29" t="s">
        <v>160</v>
      </c>
      <c r="D29">
        <v>4</v>
      </c>
      <c r="E29" t="s">
        <v>181</v>
      </c>
      <c r="F29" t="s">
        <v>182</v>
      </c>
      <c r="G29">
        <v>1</v>
      </c>
    </row>
    <row r="30" spans="1:7" x14ac:dyDescent="0.25">
      <c r="A30" s="18" t="s">
        <v>83</v>
      </c>
      <c r="B30" t="str">
        <f t="shared" si="0"/>
        <v>E4</v>
      </c>
      <c r="C30" t="s">
        <v>161</v>
      </c>
      <c r="D30">
        <v>4</v>
      </c>
      <c r="E30" t="s">
        <v>181</v>
      </c>
      <c r="F30" t="s">
        <v>182</v>
      </c>
      <c r="G30">
        <v>1</v>
      </c>
    </row>
    <row r="31" spans="1:7" x14ac:dyDescent="0.25">
      <c r="A31" s="18" t="s">
        <v>84</v>
      </c>
      <c r="B31" t="str">
        <f t="shared" si="0"/>
        <v>F4</v>
      </c>
      <c r="C31" t="s">
        <v>162</v>
      </c>
      <c r="D31">
        <v>4</v>
      </c>
      <c r="E31" t="s">
        <v>181</v>
      </c>
      <c r="F31" t="s">
        <v>182</v>
      </c>
      <c r="G31">
        <v>1</v>
      </c>
    </row>
    <row r="32" spans="1:7" x14ac:dyDescent="0.25">
      <c r="A32" s="19" t="s">
        <v>85</v>
      </c>
      <c r="B32" t="str">
        <f t="shared" si="0"/>
        <v>G4</v>
      </c>
      <c r="C32" t="s">
        <v>163</v>
      </c>
      <c r="D32">
        <v>4</v>
      </c>
      <c r="E32" t="s">
        <v>181</v>
      </c>
      <c r="F32" t="s">
        <v>182</v>
      </c>
      <c r="G32">
        <v>1</v>
      </c>
    </row>
    <row r="33" spans="1:7" x14ac:dyDescent="0.25">
      <c r="A33" s="18" t="s">
        <v>86</v>
      </c>
      <c r="B33" t="str">
        <f t="shared" si="0"/>
        <v>H4</v>
      </c>
      <c r="C33" t="s">
        <v>155</v>
      </c>
      <c r="D33">
        <v>4</v>
      </c>
      <c r="E33" t="s">
        <v>181</v>
      </c>
      <c r="F33" t="s">
        <v>182</v>
      </c>
      <c r="G33">
        <v>1</v>
      </c>
    </row>
    <row r="34" spans="1:7" x14ac:dyDescent="0.25">
      <c r="A34" s="9" t="s">
        <v>22</v>
      </c>
      <c r="B34" t="str">
        <f t="shared" si="0"/>
        <v>A5</v>
      </c>
      <c r="C34" t="s">
        <v>147</v>
      </c>
      <c r="D34">
        <v>5</v>
      </c>
      <c r="E34" t="s">
        <v>183</v>
      </c>
      <c r="F34" t="s">
        <v>182</v>
      </c>
      <c r="G34">
        <v>2</v>
      </c>
    </row>
    <row r="35" spans="1:7" x14ac:dyDescent="0.25">
      <c r="A35" s="9" t="s">
        <v>26</v>
      </c>
      <c r="B35" t="str">
        <f t="shared" si="0"/>
        <v>B5</v>
      </c>
      <c r="C35" t="s">
        <v>153</v>
      </c>
      <c r="D35">
        <v>5</v>
      </c>
      <c r="E35" t="s">
        <v>183</v>
      </c>
      <c r="F35" t="s">
        <v>182</v>
      </c>
      <c r="G35">
        <v>2</v>
      </c>
    </row>
    <row r="36" spans="1:7" x14ac:dyDescent="0.25">
      <c r="A36" s="9" t="s">
        <v>30</v>
      </c>
      <c r="B36" t="str">
        <f t="shared" si="0"/>
        <v>C5</v>
      </c>
      <c r="C36" t="s">
        <v>159</v>
      </c>
      <c r="D36">
        <v>5</v>
      </c>
      <c r="E36" t="s">
        <v>183</v>
      </c>
      <c r="F36" t="s">
        <v>182</v>
      </c>
      <c r="G36">
        <v>2</v>
      </c>
    </row>
    <row r="37" spans="1:7" x14ac:dyDescent="0.25">
      <c r="A37" s="9" t="s">
        <v>33</v>
      </c>
      <c r="B37" t="str">
        <f t="shared" si="0"/>
        <v>D5</v>
      </c>
      <c r="C37" t="s">
        <v>160</v>
      </c>
      <c r="D37">
        <v>5</v>
      </c>
      <c r="E37" t="s">
        <v>183</v>
      </c>
      <c r="F37" t="s">
        <v>182</v>
      </c>
      <c r="G37">
        <v>2</v>
      </c>
    </row>
    <row r="38" spans="1:7" x14ac:dyDescent="0.25">
      <c r="A38" s="9" t="s">
        <v>35</v>
      </c>
      <c r="B38" t="str">
        <f t="shared" si="0"/>
        <v>E5</v>
      </c>
      <c r="C38" t="s">
        <v>161</v>
      </c>
      <c r="D38">
        <v>5</v>
      </c>
      <c r="E38" t="s">
        <v>183</v>
      </c>
      <c r="F38" t="s">
        <v>182</v>
      </c>
      <c r="G38">
        <v>2</v>
      </c>
    </row>
    <row r="39" spans="1:7" x14ac:dyDescent="0.25">
      <c r="A39" s="9" t="s">
        <v>37</v>
      </c>
      <c r="B39" t="str">
        <f t="shared" si="0"/>
        <v>F5</v>
      </c>
      <c r="C39" t="s">
        <v>162</v>
      </c>
      <c r="D39">
        <v>5</v>
      </c>
      <c r="E39" t="s">
        <v>183</v>
      </c>
      <c r="F39" t="s">
        <v>182</v>
      </c>
      <c r="G39">
        <v>2</v>
      </c>
    </row>
    <row r="40" spans="1:7" x14ac:dyDescent="0.25">
      <c r="A40" s="9" t="s">
        <v>40</v>
      </c>
      <c r="B40" t="str">
        <f t="shared" si="0"/>
        <v>G5</v>
      </c>
      <c r="C40" t="s">
        <v>163</v>
      </c>
      <c r="D40">
        <v>5</v>
      </c>
      <c r="E40" t="s">
        <v>183</v>
      </c>
      <c r="F40" t="s">
        <v>182</v>
      </c>
      <c r="G40">
        <v>2</v>
      </c>
    </row>
    <row r="41" spans="1:7" x14ac:dyDescent="0.25">
      <c r="A41" s="9" t="s">
        <v>41</v>
      </c>
      <c r="B41" t="str">
        <f t="shared" si="0"/>
        <v>H5</v>
      </c>
      <c r="C41" t="s">
        <v>155</v>
      </c>
      <c r="D41">
        <v>5</v>
      </c>
      <c r="E41" t="s">
        <v>183</v>
      </c>
      <c r="F41" t="s">
        <v>182</v>
      </c>
      <c r="G41">
        <v>2</v>
      </c>
    </row>
    <row r="42" spans="1:7" x14ac:dyDescent="0.25">
      <c r="A42" s="9" t="s">
        <v>44</v>
      </c>
      <c r="B42" t="str">
        <f t="shared" si="0"/>
        <v>A6</v>
      </c>
      <c r="C42" t="s">
        <v>147</v>
      </c>
      <c r="D42">
        <v>6</v>
      </c>
      <c r="E42" t="s">
        <v>183</v>
      </c>
      <c r="F42" t="s">
        <v>182</v>
      </c>
      <c r="G42">
        <v>2</v>
      </c>
    </row>
    <row r="43" spans="1:7" x14ac:dyDescent="0.25">
      <c r="A43" s="9" t="s">
        <v>45</v>
      </c>
      <c r="B43" t="str">
        <f t="shared" si="0"/>
        <v>B6</v>
      </c>
      <c r="C43" t="s">
        <v>153</v>
      </c>
      <c r="D43">
        <v>6</v>
      </c>
      <c r="E43" t="s">
        <v>183</v>
      </c>
      <c r="F43" t="s">
        <v>182</v>
      </c>
      <c r="G43">
        <v>2</v>
      </c>
    </row>
    <row r="44" spans="1:7" x14ac:dyDescent="0.25">
      <c r="A44" s="9" t="s">
        <v>48</v>
      </c>
      <c r="B44" t="str">
        <f t="shared" si="0"/>
        <v>C6</v>
      </c>
      <c r="C44" t="s">
        <v>159</v>
      </c>
      <c r="D44">
        <v>6</v>
      </c>
      <c r="E44" t="s">
        <v>183</v>
      </c>
      <c r="F44" t="s">
        <v>182</v>
      </c>
      <c r="G44">
        <v>2</v>
      </c>
    </row>
    <row r="45" spans="1:7" x14ac:dyDescent="0.25">
      <c r="A45" s="9" t="s">
        <v>50</v>
      </c>
      <c r="B45" t="str">
        <f t="shared" si="0"/>
        <v>D6</v>
      </c>
      <c r="C45" t="s">
        <v>160</v>
      </c>
      <c r="D45">
        <v>6</v>
      </c>
      <c r="E45" t="s">
        <v>183</v>
      </c>
      <c r="F45" t="s">
        <v>182</v>
      </c>
      <c r="G45">
        <v>2</v>
      </c>
    </row>
    <row r="46" spans="1:7" x14ac:dyDescent="0.25">
      <c r="A46" s="9" t="s">
        <v>53</v>
      </c>
      <c r="B46" t="str">
        <f t="shared" si="0"/>
        <v>E6</v>
      </c>
      <c r="C46" t="s">
        <v>161</v>
      </c>
      <c r="D46">
        <v>6</v>
      </c>
      <c r="E46" t="s">
        <v>183</v>
      </c>
      <c r="F46" t="s">
        <v>182</v>
      </c>
      <c r="G46">
        <v>2</v>
      </c>
    </row>
    <row r="47" spans="1:7" x14ac:dyDescent="0.25">
      <c r="A47" s="9" t="s">
        <v>56</v>
      </c>
      <c r="B47" t="str">
        <f t="shared" si="0"/>
        <v>F6</v>
      </c>
      <c r="C47" t="s">
        <v>162</v>
      </c>
      <c r="D47">
        <v>6</v>
      </c>
      <c r="E47" t="s">
        <v>183</v>
      </c>
      <c r="F47" t="s">
        <v>182</v>
      </c>
      <c r="G47">
        <v>2</v>
      </c>
    </row>
    <row r="48" spans="1:7" x14ac:dyDescent="0.25">
      <c r="A48" s="9" t="s">
        <v>57</v>
      </c>
      <c r="B48" t="str">
        <f t="shared" si="0"/>
        <v>G6</v>
      </c>
      <c r="C48" t="s">
        <v>163</v>
      </c>
      <c r="D48">
        <v>6</v>
      </c>
      <c r="E48" t="s">
        <v>183</v>
      </c>
      <c r="F48" t="s">
        <v>182</v>
      </c>
      <c r="G48">
        <v>2</v>
      </c>
    </row>
    <row r="49" spans="1:7" x14ac:dyDescent="0.25">
      <c r="A49" s="9" t="s">
        <v>59</v>
      </c>
      <c r="B49" t="str">
        <f t="shared" si="0"/>
        <v>H6</v>
      </c>
      <c r="C49" t="s">
        <v>155</v>
      </c>
      <c r="D49">
        <v>6</v>
      </c>
      <c r="E49" t="s">
        <v>183</v>
      </c>
      <c r="F49" t="s">
        <v>182</v>
      </c>
      <c r="G49">
        <v>2</v>
      </c>
    </row>
    <row r="50" spans="1:7" x14ac:dyDescent="0.25">
      <c r="A50" s="9" t="s">
        <v>61</v>
      </c>
      <c r="B50" t="str">
        <f t="shared" si="0"/>
        <v>A7</v>
      </c>
      <c r="C50" t="s">
        <v>147</v>
      </c>
      <c r="D50">
        <v>7</v>
      </c>
      <c r="E50" t="s">
        <v>183</v>
      </c>
      <c r="F50" t="s">
        <v>182</v>
      </c>
      <c r="G50">
        <v>2</v>
      </c>
    </row>
    <row r="51" spans="1:7" x14ac:dyDescent="0.25">
      <c r="A51" s="9" t="s">
        <v>62</v>
      </c>
      <c r="B51" t="str">
        <f t="shared" si="0"/>
        <v>B7</v>
      </c>
      <c r="C51" t="s">
        <v>153</v>
      </c>
      <c r="D51">
        <v>7</v>
      </c>
      <c r="E51" t="s">
        <v>183</v>
      </c>
      <c r="F51" t="s">
        <v>182</v>
      </c>
      <c r="G51">
        <v>2</v>
      </c>
    </row>
    <row r="52" spans="1:7" x14ac:dyDescent="0.25">
      <c r="A52" s="9" t="s">
        <v>64</v>
      </c>
      <c r="B52" t="str">
        <f t="shared" si="0"/>
        <v>C7</v>
      </c>
      <c r="C52" t="s">
        <v>159</v>
      </c>
      <c r="D52">
        <v>7</v>
      </c>
      <c r="E52" t="s">
        <v>183</v>
      </c>
      <c r="F52" t="s">
        <v>182</v>
      </c>
      <c r="G52">
        <v>2</v>
      </c>
    </row>
    <row r="53" spans="1:7" x14ac:dyDescent="0.25">
      <c r="A53" s="9" t="s">
        <v>66</v>
      </c>
      <c r="B53" t="str">
        <f t="shared" si="0"/>
        <v>D7</v>
      </c>
      <c r="C53" t="s">
        <v>160</v>
      </c>
      <c r="D53">
        <v>7</v>
      </c>
      <c r="E53" t="s">
        <v>183</v>
      </c>
      <c r="F53" t="s">
        <v>182</v>
      </c>
      <c r="G53">
        <v>2</v>
      </c>
    </row>
    <row r="54" spans="1:7" x14ac:dyDescent="0.25">
      <c r="A54" s="9" t="s">
        <v>68</v>
      </c>
      <c r="B54" t="str">
        <f t="shared" si="0"/>
        <v>E7</v>
      </c>
      <c r="C54" t="s">
        <v>161</v>
      </c>
      <c r="D54">
        <v>7</v>
      </c>
      <c r="E54" t="s">
        <v>183</v>
      </c>
      <c r="F54" t="s">
        <v>182</v>
      </c>
      <c r="G54">
        <v>2</v>
      </c>
    </row>
    <row r="55" spans="1:7" x14ac:dyDescent="0.25">
      <c r="A55" s="9" t="s">
        <v>69</v>
      </c>
      <c r="B55" t="str">
        <f t="shared" si="0"/>
        <v>F7</v>
      </c>
      <c r="C55" t="s">
        <v>162</v>
      </c>
      <c r="D55">
        <v>7</v>
      </c>
      <c r="E55" t="s">
        <v>183</v>
      </c>
      <c r="F55" t="s">
        <v>182</v>
      </c>
      <c r="G55">
        <v>2</v>
      </c>
    </row>
    <row r="56" spans="1:7" x14ac:dyDescent="0.25">
      <c r="A56" s="9" t="s">
        <v>70</v>
      </c>
      <c r="B56" t="str">
        <f t="shared" si="0"/>
        <v>G7</v>
      </c>
      <c r="C56" t="s">
        <v>163</v>
      </c>
      <c r="D56">
        <v>7</v>
      </c>
      <c r="E56" t="s">
        <v>183</v>
      </c>
      <c r="F56" t="s">
        <v>182</v>
      </c>
      <c r="G56">
        <v>2</v>
      </c>
    </row>
    <row r="57" spans="1:7" x14ac:dyDescent="0.25">
      <c r="A57" s="9" t="s">
        <v>72</v>
      </c>
      <c r="B57" t="str">
        <f t="shared" si="0"/>
        <v>H7</v>
      </c>
      <c r="C57" t="s">
        <v>155</v>
      </c>
      <c r="D57">
        <v>7</v>
      </c>
      <c r="E57" t="s">
        <v>183</v>
      </c>
      <c r="F57" t="s">
        <v>182</v>
      </c>
      <c r="G57">
        <v>2</v>
      </c>
    </row>
    <row r="58" spans="1:7" x14ac:dyDescent="0.25">
      <c r="A58" s="18" t="s">
        <v>75</v>
      </c>
      <c r="B58" t="str">
        <f t="shared" si="0"/>
        <v>A8</v>
      </c>
      <c r="C58" t="s">
        <v>147</v>
      </c>
      <c r="D58">
        <v>8</v>
      </c>
      <c r="E58" t="s">
        <v>183</v>
      </c>
      <c r="F58" t="s">
        <v>182</v>
      </c>
      <c r="G58">
        <v>2</v>
      </c>
    </row>
    <row r="59" spans="1:7" x14ac:dyDescent="0.25">
      <c r="A59" s="18" t="s">
        <v>76</v>
      </c>
      <c r="B59" t="str">
        <f t="shared" si="0"/>
        <v>B8</v>
      </c>
      <c r="C59" t="s">
        <v>153</v>
      </c>
      <c r="D59">
        <v>8</v>
      </c>
      <c r="E59" t="s">
        <v>183</v>
      </c>
      <c r="F59" t="s">
        <v>182</v>
      </c>
      <c r="G59">
        <v>2</v>
      </c>
    </row>
    <row r="60" spans="1:7" x14ac:dyDescent="0.25">
      <c r="A60" s="18" t="s">
        <v>78</v>
      </c>
      <c r="B60" t="str">
        <f t="shared" si="0"/>
        <v>C8</v>
      </c>
      <c r="C60" t="s">
        <v>159</v>
      </c>
      <c r="D60">
        <v>8</v>
      </c>
      <c r="E60" t="s">
        <v>183</v>
      </c>
      <c r="F60" t="s">
        <v>182</v>
      </c>
      <c r="G60">
        <v>2</v>
      </c>
    </row>
    <row r="61" spans="1:7" x14ac:dyDescent="0.25">
      <c r="A61" s="18" t="s">
        <v>81</v>
      </c>
      <c r="B61" t="str">
        <f t="shared" si="0"/>
        <v>D8</v>
      </c>
      <c r="C61" t="s">
        <v>160</v>
      </c>
      <c r="D61">
        <v>8</v>
      </c>
      <c r="E61" t="s">
        <v>183</v>
      </c>
      <c r="F61" t="s">
        <v>182</v>
      </c>
      <c r="G61">
        <v>2</v>
      </c>
    </row>
    <row r="62" spans="1:7" x14ac:dyDescent="0.25">
      <c r="A62" s="18" t="s">
        <v>83</v>
      </c>
      <c r="B62" t="str">
        <f t="shared" si="0"/>
        <v>E8</v>
      </c>
      <c r="C62" t="s">
        <v>161</v>
      </c>
      <c r="D62">
        <v>8</v>
      </c>
      <c r="E62" t="s">
        <v>183</v>
      </c>
      <c r="F62" t="s">
        <v>182</v>
      </c>
      <c r="G62">
        <v>2</v>
      </c>
    </row>
    <row r="63" spans="1:7" x14ac:dyDescent="0.25">
      <c r="A63" s="18" t="s">
        <v>84</v>
      </c>
      <c r="B63" t="str">
        <f t="shared" si="0"/>
        <v>F8</v>
      </c>
      <c r="C63" t="s">
        <v>162</v>
      </c>
      <c r="D63">
        <v>8</v>
      </c>
      <c r="E63" t="s">
        <v>183</v>
      </c>
      <c r="F63" t="s">
        <v>182</v>
      </c>
      <c r="G63">
        <v>2</v>
      </c>
    </row>
    <row r="64" spans="1:7" x14ac:dyDescent="0.25">
      <c r="A64" s="19" t="s">
        <v>85</v>
      </c>
      <c r="B64" t="str">
        <f t="shared" si="0"/>
        <v>G8</v>
      </c>
      <c r="C64" t="s">
        <v>163</v>
      </c>
      <c r="D64">
        <v>8</v>
      </c>
      <c r="E64" t="s">
        <v>183</v>
      </c>
      <c r="F64" t="s">
        <v>182</v>
      </c>
      <c r="G64">
        <v>2</v>
      </c>
    </row>
    <row r="65" spans="1:7" x14ac:dyDescent="0.25">
      <c r="A65" s="18" t="s">
        <v>86</v>
      </c>
      <c r="B65" t="str">
        <f t="shared" si="0"/>
        <v>H8</v>
      </c>
      <c r="C65" t="s">
        <v>155</v>
      </c>
      <c r="D65">
        <v>8</v>
      </c>
      <c r="E65" t="s">
        <v>183</v>
      </c>
      <c r="F65" t="s">
        <v>182</v>
      </c>
      <c r="G65">
        <v>2</v>
      </c>
    </row>
    <row r="66" spans="1:7" x14ac:dyDescent="0.25">
      <c r="A66" s="9" t="s">
        <v>22</v>
      </c>
      <c r="B66" t="str">
        <f t="shared" si="0"/>
        <v>A9</v>
      </c>
      <c r="C66" t="s">
        <v>147</v>
      </c>
      <c r="D66">
        <v>9</v>
      </c>
      <c r="E66" t="s">
        <v>184</v>
      </c>
      <c r="F66" t="s">
        <v>182</v>
      </c>
      <c r="G66">
        <v>3</v>
      </c>
    </row>
    <row r="67" spans="1:7" x14ac:dyDescent="0.25">
      <c r="A67" s="9" t="s">
        <v>26</v>
      </c>
      <c r="B67" t="str">
        <f t="shared" ref="B67:B130" si="1">C67&amp;D67</f>
        <v>B9</v>
      </c>
      <c r="C67" t="s">
        <v>153</v>
      </c>
      <c r="D67">
        <v>9</v>
      </c>
      <c r="E67" t="s">
        <v>184</v>
      </c>
      <c r="F67" t="s">
        <v>182</v>
      </c>
      <c r="G67">
        <v>3</v>
      </c>
    </row>
    <row r="68" spans="1:7" x14ac:dyDescent="0.25">
      <c r="A68" s="9" t="s">
        <v>30</v>
      </c>
      <c r="B68" t="str">
        <f t="shared" si="1"/>
        <v>C9</v>
      </c>
      <c r="C68" t="s">
        <v>159</v>
      </c>
      <c r="D68">
        <v>9</v>
      </c>
      <c r="E68" t="s">
        <v>184</v>
      </c>
      <c r="F68" t="s">
        <v>182</v>
      </c>
      <c r="G68">
        <v>3</v>
      </c>
    </row>
    <row r="69" spans="1:7" x14ac:dyDescent="0.25">
      <c r="A69" s="9" t="s">
        <v>33</v>
      </c>
      <c r="B69" t="str">
        <f t="shared" si="1"/>
        <v>D9</v>
      </c>
      <c r="C69" t="s">
        <v>160</v>
      </c>
      <c r="D69">
        <v>9</v>
      </c>
      <c r="E69" t="s">
        <v>184</v>
      </c>
      <c r="F69" t="s">
        <v>182</v>
      </c>
      <c r="G69">
        <v>3</v>
      </c>
    </row>
    <row r="70" spans="1:7" x14ac:dyDescent="0.25">
      <c r="A70" s="9" t="s">
        <v>35</v>
      </c>
      <c r="B70" t="str">
        <f t="shared" si="1"/>
        <v>E9</v>
      </c>
      <c r="C70" t="s">
        <v>161</v>
      </c>
      <c r="D70">
        <v>9</v>
      </c>
      <c r="E70" t="s">
        <v>184</v>
      </c>
      <c r="F70" t="s">
        <v>182</v>
      </c>
      <c r="G70">
        <v>3</v>
      </c>
    </row>
    <row r="71" spans="1:7" x14ac:dyDescent="0.25">
      <c r="A71" s="9" t="s">
        <v>37</v>
      </c>
      <c r="B71" t="str">
        <f t="shared" si="1"/>
        <v>F9</v>
      </c>
      <c r="C71" t="s">
        <v>162</v>
      </c>
      <c r="D71">
        <v>9</v>
      </c>
      <c r="E71" t="s">
        <v>184</v>
      </c>
      <c r="F71" t="s">
        <v>182</v>
      </c>
      <c r="G71">
        <v>3</v>
      </c>
    </row>
    <row r="72" spans="1:7" x14ac:dyDescent="0.25">
      <c r="A72" s="9" t="s">
        <v>40</v>
      </c>
      <c r="B72" t="str">
        <f t="shared" si="1"/>
        <v>G9</v>
      </c>
      <c r="C72" t="s">
        <v>163</v>
      </c>
      <c r="D72">
        <v>9</v>
      </c>
      <c r="E72" t="s">
        <v>184</v>
      </c>
      <c r="F72" t="s">
        <v>182</v>
      </c>
      <c r="G72">
        <v>3</v>
      </c>
    </row>
    <row r="73" spans="1:7" x14ac:dyDescent="0.25">
      <c r="A73" s="9" t="s">
        <v>41</v>
      </c>
      <c r="B73" t="str">
        <f t="shared" si="1"/>
        <v>H9</v>
      </c>
      <c r="C73" t="s">
        <v>155</v>
      </c>
      <c r="D73">
        <v>9</v>
      </c>
      <c r="E73" t="s">
        <v>184</v>
      </c>
      <c r="F73" t="s">
        <v>182</v>
      </c>
      <c r="G73">
        <v>3</v>
      </c>
    </row>
    <row r="74" spans="1:7" x14ac:dyDescent="0.25">
      <c r="A74" s="9" t="s">
        <v>44</v>
      </c>
      <c r="B74" t="str">
        <f t="shared" si="1"/>
        <v>A10</v>
      </c>
      <c r="C74" t="s">
        <v>147</v>
      </c>
      <c r="D74">
        <v>10</v>
      </c>
      <c r="E74" t="s">
        <v>184</v>
      </c>
      <c r="F74" t="s">
        <v>182</v>
      </c>
      <c r="G74">
        <v>3</v>
      </c>
    </row>
    <row r="75" spans="1:7" x14ac:dyDescent="0.25">
      <c r="A75" s="9" t="s">
        <v>45</v>
      </c>
      <c r="B75" t="str">
        <f t="shared" si="1"/>
        <v>B10</v>
      </c>
      <c r="C75" t="s">
        <v>153</v>
      </c>
      <c r="D75">
        <v>10</v>
      </c>
      <c r="E75" t="s">
        <v>184</v>
      </c>
      <c r="F75" t="s">
        <v>182</v>
      </c>
      <c r="G75">
        <v>3</v>
      </c>
    </row>
    <row r="76" spans="1:7" x14ac:dyDescent="0.25">
      <c r="A76" s="9" t="s">
        <v>48</v>
      </c>
      <c r="B76" t="str">
        <f t="shared" si="1"/>
        <v>C10</v>
      </c>
      <c r="C76" t="s">
        <v>159</v>
      </c>
      <c r="D76">
        <v>10</v>
      </c>
      <c r="E76" t="s">
        <v>184</v>
      </c>
      <c r="F76" t="s">
        <v>182</v>
      </c>
      <c r="G76">
        <v>3</v>
      </c>
    </row>
    <row r="77" spans="1:7" x14ac:dyDescent="0.25">
      <c r="A77" s="9" t="s">
        <v>50</v>
      </c>
      <c r="B77" t="str">
        <f t="shared" si="1"/>
        <v>D10</v>
      </c>
      <c r="C77" t="s">
        <v>160</v>
      </c>
      <c r="D77">
        <v>10</v>
      </c>
      <c r="E77" t="s">
        <v>184</v>
      </c>
      <c r="F77" t="s">
        <v>182</v>
      </c>
      <c r="G77">
        <v>3</v>
      </c>
    </row>
    <row r="78" spans="1:7" x14ac:dyDescent="0.25">
      <c r="A78" s="9" t="s">
        <v>53</v>
      </c>
      <c r="B78" t="str">
        <f t="shared" si="1"/>
        <v>E10</v>
      </c>
      <c r="C78" t="s">
        <v>161</v>
      </c>
      <c r="D78">
        <v>10</v>
      </c>
      <c r="E78" t="s">
        <v>184</v>
      </c>
      <c r="F78" t="s">
        <v>182</v>
      </c>
      <c r="G78">
        <v>3</v>
      </c>
    </row>
    <row r="79" spans="1:7" x14ac:dyDescent="0.25">
      <c r="A79" s="9" t="s">
        <v>56</v>
      </c>
      <c r="B79" t="str">
        <f t="shared" si="1"/>
        <v>F10</v>
      </c>
      <c r="C79" t="s">
        <v>162</v>
      </c>
      <c r="D79">
        <v>10</v>
      </c>
      <c r="E79" t="s">
        <v>184</v>
      </c>
      <c r="F79" t="s">
        <v>182</v>
      </c>
      <c r="G79">
        <v>3</v>
      </c>
    </row>
    <row r="80" spans="1:7" x14ac:dyDescent="0.25">
      <c r="A80" s="9" t="s">
        <v>57</v>
      </c>
      <c r="B80" t="str">
        <f t="shared" si="1"/>
        <v>G10</v>
      </c>
      <c r="C80" t="s">
        <v>163</v>
      </c>
      <c r="D80">
        <v>10</v>
      </c>
      <c r="E80" t="s">
        <v>184</v>
      </c>
      <c r="F80" t="s">
        <v>182</v>
      </c>
      <c r="G80">
        <v>3</v>
      </c>
    </row>
    <row r="81" spans="1:7" x14ac:dyDescent="0.25">
      <c r="A81" s="9" t="s">
        <v>59</v>
      </c>
      <c r="B81" t="str">
        <f t="shared" si="1"/>
        <v>H10</v>
      </c>
      <c r="C81" t="s">
        <v>155</v>
      </c>
      <c r="D81">
        <v>10</v>
      </c>
      <c r="E81" t="s">
        <v>184</v>
      </c>
      <c r="F81" t="s">
        <v>182</v>
      </c>
      <c r="G81">
        <v>3</v>
      </c>
    </row>
    <row r="82" spans="1:7" x14ac:dyDescent="0.25">
      <c r="A82" s="9" t="s">
        <v>61</v>
      </c>
      <c r="B82" t="str">
        <f t="shared" si="1"/>
        <v>A11</v>
      </c>
      <c r="C82" t="s">
        <v>147</v>
      </c>
      <c r="D82">
        <v>11</v>
      </c>
      <c r="E82" t="s">
        <v>184</v>
      </c>
      <c r="F82" t="s">
        <v>182</v>
      </c>
      <c r="G82">
        <v>3</v>
      </c>
    </row>
    <row r="83" spans="1:7" x14ac:dyDescent="0.25">
      <c r="A83" s="9" t="s">
        <v>62</v>
      </c>
      <c r="B83" t="str">
        <f t="shared" si="1"/>
        <v>B11</v>
      </c>
      <c r="C83" t="s">
        <v>153</v>
      </c>
      <c r="D83">
        <v>11</v>
      </c>
      <c r="E83" t="s">
        <v>184</v>
      </c>
      <c r="F83" t="s">
        <v>182</v>
      </c>
      <c r="G83">
        <v>3</v>
      </c>
    </row>
    <row r="84" spans="1:7" x14ac:dyDescent="0.25">
      <c r="A84" s="9" t="s">
        <v>64</v>
      </c>
      <c r="B84" t="str">
        <f t="shared" si="1"/>
        <v>C11</v>
      </c>
      <c r="C84" t="s">
        <v>159</v>
      </c>
      <c r="D84">
        <v>11</v>
      </c>
      <c r="E84" t="s">
        <v>184</v>
      </c>
      <c r="F84" t="s">
        <v>182</v>
      </c>
      <c r="G84">
        <v>3</v>
      </c>
    </row>
    <row r="85" spans="1:7" x14ac:dyDescent="0.25">
      <c r="A85" s="9" t="s">
        <v>66</v>
      </c>
      <c r="B85" t="str">
        <f t="shared" si="1"/>
        <v>D11</v>
      </c>
      <c r="C85" t="s">
        <v>160</v>
      </c>
      <c r="D85">
        <v>11</v>
      </c>
      <c r="E85" t="s">
        <v>184</v>
      </c>
      <c r="F85" t="s">
        <v>182</v>
      </c>
      <c r="G85">
        <v>3</v>
      </c>
    </row>
    <row r="86" spans="1:7" x14ac:dyDescent="0.25">
      <c r="A86" s="9" t="s">
        <v>68</v>
      </c>
      <c r="B86" t="str">
        <f t="shared" si="1"/>
        <v>E11</v>
      </c>
      <c r="C86" t="s">
        <v>161</v>
      </c>
      <c r="D86">
        <v>11</v>
      </c>
      <c r="E86" t="s">
        <v>184</v>
      </c>
      <c r="F86" t="s">
        <v>182</v>
      </c>
      <c r="G86">
        <v>3</v>
      </c>
    </row>
    <row r="87" spans="1:7" x14ac:dyDescent="0.25">
      <c r="A87" s="9" t="s">
        <v>69</v>
      </c>
      <c r="B87" t="str">
        <f t="shared" si="1"/>
        <v>F11</v>
      </c>
      <c r="C87" t="s">
        <v>162</v>
      </c>
      <c r="D87">
        <v>11</v>
      </c>
      <c r="E87" t="s">
        <v>184</v>
      </c>
      <c r="F87" t="s">
        <v>182</v>
      </c>
      <c r="G87">
        <v>3</v>
      </c>
    </row>
    <row r="88" spans="1:7" x14ac:dyDescent="0.25">
      <c r="A88" s="9" t="s">
        <v>70</v>
      </c>
      <c r="B88" t="str">
        <f t="shared" si="1"/>
        <v>G11</v>
      </c>
      <c r="C88" t="s">
        <v>163</v>
      </c>
      <c r="D88">
        <v>11</v>
      </c>
      <c r="E88" t="s">
        <v>184</v>
      </c>
      <c r="F88" t="s">
        <v>182</v>
      </c>
      <c r="G88">
        <v>3</v>
      </c>
    </row>
    <row r="89" spans="1:7" x14ac:dyDescent="0.25">
      <c r="A89" s="9" t="s">
        <v>72</v>
      </c>
      <c r="B89" t="str">
        <f t="shared" si="1"/>
        <v>H11</v>
      </c>
      <c r="C89" t="s">
        <v>155</v>
      </c>
      <c r="D89">
        <v>11</v>
      </c>
      <c r="E89" t="s">
        <v>184</v>
      </c>
      <c r="F89" t="s">
        <v>182</v>
      </c>
      <c r="G89">
        <v>3</v>
      </c>
    </row>
    <row r="90" spans="1:7" x14ac:dyDescent="0.25">
      <c r="A90" s="18" t="s">
        <v>75</v>
      </c>
      <c r="B90" t="str">
        <f t="shared" si="1"/>
        <v>A12</v>
      </c>
      <c r="C90" t="s">
        <v>147</v>
      </c>
      <c r="D90">
        <v>12</v>
      </c>
      <c r="E90" t="s">
        <v>184</v>
      </c>
      <c r="F90" t="s">
        <v>182</v>
      </c>
      <c r="G90">
        <v>3</v>
      </c>
    </row>
    <row r="91" spans="1:7" x14ac:dyDescent="0.25">
      <c r="A91" s="18" t="s">
        <v>76</v>
      </c>
      <c r="B91" t="str">
        <f t="shared" si="1"/>
        <v>B12</v>
      </c>
      <c r="C91" t="s">
        <v>153</v>
      </c>
      <c r="D91">
        <v>12</v>
      </c>
      <c r="E91" t="s">
        <v>184</v>
      </c>
      <c r="F91" t="s">
        <v>182</v>
      </c>
      <c r="G91">
        <v>3</v>
      </c>
    </row>
    <row r="92" spans="1:7" x14ac:dyDescent="0.25">
      <c r="A92" s="18" t="s">
        <v>78</v>
      </c>
      <c r="B92" t="str">
        <f t="shared" si="1"/>
        <v>C12</v>
      </c>
      <c r="C92" t="s">
        <v>159</v>
      </c>
      <c r="D92">
        <v>12</v>
      </c>
      <c r="E92" t="s">
        <v>184</v>
      </c>
      <c r="F92" t="s">
        <v>182</v>
      </c>
      <c r="G92">
        <v>3</v>
      </c>
    </row>
    <row r="93" spans="1:7" x14ac:dyDescent="0.25">
      <c r="A93" s="18" t="s">
        <v>81</v>
      </c>
      <c r="B93" t="str">
        <f t="shared" si="1"/>
        <v>D12</v>
      </c>
      <c r="C93" t="s">
        <v>160</v>
      </c>
      <c r="D93">
        <v>12</v>
      </c>
      <c r="E93" t="s">
        <v>184</v>
      </c>
      <c r="F93" t="s">
        <v>182</v>
      </c>
      <c r="G93">
        <v>3</v>
      </c>
    </row>
    <row r="94" spans="1:7" x14ac:dyDescent="0.25">
      <c r="A94" s="18" t="s">
        <v>83</v>
      </c>
      <c r="B94" t="str">
        <f t="shared" si="1"/>
        <v>E12</v>
      </c>
      <c r="C94" t="s">
        <v>161</v>
      </c>
      <c r="D94">
        <v>12</v>
      </c>
      <c r="E94" t="s">
        <v>184</v>
      </c>
      <c r="F94" t="s">
        <v>182</v>
      </c>
      <c r="G94">
        <v>3</v>
      </c>
    </row>
    <row r="95" spans="1:7" x14ac:dyDescent="0.25">
      <c r="A95" s="18" t="s">
        <v>84</v>
      </c>
      <c r="B95" t="str">
        <f t="shared" si="1"/>
        <v>F12</v>
      </c>
      <c r="C95" t="s">
        <v>162</v>
      </c>
      <c r="D95">
        <v>12</v>
      </c>
      <c r="E95" t="s">
        <v>184</v>
      </c>
      <c r="F95" t="s">
        <v>182</v>
      </c>
      <c r="G95">
        <v>3</v>
      </c>
    </row>
    <row r="96" spans="1:7" x14ac:dyDescent="0.25">
      <c r="A96" s="19" t="s">
        <v>85</v>
      </c>
      <c r="B96" t="str">
        <f t="shared" si="1"/>
        <v>G12</v>
      </c>
      <c r="C96" t="s">
        <v>163</v>
      </c>
      <c r="D96">
        <v>12</v>
      </c>
      <c r="E96" t="s">
        <v>184</v>
      </c>
      <c r="F96" t="s">
        <v>182</v>
      </c>
      <c r="G96">
        <v>3</v>
      </c>
    </row>
    <row r="97" spans="1:7" x14ac:dyDescent="0.25">
      <c r="A97" s="18" t="s">
        <v>86</v>
      </c>
      <c r="B97" t="str">
        <f t="shared" si="1"/>
        <v>H12</v>
      </c>
      <c r="C97" t="s">
        <v>155</v>
      </c>
      <c r="D97">
        <v>12</v>
      </c>
      <c r="E97" t="s">
        <v>184</v>
      </c>
      <c r="F97" t="s">
        <v>182</v>
      </c>
      <c r="G97">
        <v>3</v>
      </c>
    </row>
    <row r="98" spans="1:7" x14ac:dyDescent="0.25">
      <c r="A98" s="13" t="s">
        <v>88</v>
      </c>
      <c r="B98" t="str">
        <f t="shared" si="1"/>
        <v>A1</v>
      </c>
      <c r="C98" t="s">
        <v>147</v>
      </c>
      <c r="D98">
        <v>1</v>
      </c>
      <c r="E98" t="s">
        <v>181</v>
      </c>
      <c r="F98" t="s">
        <v>185</v>
      </c>
      <c r="G98">
        <v>1</v>
      </c>
    </row>
    <row r="99" spans="1:7" x14ac:dyDescent="0.25">
      <c r="A99" s="13" t="s">
        <v>89</v>
      </c>
      <c r="B99" t="str">
        <f t="shared" si="1"/>
        <v>B1</v>
      </c>
      <c r="C99" t="s">
        <v>153</v>
      </c>
      <c r="D99">
        <v>1</v>
      </c>
      <c r="E99" t="s">
        <v>181</v>
      </c>
      <c r="F99" t="s">
        <v>185</v>
      </c>
      <c r="G99">
        <v>1</v>
      </c>
    </row>
    <row r="100" spans="1:7" x14ac:dyDescent="0.25">
      <c r="A100" s="13" t="s">
        <v>91</v>
      </c>
      <c r="B100" t="str">
        <f t="shared" si="1"/>
        <v>C1</v>
      </c>
      <c r="C100" t="s">
        <v>159</v>
      </c>
      <c r="D100">
        <v>1</v>
      </c>
      <c r="E100" t="s">
        <v>181</v>
      </c>
      <c r="F100" t="s">
        <v>185</v>
      </c>
      <c r="G100">
        <v>1</v>
      </c>
    </row>
    <row r="101" spans="1:7" x14ac:dyDescent="0.25">
      <c r="A101" s="13" t="s">
        <v>92</v>
      </c>
      <c r="B101" t="str">
        <f t="shared" si="1"/>
        <v>D1</v>
      </c>
      <c r="C101" t="s">
        <v>160</v>
      </c>
      <c r="D101">
        <v>1</v>
      </c>
      <c r="E101" t="s">
        <v>181</v>
      </c>
      <c r="F101" t="s">
        <v>185</v>
      </c>
      <c r="G101">
        <v>1</v>
      </c>
    </row>
    <row r="102" spans="1:7" x14ac:dyDescent="0.25">
      <c r="A102" s="13" t="s">
        <v>93</v>
      </c>
      <c r="B102" t="str">
        <f t="shared" si="1"/>
        <v>E1</v>
      </c>
      <c r="C102" t="s">
        <v>161</v>
      </c>
      <c r="D102">
        <v>1</v>
      </c>
      <c r="E102" t="s">
        <v>181</v>
      </c>
      <c r="F102" t="s">
        <v>185</v>
      </c>
      <c r="G102">
        <v>1</v>
      </c>
    </row>
    <row r="103" spans="1:7" x14ac:dyDescent="0.25">
      <c r="A103" s="13" t="s">
        <v>94</v>
      </c>
      <c r="B103" t="str">
        <f t="shared" si="1"/>
        <v>F1</v>
      </c>
      <c r="C103" t="s">
        <v>162</v>
      </c>
      <c r="D103">
        <v>1</v>
      </c>
      <c r="E103" t="s">
        <v>181</v>
      </c>
      <c r="F103" t="s">
        <v>185</v>
      </c>
      <c r="G103">
        <v>1</v>
      </c>
    </row>
    <row r="104" spans="1:7" x14ac:dyDescent="0.25">
      <c r="A104" s="13" t="s">
        <v>95</v>
      </c>
      <c r="B104" t="str">
        <f t="shared" si="1"/>
        <v>G1</v>
      </c>
      <c r="C104" t="s">
        <v>163</v>
      </c>
      <c r="D104">
        <v>1</v>
      </c>
      <c r="E104" t="s">
        <v>181</v>
      </c>
      <c r="F104" t="s">
        <v>185</v>
      </c>
      <c r="G104">
        <v>1</v>
      </c>
    </row>
    <row r="105" spans="1:7" x14ac:dyDescent="0.25">
      <c r="A105" s="13" t="s">
        <v>97</v>
      </c>
      <c r="B105" t="str">
        <f t="shared" si="1"/>
        <v>H1</v>
      </c>
      <c r="C105" t="s">
        <v>155</v>
      </c>
      <c r="D105">
        <v>1</v>
      </c>
      <c r="E105" t="s">
        <v>181</v>
      </c>
      <c r="F105" t="s">
        <v>185</v>
      </c>
      <c r="G105">
        <v>1</v>
      </c>
    </row>
    <row r="106" spans="1:7" x14ac:dyDescent="0.25">
      <c r="A106" s="13" t="s">
        <v>98</v>
      </c>
      <c r="B106" t="str">
        <f t="shared" si="1"/>
        <v>A2</v>
      </c>
      <c r="C106" t="s">
        <v>147</v>
      </c>
      <c r="D106">
        <v>2</v>
      </c>
      <c r="E106" t="s">
        <v>181</v>
      </c>
      <c r="F106" t="s">
        <v>185</v>
      </c>
      <c r="G106">
        <v>1</v>
      </c>
    </row>
    <row r="107" spans="1:7" x14ac:dyDescent="0.25">
      <c r="A107" s="13" t="s">
        <v>100</v>
      </c>
      <c r="B107" t="str">
        <f t="shared" si="1"/>
        <v>B2</v>
      </c>
      <c r="C107" t="s">
        <v>153</v>
      </c>
      <c r="D107">
        <v>2</v>
      </c>
      <c r="E107" t="s">
        <v>181</v>
      </c>
      <c r="F107" t="s">
        <v>185</v>
      </c>
      <c r="G107">
        <v>1</v>
      </c>
    </row>
    <row r="108" spans="1:7" x14ac:dyDescent="0.25">
      <c r="A108" s="13" t="s">
        <v>102</v>
      </c>
      <c r="B108" t="str">
        <f t="shared" si="1"/>
        <v>C2</v>
      </c>
      <c r="C108" t="s">
        <v>159</v>
      </c>
      <c r="D108">
        <v>2</v>
      </c>
      <c r="E108" t="s">
        <v>181</v>
      </c>
      <c r="F108" t="s">
        <v>185</v>
      </c>
      <c r="G108">
        <v>1</v>
      </c>
    </row>
    <row r="109" spans="1:7" x14ac:dyDescent="0.25">
      <c r="A109" s="13" t="s">
        <v>104</v>
      </c>
      <c r="B109" t="str">
        <f t="shared" si="1"/>
        <v>D2</v>
      </c>
      <c r="C109" t="s">
        <v>160</v>
      </c>
      <c r="D109">
        <v>2</v>
      </c>
      <c r="E109" t="s">
        <v>181</v>
      </c>
      <c r="F109" t="s">
        <v>185</v>
      </c>
      <c r="G109">
        <v>1</v>
      </c>
    </row>
    <row r="110" spans="1:7" x14ac:dyDescent="0.25">
      <c r="A110" s="13" t="s">
        <v>105</v>
      </c>
      <c r="B110" t="str">
        <f t="shared" si="1"/>
        <v>E2</v>
      </c>
      <c r="C110" t="s">
        <v>161</v>
      </c>
      <c r="D110">
        <v>2</v>
      </c>
      <c r="E110" t="s">
        <v>181</v>
      </c>
      <c r="F110" t="s">
        <v>185</v>
      </c>
      <c r="G110">
        <v>1</v>
      </c>
    </row>
    <row r="111" spans="1:7" x14ac:dyDescent="0.25">
      <c r="A111" s="13" t="s">
        <v>107</v>
      </c>
      <c r="B111" t="str">
        <f t="shared" si="1"/>
        <v>F2</v>
      </c>
      <c r="C111" t="s">
        <v>162</v>
      </c>
      <c r="D111">
        <v>2</v>
      </c>
      <c r="E111" t="s">
        <v>181</v>
      </c>
      <c r="F111" t="s">
        <v>185</v>
      </c>
      <c r="G111">
        <v>1</v>
      </c>
    </row>
    <row r="112" spans="1:7" x14ac:dyDescent="0.25">
      <c r="A112" s="13" t="s">
        <v>109</v>
      </c>
      <c r="B112" t="str">
        <f t="shared" si="1"/>
        <v>G2</v>
      </c>
      <c r="C112" t="s">
        <v>163</v>
      </c>
      <c r="D112">
        <v>2</v>
      </c>
      <c r="E112" t="s">
        <v>181</v>
      </c>
      <c r="F112" t="s">
        <v>185</v>
      </c>
      <c r="G112">
        <v>1</v>
      </c>
    </row>
    <row r="113" spans="1:7" x14ac:dyDescent="0.25">
      <c r="A113" s="13" t="s">
        <v>110</v>
      </c>
      <c r="B113" t="str">
        <f t="shared" si="1"/>
        <v>H2</v>
      </c>
      <c r="C113" t="s">
        <v>155</v>
      </c>
      <c r="D113">
        <v>2</v>
      </c>
      <c r="E113" t="s">
        <v>181</v>
      </c>
      <c r="F113" t="s">
        <v>185</v>
      </c>
      <c r="G113">
        <v>1</v>
      </c>
    </row>
    <row r="114" spans="1:7" x14ac:dyDescent="0.25">
      <c r="A114" s="13" t="s">
        <v>112</v>
      </c>
      <c r="B114" t="str">
        <f t="shared" si="1"/>
        <v>A3</v>
      </c>
      <c r="C114" t="s">
        <v>147</v>
      </c>
      <c r="D114">
        <v>3</v>
      </c>
      <c r="E114" t="s">
        <v>181</v>
      </c>
      <c r="F114" t="s">
        <v>185</v>
      </c>
      <c r="G114">
        <v>1</v>
      </c>
    </row>
    <row r="115" spans="1:7" x14ac:dyDescent="0.25">
      <c r="A115" s="13" t="s">
        <v>114</v>
      </c>
      <c r="B115" t="str">
        <f t="shared" si="1"/>
        <v>B3</v>
      </c>
      <c r="C115" t="s">
        <v>153</v>
      </c>
      <c r="D115">
        <v>3</v>
      </c>
      <c r="E115" t="s">
        <v>181</v>
      </c>
      <c r="F115" t="s">
        <v>185</v>
      </c>
      <c r="G115">
        <v>1</v>
      </c>
    </row>
    <row r="116" spans="1:7" x14ac:dyDescent="0.25">
      <c r="A116" s="13" t="s">
        <v>116</v>
      </c>
      <c r="B116" t="str">
        <f t="shared" si="1"/>
        <v>C3</v>
      </c>
      <c r="C116" t="s">
        <v>159</v>
      </c>
      <c r="D116">
        <v>3</v>
      </c>
      <c r="E116" t="s">
        <v>181</v>
      </c>
      <c r="F116" t="s">
        <v>185</v>
      </c>
      <c r="G116">
        <v>1</v>
      </c>
    </row>
    <row r="117" spans="1:7" x14ac:dyDescent="0.25">
      <c r="A117" s="13" t="s">
        <v>117</v>
      </c>
      <c r="B117" t="str">
        <f t="shared" si="1"/>
        <v>D3</v>
      </c>
      <c r="C117" t="s">
        <v>160</v>
      </c>
      <c r="D117">
        <v>3</v>
      </c>
      <c r="E117" t="s">
        <v>181</v>
      </c>
      <c r="F117" t="s">
        <v>185</v>
      </c>
      <c r="G117">
        <v>1</v>
      </c>
    </row>
    <row r="118" spans="1:7" x14ac:dyDescent="0.25">
      <c r="A118" s="13" t="s">
        <v>118</v>
      </c>
      <c r="B118" t="str">
        <f t="shared" si="1"/>
        <v>E3</v>
      </c>
      <c r="C118" t="s">
        <v>161</v>
      </c>
      <c r="D118">
        <v>3</v>
      </c>
      <c r="E118" t="s">
        <v>181</v>
      </c>
      <c r="F118" t="s">
        <v>185</v>
      </c>
      <c r="G118">
        <v>1</v>
      </c>
    </row>
    <row r="119" spans="1:7" x14ac:dyDescent="0.25">
      <c r="A119" s="13" t="s">
        <v>120</v>
      </c>
      <c r="B119" t="str">
        <f t="shared" si="1"/>
        <v>F3</v>
      </c>
      <c r="C119" t="s">
        <v>162</v>
      </c>
      <c r="D119">
        <v>3</v>
      </c>
      <c r="E119" t="s">
        <v>181</v>
      </c>
      <c r="F119" t="s">
        <v>185</v>
      </c>
      <c r="G119">
        <v>1</v>
      </c>
    </row>
    <row r="120" spans="1:7" x14ac:dyDescent="0.25">
      <c r="A120" s="13" t="s">
        <v>122</v>
      </c>
      <c r="B120" t="str">
        <f t="shared" si="1"/>
        <v>G3</v>
      </c>
      <c r="C120" t="s">
        <v>163</v>
      </c>
      <c r="D120">
        <v>3</v>
      </c>
      <c r="E120" t="s">
        <v>181</v>
      </c>
      <c r="F120" t="s">
        <v>185</v>
      </c>
      <c r="G120">
        <v>1</v>
      </c>
    </row>
    <row r="121" spans="1:7" x14ac:dyDescent="0.25">
      <c r="A121" s="16" t="s">
        <v>123</v>
      </c>
      <c r="B121" t="str">
        <f t="shared" si="1"/>
        <v>H3</v>
      </c>
      <c r="C121" t="s">
        <v>155</v>
      </c>
      <c r="D121">
        <v>3</v>
      </c>
      <c r="E121" t="s">
        <v>181</v>
      </c>
      <c r="F121" t="s">
        <v>185</v>
      </c>
      <c r="G121">
        <v>1</v>
      </c>
    </row>
    <row r="122" spans="1:7" x14ac:dyDescent="0.25">
      <c r="A122" s="13" t="s">
        <v>124</v>
      </c>
      <c r="B122" t="str">
        <f t="shared" si="1"/>
        <v>A4</v>
      </c>
      <c r="C122" t="s">
        <v>147</v>
      </c>
      <c r="D122">
        <v>4</v>
      </c>
      <c r="E122" t="s">
        <v>181</v>
      </c>
      <c r="F122" t="s">
        <v>185</v>
      </c>
      <c r="G122">
        <v>1</v>
      </c>
    </row>
    <row r="123" spans="1:7" x14ac:dyDescent="0.25">
      <c r="A123" s="13" t="s">
        <v>126</v>
      </c>
      <c r="B123" t="str">
        <f t="shared" si="1"/>
        <v>B4</v>
      </c>
      <c r="C123" t="s">
        <v>153</v>
      </c>
      <c r="D123">
        <v>4</v>
      </c>
      <c r="E123" t="s">
        <v>181</v>
      </c>
      <c r="F123" t="s">
        <v>185</v>
      </c>
      <c r="G123">
        <v>1</v>
      </c>
    </row>
    <row r="124" spans="1:7" x14ac:dyDescent="0.25">
      <c r="A124" s="12" t="s">
        <v>85</v>
      </c>
      <c r="B124" t="str">
        <f t="shared" si="1"/>
        <v>C4</v>
      </c>
      <c r="C124" t="s">
        <v>159</v>
      </c>
      <c r="D124">
        <v>4</v>
      </c>
      <c r="E124" t="s">
        <v>181</v>
      </c>
      <c r="F124" t="s">
        <v>185</v>
      </c>
      <c r="G124">
        <v>1</v>
      </c>
    </row>
    <row r="125" spans="1:7" x14ac:dyDescent="0.25">
      <c r="A125" s="13" t="s">
        <v>128</v>
      </c>
      <c r="B125" t="str">
        <f t="shared" si="1"/>
        <v>D4</v>
      </c>
      <c r="C125" t="s">
        <v>160</v>
      </c>
      <c r="D125">
        <v>4</v>
      </c>
      <c r="E125" t="s">
        <v>181</v>
      </c>
      <c r="F125" t="s">
        <v>185</v>
      </c>
      <c r="G125">
        <v>1</v>
      </c>
    </row>
    <row r="126" spans="1:7" x14ac:dyDescent="0.25">
      <c r="A126" s="13" t="s">
        <v>129</v>
      </c>
      <c r="B126" t="str">
        <f t="shared" si="1"/>
        <v>E4</v>
      </c>
      <c r="C126" t="s">
        <v>161</v>
      </c>
      <c r="D126">
        <v>4</v>
      </c>
      <c r="E126" t="s">
        <v>181</v>
      </c>
      <c r="F126" t="s">
        <v>185</v>
      </c>
      <c r="G126">
        <v>1</v>
      </c>
    </row>
    <row r="127" spans="1:7" x14ac:dyDescent="0.25">
      <c r="A127" s="13" t="s">
        <v>131</v>
      </c>
      <c r="B127" t="str">
        <f t="shared" si="1"/>
        <v>F4</v>
      </c>
      <c r="C127" t="s">
        <v>162</v>
      </c>
      <c r="D127">
        <v>4</v>
      </c>
      <c r="E127" t="s">
        <v>181</v>
      </c>
      <c r="F127" t="s">
        <v>185</v>
      </c>
      <c r="G127">
        <v>1</v>
      </c>
    </row>
    <row r="128" spans="1:7" x14ac:dyDescent="0.25">
      <c r="A128" s="16" t="s">
        <v>132</v>
      </c>
      <c r="B128" t="str">
        <f t="shared" si="1"/>
        <v>G4</v>
      </c>
      <c r="C128" t="s">
        <v>163</v>
      </c>
      <c r="D128">
        <v>4</v>
      </c>
      <c r="E128" t="s">
        <v>181</v>
      </c>
      <c r="F128" t="s">
        <v>185</v>
      </c>
      <c r="G128">
        <v>1</v>
      </c>
    </row>
    <row r="129" spans="1:7" x14ac:dyDescent="0.25">
      <c r="A129" s="16" t="s">
        <v>133</v>
      </c>
      <c r="B129" t="str">
        <f t="shared" si="1"/>
        <v>H4</v>
      </c>
      <c r="C129" t="s">
        <v>155</v>
      </c>
      <c r="D129">
        <v>4</v>
      </c>
      <c r="E129" t="s">
        <v>181</v>
      </c>
      <c r="F129" t="s">
        <v>185</v>
      </c>
      <c r="G129">
        <v>1</v>
      </c>
    </row>
    <row r="130" spans="1:7" x14ac:dyDescent="0.25">
      <c r="A130" s="13" t="s">
        <v>88</v>
      </c>
      <c r="B130" t="str">
        <f t="shared" si="1"/>
        <v>A5</v>
      </c>
      <c r="C130" t="s">
        <v>147</v>
      </c>
      <c r="D130">
        <v>5</v>
      </c>
      <c r="E130" t="s">
        <v>183</v>
      </c>
      <c r="F130" t="s">
        <v>185</v>
      </c>
      <c r="G130">
        <v>2</v>
      </c>
    </row>
    <row r="131" spans="1:7" x14ac:dyDescent="0.25">
      <c r="A131" s="13" t="s">
        <v>89</v>
      </c>
      <c r="B131" t="str">
        <f t="shared" ref="B131:B193" si="2">C131&amp;D131</f>
        <v>B5</v>
      </c>
      <c r="C131" t="s">
        <v>153</v>
      </c>
      <c r="D131">
        <v>5</v>
      </c>
      <c r="E131" t="s">
        <v>183</v>
      </c>
      <c r="F131" t="s">
        <v>185</v>
      </c>
      <c r="G131">
        <v>2</v>
      </c>
    </row>
    <row r="132" spans="1:7" x14ac:dyDescent="0.25">
      <c r="A132" s="13" t="s">
        <v>91</v>
      </c>
      <c r="B132" t="str">
        <f t="shared" si="2"/>
        <v>C5</v>
      </c>
      <c r="C132" t="s">
        <v>159</v>
      </c>
      <c r="D132">
        <v>5</v>
      </c>
      <c r="E132" t="s">
        <v>183</v>
      </c>
      <c r="F132" t="s">
        <v>185</v>
      </c>
      <c r="G132">
        <v>2</v>
      </c>
    </row>
    <row r="133" spans="1:7" x14ac:dyDescent="0.25">
      <c r="A133" s="13" t="s">
        <v>92</v>
      </c>
      <c r="B133" t="str">
        <f t="shared" si="2"/>
        <v>D5</v>
      </c>
      <c r="C133" t="s">
        <v>160</v>
      </c>
      <c r="D133">
        <v>5</v>
      </c>
      <c r="E133" t="s">
        <v>183</v>
      </c>
      <c r="F133" t="s">
        <v>185</v>
      </c>
      <c r="G133">
        <v>2</v>
      </c>
    </row>
    <row r="134" spans="1:7" x14ac:dyDescent="0.25">
      <c r="A134" s="13" t="s">
        <v>93</v>
      </c>
      <c r="B134" t="str">
        <f t="shared" si="2"/>
        <v>E5</v>
      </c>
      <c r="C134" t="s">
        <v>161</v>
      </c>
      <c r="D134">
        <v>5</v>
      </c>
      <c r="E134" t="s">
        <v>183</v>
      </c>
      <c r="F134" t="s">
        <v>185</v>
      </c>
      <c r="G134">
        <v>2</v>
      </c>
    </row>
    <row r="135" spans="1:7" x14ac:dyDescent="0.25">
      <c r="A135" s="13" t="s">
        <v>94</v>
      </c>
      <c r="B135" t="str">
        <f t="shared" si="2"/>
        <v>F5</v>
      </c>
      <c r="C135" t="s">
        <v>162</v>
      </c>
      <c r="D135">
        <v>5</v>
      </c>
      <c r="E135" t="s">
        <v>183</v>
      </c>
      <c r="F135" t="s">
        <v>185</v>
      </c>
      <c r="G135">
        <v>2</v>
      </c>
    </row>
    <row r="136" spans="1:7" x14ac:dyDescent="0.25">
      <c r="A136" s="13" t="s">
        <v>95</v>
      </c>
      <c r="B136" t="str">
        <f t="shared" si="2"/>
        <v>G5</v>
      </c>
      <c r="C136" t="s">
        <v>163</v>
      </c>
      <c r="D136">
        <v>5</v>
      </c>
      <c r="E136" t="s">
        <v>183</v>
      </c>
      <c r="F136" t="s">
        <v>185</v>
      </c>
      <c r="G136">
        <v>2</v>
      </c>
    </row>
    <row r="137" spans="1:7" x14ac:dyDescent="0.25">
      <c r="A137" s="13" t="s">
        <v>97</v>
      </c>
      <c r="B137" t="str">
        <f t="shared" si="2"/>
        <v>H5</v>
      </c>
      <c r="C137" t="s">
        <v>155</v>
      </c>
      <c r="D137">
        <v>5</v>
      </c>
      <c r="E137" t="s">
        <v>183</v>
      </c>
      <c r="F137" t="s">
        <v>185</v>
      </c>
      <c r="G137">
        <v>2</v>
      </c>
    </row>
    <row r="138" spans="1:7" x14ac:dyDescent="0.25">
      <c r="A138" s="13" t="s">
        <v>98</v>
      </c>
      <c r="B138" t="str">
        <f t="shared" si="2"/>
        <v>A6</v>
      </c>
      <c r="C138" t="s">
        <v>147</v>
      </c>
      <c r="D138">
        <v>6</v>
      </c>
      <c r="E138" t="s">
        <v>183</v>
      </c>
      <c r="F138" t="s">
        <v>185</v>
      </c>
      <c r="G138">
        <v>2</v>
      </c>
    </row>
    <row r="139" spans="1:7" x14ac:dyDescent="0.25">
      <c r="A139" s="13" t="s">
        <v>100</v>
      </c>
      <c r="B139" t="str">
        <f t="shared" si="2"/>
        <v>B6</v>
      </c>
      <c r="C139" t="s">
        <v>153</v>
      </c>
      <c r="D139">
        <v>6</v>
      </c>
      <c r="E139" t="s">
        <v>183</v>
      </c>
      <c r="F139" t="s">
        <v>185</v>
      </c>
      <c r="G139">
        <v>2</v>
      </c>
    </row>
    <row r="140" spans="1:7" x14ac:dyDescent="0.25">
      <c r="A140" s="13" t="s">
        <v>102</v>
      </c>
      <c r="B140" t="str">
        <f t="shared" si="2"/>
        <v>C6</v>
      </c>
      <c r="C140" t="s">
        <v>159</v>
      </c>
      <c r="D140">
        <v>6</v>
      </c>
      <c r="E140" t="s">
        <v>183</v>
      </c>
      <c r="F140" t="s">
        <v>185</v>
      </c>
      <c r="G140">
        <v>2</v>
      </c>
    </row>
    <row r="141" spans="1:7" x14ac:dyDescent="0.25">
      <c r="A141" s="13" t="s">
        <v>104</v>
      </c>
      <c r="B141" t="str">
        <f t="shared" si="2"/>
        <v>D6</v>
      </c>
      <c r="C141" t="s">
        <v>160</v>
      </c>
      <c r="D141">
        <v>6</v>
      </c>
      <c r="E141" t="s">
        <v>183</v>
      </c>
      <c r="F141" t="s">
        <v>185</v>
      </c>
      <c r="G141">
        <v>2</v>
      </c>
    </row>
    <row r="142" spans="1:7" x14ac:dyDescent="0.25">
      <c r="A142" s="13" t="s">
        <v>105</v>
      </c>
      <c r="B142" t="str">
        <f t="shared" si="2"/>
        <v>E6</v>
      </c>
      <c r="C142" t="s">
        <v>161</v>
      </c>
      <c r="D142">
        <v>6</v>
      </c>
      <c r="E142" t="s">
        <v>183</v>
      </c>
      <c r="F142" t="s">
        <v>185</v>
      </c>
      <c r="G142">
        <v>2</v>
      </c>
    </row>
    <row r="143" spans="1:7" x14ac:dyDescent="0.25">
      <c r="A143" s="13" t="s">
        <v>107</v>
      </c>
      <c r="B143" t="str">
        <f t="shared" si="2"/>
        <v>F6</v>
      </c>
      <c r="C143" t="s">
        <v>162</v>
      </c>
      <c r="D143">
        <v>6</v>
      </c>
      <c r="E143" t="s">
        <v>183</v>
      </c>
      <c r="F143" t="s">
        <v>185</v>
      </c>
      <c r="G143">
        <v>2</v>
      </c>
    </row>
    <row r="144" spans="1:7" x14ac:dyDescent="0.25">
      <c r="A144" s="13" t="s">
        <v>109</v>
      </c>
      <c r="B144" t="str">
        <f t="shared" si="2"/>
        <v>G6</v>
      </c>
      <c r="C144" t="s">
        <v>163</v>
      </c>
      <c r="D144">
        <v>6</v>
      </c>
      <c r="E144" t="s">
        <v>183</v>
      </c>
      <c r="F144" t="s">
        <v>185</v>
      </c>
      <c r="G144">
        <v>2</v>
      </c>
    </row>
    <row r="145" spans="1:7" x14ac:dyDescent="0.25">
      <c r="A145" s="13" t="s">
        <v>110</v>
      </c>
      <c r="B145" t="str">
        <f t="shared" si="2"/>
        <v>H6</v>
      </c>
      <c r="C145" t="s">
        <v>155</v>
      </c>
      <c r="D145">
        <v>6</v>
      </c>
      <c r="E145" t="s">
        <v>183</v>
      </c>
      <c r="F145" t="s">
        <v>185</v>
      </c>
      <c r="G145">
        <v>2</v>
      </c>
    </row>
    <row r="146" spans="1:7" x14ac:dyDescent="0.25">
      <c r="A146" s="13" t="s">
        <v>112</v>
      </c>
      <c r="B146" t="str">
        <f t="shared" si="2"/>
        <v>A7</v>
      </c>
      <c r="C146" t="s">
        <v>147</v>
      </c>
      <c r="D146">
        <v>7</v>
      </c>
      <c r="E146" t="s">
        <v>183</v>
      </c>
      <c r="F146" t="s">
        <v>185</v>
      </c>
      <c r="G146">
        <v>2</v>
      </c>
    </row>
    <row r="147" spans="1:7" x14ac:dyDescent="0.25">
      <c r="A147" s="13" t="s">
        <v>114</v>
      </c>
      <c r="B147" t="str">
        <f t="shared" si="2"/>
        <v>B7</v>
      </c>
      <c r="C147" t="s">
        <v>153</v>
      </c>
      <c r="D147">
        <v>7</v>
      </c>
      <c r="E147" t="s">
        <v>183</v>
      </c>
      <c r="F147" t="s">
        <v>185</v>
      </c>
      <c r="G147">
        <v>2</v>
      </c>
    </row>
    <row r="148" spans="1:7" x14ac:dyDescent="0.25">
      <c r="A148" s="13" t="s">
        <v>116</v>
      </c>
      <c r="B148" t="str">
        <f t="shared" si="2"/>
        <v>C7</v>
      </c>
      <c r="C148" t="s">
        <v>159</v>
      </c>
      <c r="D148">
        <v>7</v>
      </c>
      <c r="E148" t="s">
        <v>183</v>
      </c>
      <c r="F148" t="s">
        <v>185</v>
      </c>
      <c r="G148">
        <v>2</v>
      </c>
    </row>
    <row r="149" spans="1:7" x14ac:dyDescent="0.25">
      <c r="A149" s="13" t="s">
        <v>117</v>
      </c>
      <c r="B149" t="str">
        <f t="shared" si="2"/>
        <v>D7</v>
      </c>
      <c r="C149" t="s">
        <v>160</v>
      </c>
      <c r="D149">
        <v>7</v>
      </c>
      <c r="E149" t="s">
        <v>183</v>
      </c>
      <c r="F149" t="s">
        <v>185</v>
      </c>
      <c r="G149">
        <v>2</v>
      </c>
    </row>
    <row r="150" spans="1:7" x14ac:dyDescent="0.25">
      <c r="A150" s="13" t="s">
        <v>118</v>
      </c>
      <c r="B150" t="str">
        <f t="shared" si="2"/>
        <v>E7</v>
      </c>
      <c r="C150" t="s">
        <v>161</v>
      </c>
      <c r="D150">
        <v>7</v>
      </c>
      <c r="E150" t="s">
        <v>183</v>
      </c>
      <c r="F150" t="s">
        <v>185</v>
      </c>
      <c r="G150">
        <v>2</v>
      </c>
    </row>
    <row r="151" spans="1:7" x14ac:dyDescent="0.25">
      <c r="A151" s="13" t="s">
        <v>120</v>
      </c>
      <c r="B151" t="str">
        <f t="shared" si="2"/>
        <v>F7</v>
      </c>
      <c r="C151" t="s">
        <v>162</v>
      </c>
      <c r="D151">
        <v>7</v>
      </c>
      <c r="E151" t="s">
        <v>183</v>
      </c>
      <c r="F151" t="s">
        <v>185</v>
      </c>
      <c r="G151">
        <v>2</v>
      </c>
    </row>
    <row r="152" spans="1:7" x14ac:dyDescent="0.25">
      <c r="A152" s="13" t="s">
        <v>122</v>
      </c>
      <c r="B152" t="str">
        <f t="shared" si="2"/>
        <v>G7</v>
      </c>
      <c r="C152" t="s">
        <v>163</v>
      </c>
      <c r="D152">
        <v>7</v>
      </c>
      <c r="E152" t="s">
        <v>183</v>
      </c>
      <c r="F152" t="s">
        <v>185</v>
      </c>
      <c r="G152">
        <v>2</v>
      </c>
    </row>
    <row r="153" spans="1:7" x14ac:dyDescent="0.25">
      <c r="A153" s="16" t="s">
        <v>123</v>
      </c>
      <c r="B153" t="str">
        <f t="shared" si="2"/>
        <v>H7</v>
      </c>
      <c r="C153" t="s">
        <v>155</v>
      </c>
      <c r="D153">
        <v>7</v>
      </c>
      <c r="E153" t="s">
        <v>183</v>
      </c>
      <c r="F153" t="s">
        <v>185</v>
      </c>
      <c r="G153">
        <v>2</v>
      </c>
    </row>
    <row r="154" spans="1:7" x14ac:dyDescent="0.25">
      <c r="A154" s="13" t="s">
        <v>124</v>
      </c>
      <c r="B154" t="str">
        <f t="shared" si="2"/>
        <v>A8</v>
      </c>
      <c r="C154" t="s">
        <v>147</v>
      </c>
      <c r="D154">
        <v>8</v>
      </c>
      <c r="E154" t="s">
        <v>183</v>
      </c>
      <c r="F154" t="s">
        <v>185</v>
      </c>
      <c r="G154">
        <v>2</v>
      </c>
    </row>
    <row r="155" spans="1:7" x14ac:dyDescent="0.25">
      <c r="A155" s="13" t="s">
        <v>126</v>
      </c>
      <c r="B155" t="str">
        <f t="shared" si="2"/>
        <v>B8</v>
      </c>
      <c r="C155" t="s">
        <v>153</v>
      </c>
      <c r="D155">
        <v>8</v>
      </c>
      <c r="E155" t="s">
        <v>183</v>
      </c>
      <c r="F155" t="s">
        <v>185</v>
      </c>
      <c r="G155">
        <v>2</v>
      </c>
    </row>
    <row r="156" spans="1:7" x14ac:dyDescent="0.25">
      <c r="A156" s="12" t="s">
        <v>85</v>
      </c>
      <c r="B156" t="str">
        <f t="shared" si="2"/>
        <v>C8</v>
      </c>
      <c r="C156" t="s">
        <v>159</v>
      </c>
      <c r="D156">
        <v>8</v>
      </c>
      <c r="E156" t="s">
        <v>183</v>
      </c>
      <c r="F156" t="s">
        <v>185</v>
      </c>
      <c r="G156">
        <v>2</v>
      </c>
    </row>
    <row r="157" spans="1:7" x14ac:dyDescent="0.25">
      <c r="A157" s="13" t="s">
        <v>128</v>
      </c>
      <c r="B157" t="str">
        <f t="shared" si="2"/>
        <v>D8</v>
      </c>
      <c r="C157" t="s">
        <v>160</v>
      </c>
      <c r="D157">
        <v>8</v>
      </c>
      <c r="E157" t="s">
        <v>183</v>
      </c>
      <c r="F157" t="s">
        <v>185</v>
      </c>
      <c r="G157">
        <v>2</v>
      </c>
    </row>
    <row r="158" spans="1:7" x14ac:dyDescent="0.25">
      <c r="A158" s="13" t="s">
        <v>129</v>
      </c>
      <c r="B158" t="str">
        <f t="shared" si="2"/>
        <v>E8</v>
      </c>
      <c r="C158" t="s">
        <v>161</v>
      </c>
      <c r="D158">
        <v>8</v>
      </c>
      <c r="E158" t="s">
        <v>183</v>
      </c>
      <c r="F158" t="s">
        <v>185</v>
      </c>
      <c r="G158">
        <v>2</v>
      </c>
    </row>
    <row r="159" spans="1:7" x14ac:dyDescent="0.25">
      <c r="A159" s="13" t="s">
        <v>131</v>
      </c>
      <c r="B159" t="str">
        <f t="shared" si="2"/>
        <v>F8</v>
      </c>
      <c r="C159" t="s">
        <v>162</v>
      </c>
      <c r="D159">
        <v>8</v>
      </c>
      <c r="E159" t="s">
        <v>183</v>
      </c>
      <c r="F159" t="s">
        <v>185</v>
      </c>
      <c r="G159">
        <v>2</v>
      </c>
    </row>
    <row r="160" spans="1:7" x14ac:dyDescent="0.25">
      <c r="A160" s="16" t="s">
        <v>132</v>
      </c>
      <c r="B160" t="str">
        <f t="shared" si="2"/>
        <v>G8</v>
      </c>
      <c r="C160" t="s">
        <v>163</v>
      </c>
      <c r="D160">
        <v>8</v>
      </c>
      <c r="E160" t="s">
        <v>183</v>
      </c>
      <c r="F160" t="s">
        <v>185</v>
      </c>
      <c r="G160">
        <v>2</v>
      </c>
    </row>
    <row r="161" spans="1:7" x14ac:dyDescent="0.25">
      <c r="A161" s="16" t="s">
        <v>133</v>
      </c>
      <c r="B161" t="str">
        <f t="shared" si="2"/>
        <v>H8</v>
      </c>
      <c r="C161" t="s">
        <v>155</v>
      </c>
      <c r="D161">
        <v>8</v>
      </c>
      <c r="E161" t="s">
        <v>183</v>
      </c>
      <c r="F161" t="s">
        <v>185</v>
      </c>
      <c r="G161">
        <v>2</v>
      </c>
    </row>
    <row r="162" spans="1:7" x14ac:dyDescent="0.25">
      <c r="A162" s="13" t="s">
        <v>88</v>
      </c>
      <c r="B162" t="str">
        <f t="shared" si="2"/>
        <v>A9</v>
      </c>
      <c r="C162" t="s">
        <v>147</v>
      </c>
      <c r="D162">
        <v>9</v>
      </c>
      <c r="E162" t="s">
        <v>184</v>
      </c>
      <c r="F162" t="s">
        <v>185</v>
      </c>
      <c r="G162">
        <v>3</v>
      </c>
    </row>
    <row r="163" spans="1:7" x14ac:dyDescent="0.25">
      <c r="A163" s="13" t="s">
        <v>89</v>
      </c>
      <c r="B163" t="str">
        <f t="shared" si="2"/>
        <v>B9</v>
      </c>
      <c r="C163" t="s">
        <v>153</v>
      </c>
      <c r="D163">
        <v>9</v>
      </c>
      <c r="E163" t="s">
        <v>184</v>
      </c>
      <c r="F163" t="s">
        <v>185</v>
      </c>
      <c r="G163">
        <v>3</v>
      </c>
    </row>
    <row r="164" spans="1:7" x14ac:dyDescent="0.25">
      <c r="A164" s="13" t="s">
        <v>91</v>
      </c>
      <c r="B164" t="str">
        <f t="shared" si="2"/>
        <v>C9</v>
      </c>
      <c r="C164" t="s">
        <v>159</v>
      </c>
      <c r="D164">
        <v>9</v>
      </c>
      <c r="E164" t="s">
        <v>184</v>
      </c>
      <c r="F164" t="s">
        <v>185</v>
      </c>
      <c r="G164">
        <v>3</v>
      </c>
    </row>
    <row r="165" spans="1:7" x14ac:dyDescent="0.25">
      <c r="A165" s="13" t="s">
        <v>92</v>
      </c>
      <c r="B165" t="str">
        <f t="shared" si="2"/>
        <v>D9</v>
      </c>
      <c r="C165" t="s">
        <v>160</v>
      </c>
      <c r="D165">
        <v>9</v>
      </c>
      <c r="E165" t="s">
        <v>184</v>
      </c>
      <c r="F165" t="s">
        <v>185</v>
      </c>
      <c r="G165">
        <v>3</v>
      </c>
    </row>
    <row r="166" spans="1:7" x14ac:dyDescent="0.25">
      <c r="A166" s="13" t="s">
        <v>93</v>
      </c>
      <c r="B166" t="str">
        <f t="shared" si="2"/>
        <v>E9</v>
      </c>
      <c r="C166" t="s">
        <v>161</v>
      </c>
      <c r="D166">
        <v>9</v>
      </c>
      <c r="E166" t="s">
        <v>184</v>
      </c>
      <c r="F166" t="s">
        <v>185</v>
      </c>
      <c r="G166">
        <v>3</v>
      </c>
    </row>
    <row r="167" spans="1:7" x14ac:dyDescent="0.25">
      <c r="A167" s="13" t="s">
        <v>94</v>
      </c>
      <c r="B167" t="str">
        <f t="shared" si="2"/>
        <v>F9</v>
      </c>
      <c r="C167" t="s">
        <v>162</v>
      </c>
      <c r="D167">
        <v>9</v>
      </c>
      <c r="E167" t="s">
        <v>184</v>
      </c>
      <c r="F167" t="s">
        <v>185</v>
      </c>
      <c r="G167">
        <v>3</v>
      </c>
    </row>
    <row r="168" spans="1:7" x14ac:dyDescent="0.25">
      <c r="A168" s="13" t="s">
        <v>95</v>
      </c>
      <c r="B168" t="str">
        <f t="shared" si="2"/>
        <v>G9</v>
      </c>
      <c r="C168" t="s">
        <v>163</v>
      </c>
      <c r="D168">
        <v>9</v>
      </c>
      <c r="E168" t="s">
        <v>184</v>
      </c>
      <c r="F168" t="s">
        <v>185</v>
      </c>
      <c r="G168">
        <v>3</v>
      </c>
    </row>
    <row r="169" spans="1:7" x14ac:dyDescent="0.25">
      <c r="A169" s="13" t="s">
        <v>97</v>
      </c>
      <c r="B169" t="str">
        <f t="shared" si="2"/>
        <v>H9</v>
      </c>
      <c r="C169" t="s">
        <v>155</v>
      </c>
      <c r="D169">
        <v>9</v>
      </c>
      <c r="E169" t="s">
        <v>184</v>
      </c>
      <c r="F169" t="s">
        <v>185</v>
      </c>
      <c r="G169">
        <v>3</v>
      </c>
    </row>
    <row r="170" spans="1:7" x14ac:dyDescent="0.25">
      <c r="A170" s="13" t="s">
        <v>98</v>
      </c>
      <c r="B170" t="str">
        <f t="shared" si="2"/>
        <v>A10</v>
      </c>
      <c r="C170" t="s">
        <v>147</v>
      </c>
      <c r="D170">
        <v>10</v>
      </c>
      <c r="E170" t="s">
        <v>184</v>
      </c>
      <c r="F170" t="s">
        <v>185</v>
      </c>
      <c r="G170">
        <v>3</v>
      </c>
    </row>
    <row r="171" spans="1:7" x14ac:dyDescent="0.25">
      <c r="A171" s="13" t="s">
        <v>100</v>
      </c>
      <c r="B171" t="str">
        <f t="shared" si="2"/>
        <v>B10</v>
      </c>
      <c r="C171" t="s">
        <v>153</v>
      </c>
      <c r="D171">
        <v>10</v>
      </c>
      <c r="E171" t="s">
        <v>184</v>
      </c>
      <c r="F171" t="s">
        <v>185</v>
      </c>
      <c r="G171">
        <v>3</v>
      </c>
    </row>
    <row r="172" spans="1:7" x14ac:dyDescent="0.25">
      <c r="A172" s="13" t="s">
        <v>102</v>
      </c>
      <c r="B172" t="str">
        <f t="shared" si="2"/>
        <v>C10</v>
      </c>
      <c r="C172" t="s">
        <v>159</v>
      </c>
      <c r="D172">
        <v>10</v>
      </c>
      <c r="E172" t="s">
        <v>184</v>
      </c>
      <c r="F172" t="s">
        <v>185</v>
      </c>
      <c r="G172">
        <v>3</v>
      </c>
    </row>
    <row r="173" spans="1:7" x14ac:dyDescent="0.25">
      <c r="A173" s="13" t="s">
        <v>104</v>
      </c>
      <c r="B173" t="str">
        <f t="shared" si="2"/>
        <v>D10</v>
      </c>
      <c r="C173" t="s">
        <v>160</v>
      </c>
      <c r="D173">
        <v>10</v>
      </c>
      <c r="E173" t="s">
        <v>184</v>
      </c>
      <c r="F173" t="s">
        <v>185</v>
      </c>
      <c r="G173">
        <v>3</v>
      </c>
    </row>
    <row r="174" spans="1:7" x14ac:dyDescent="0.25">
      <c r="A174" s="13" t="s">
        <v>105</v>
      </c>
      <c r="B174" t="str">
        <f t="shared" si="2"/>
        <v>E10</v>
      </c>
      <c r="C174" t="s">
        <v>161</v>
      </c>
      <c r="D174">
        <v>10</v>
      </c>
      <c r="E174" t="s">
        <v>184</v>
      </c>
      <c r="F174" t="s">
        <v>185</v>
      </c>
      <c r="G174">
        <v>3</v>
      </c>
    </row>
    <row r="175" spans="1:7" x14ac:dyDescent="0.25">
      <c r="A175" s="13" t="s">
        <v>107</v>
      </c>
      <c r="B175" t="str">
        <f t="shared" si="2"/>
        <v>F10</v>
      </c>
      <c r="C175" t="s">
        <v>162</v>
      </c>
      <c r="D175">
        <v>10</v>
      </c>
      <c r="E175" t="s">
        <v>184</v>
      </c>
      <c r="F175" t="s">
        <v>185</v>
      </c>
      <c r="G175">
        <v>3</v>
      </c>
    </row>
    <row r="176" spans="1:7" x14ac:dyDescent="0.25">
      <c r="A176" s="13" t="s">
        <v>109</v>
      </c>
      <c r="B176" t="str">
        <f t="shared" si="2"/>
        <v>G10</v>
      </c>
      <c r="C176" t="s">
        <v>163</v>
      </c>
      <c r="D176">
        <v>10</v>
      </c>
      <c r="E176" t="s">
        <v>184</v>
      </c>
      <c r="F176" t="s">
        <v>185</v>
      </c>
      <c r="G176">
        <v>3</v>
      </c>
    </row>
    <row r="177" spans="1:7" x14ac:dyDescent="0.25">
      <c r="A177" s="13" t="s">
        <v>110</v>
      </c>
      <c r="B177" t="str">
        <f t="shared" si="2"/>
        <v>H10</v>
      </c>
      <c r="C177" t="s">
        <v>155</v>
      </c>
      <c r="D177">
        <v>10</v>
      </c>
      <c r="E177" t="s">
        <v>184</v>
      </c>
      <c r="F177" t="s">
        <v>185</v>
      </c>
      <c r="G177">
        <v>3</v>
      </c>
    </row>
    <row r="178" spans="1:7" x14ac:dyDescent="0.25">
      <c r="A178" s="13" t="s">
        <v>112</v>
      </c>
      <c r="B178" t="str">
        <f t="shared" si="2"/>
        <v>A11</v>
      </c>
      <c r="C178" t="s">
        <v>147</v>
      </c>
      <c r="D178">
        <v>11</v>
      </c>
      <c r="E178" t="s">
        <v>184</v>
      </c>
      <c r="F178" t="s">
        <v>185</v>
      </c>
      <c r="G178">
        <v>3</v>
      </c>
    </row>
    <row r="179" spans="1:7" x14ac:dyDescent="0.25">
      <c r="A179" s="13" t="s">
        <v>114</v>
      </c>
      <c r="B179" t="str">
        <f t="shared" si="2"/>
        <v>B11</v>
      </c>
      <c r="C179" t="s">
        <v>153</v>
      </c>
      <c r="D179">
        <v>11</v>
      </c>
      <c r="E179" t="s">
        <v>184</v>
      </c>
      <c r="F179" t="s">
        <v>185</v>
      </c>
      <c r="G179">
        <v>3</v>
      </c>
    </row>
    <row r="180" spans="1:7" x14ac:dyDescent="0.25">
      <c r="A180" s="13" t="s">
        <v>116</v>
      </c>
      <c r="B180" t="str">
        <f t="shared" si="2"/>
        <v>C11</v>
      </c>
      <c r="C180" t="s">
        <v>159</v>
      </c>
      <c r="D180">
        <v>11</v>
      </c>
      <c r="E180" t="s">
        <v>184</v>
      </c>
      <c r="F180" t="s">
        <v>185</v>
      </c>
      <c r="G180">
        <v>3</v>
      </c>
    </row>
    <row r="181" spans="1:7" x14ac:dyDescent="0.25">
      <c r="A181" s="13" t="s">
        <v>117</v>
      </c>
      <c r="B181" t="str">
        <f t="shared" si="2"/>
        <v>D11</v>
      </c>
      <c r="C181" t="s">
        <v>160</v>
      </c>
      <c r="D181">
        <v>11</v>
      </c>
      <c r="E181" t="s">
        <v>184</v>
      </c>
      <c r="F181" t="s">
        <v>185</v>
      </c>
      <c r="G181">
        <v>3</v>
      </c>
    </row>
    <row r="182" spans="1:7" x14ac:dyDescent="0.25">
      <c r="A182" s="13" t="s">
        <v>118</v>
      </c>
      <c r="B182" t="str">
        <f t="shared" si="2"/>
        <v>E11</v>
      </c>
      <c r="C182" t="s">
        <v>161</v>
      </c>
      <c r="D182">
        <v>11</v>
      </c>
      <c r="E182" t="s">
        <v>184</v>
      </c>
      <c r="F182" t="s">
        <v>185</v>
      </c>
      <c r="G182">
        <v>3</v>
      </c>
    </row>
    <row r="183" spans="1:7" x14ac:dyDescent="0.25">
      <c r="A183" s="13" t="s">
        <v>120</v>
      </c>
      <c r="B183" t="str">
        <f t="shared" si="2"/>
        <v>F11</v>
      </c>
      <c r="C183" t="s">
        <v>162</v>
      </c>
      <c r="D183">
        <v>11</v>
      </c>
      <c r="E183" t="s">
        <v>184</v>
      </c>
      <c r="F183" t="s">
        <v>185</v>
      </c>
      <c r="G183">
        <v>3</v>
      </c>
    </row>
    <row r="184" spans="1:7" x14ac:dyDescent="0.25">
      <c r="A184" s="13" t="s">
        <v>122</v>
      </c>
      <c r="B184" t="str">
        <f t="shared" si="2"/>
        <v>G11</v>
      </c>
      <c r="C184" t="s">
        <v>163</v>
      </c>
      <c r="D184">
        <v>11</v>
      </c>
      <c r="E184" t="s">
        <v>184</v>
      </c>
      <c r="F184" t="s">
        <v>185</v>
      </c>
      <c r="G184">
        <v>3</v>
      </c>
    </row>
    <row r="185" spans="1:7" x14ac:dyDescent="0.25">
      <c r="A185" s="16" t="s">
        <v>123</v>
      </c>
      <c r="B185" t="str">
        <f t="shared" si="2"/>
        <v>H11</v>
      </c>
      <c r="C185" t="s">
        <v>155</v>
      </c>
      <c r="D185">
        <v>11</v>
      </c>
      <c r="E185" t="s">
        <v>184</v>
      </c>
      <c r="F185" t="s">
        <v>185</v>
      </c>
      <c r="G185">
        <v>3</v>
      </c>
    </row>
    <row r="186" spans="1:7" x14ac:dyDescent="0.25">
      <c r="A186" s="13" t="s">
        <v>124</v>
      </c>
      <c r="B186" t="str">
        <f t="shared" si="2"/>
        <v>A12</v>
      </c>
      <c r="C186" t="s">
        <v>147</v>
      </c>
      <c r="D186">
        <v>12</v>
      </c>
      <c r="E186" t="s">
        <v>184</v>
      </c>
      <c r="F186" t="s">
        <v>185</v>
      </c>
      <c r="G186">
        <v>3</v>
      </c>
    </row>
    <row r="187" spans="1:7" x14ac:dyDescent="0.25">
      <c r="A187" s="13" t="s">
        <v>126</v>
      </c>
      <c r="B187" t="str">
        <f t="shared" si="2"/>
        <v>B12</v>
      </c>
      <c r="C187" t="s">
        <v>153</v>
      </c>
      <c r="D187">
        <v>12</v>
      </c>
      <c r="E187" t="s">
        <v>184</v>
      </c>
      <c r="F187" t="s">
        <v>185</v>
      </c>
      <c r="G187">
        <v>3</v>
      </c>
    </row>
    <row r="188" spans="1:7" x14ac:dyDescent="0.25">
      <c r="A188" s="12" t="s">
        <v>85</v>
      </c>
      <c r="B188" t="str">
        <f t="shared" si="2"/>
        <v>C12</v>
      </c>
      <c r="C188" t="s">
        <v>159</v>
      </c>
      <c r="D188">
        <v>12</v>
      </c>
      <c r="E188" t="s">
        <v>184</v>
      </c>
      <c r="F188" t="s">
        <v>185</v>
      </c>
      <c r="G188">
        <v>3</v>
      </c>
    </row>
    <row r="189" spans="1:7" x14ac:dyDescent="0.25">
      <c r="A189" s="13" t="s">
        <v>128</v>
      </c>
      <c r="B189" t="str">
        <f t="shared" si="2"/>
        <v>D12</v>
      </c>
      <c r="C189" t="s">
        <v>160</v>
      </c>
      <c r="D189">
        <v>12</v>
      </c>
      <c r="E189" t="s">
        <v>184</v>
      </c>
      <c r="F189" t="s">
        <v>185</v>
      </c>
      <c r="G189">
        <v>3</v>
      </c>
    </row>
    <row r="190" spans="1:7" x14ac:dyDescent="0.25">
      <c r="A190" s="13" t="s">
        <v>129</v>
      </c>
      <c r="B190" t="str">
        <f t="shared" si="2"/>
        <v>E12</v>
      </c>
      <c r="C190" t="s">
        <v>161</v>
      </c>
      <c r="D190">
        <v>12</v>
      </c>
      <c r="E190" t="s">
        <v>184</v>
      </c>
      <c r="F190" t="s">
        <v>185</v>
      </c>
      <c r="G190">
        <v>3</v>
      </c>
    </row>
    <row r="191" spans="1:7" x14ac:dyDescent="0.25">
      <c r="A191" s="13" t="s">
        <v>131</v>
      </c>
      <c r="B191" t="str">
        <f t="shared" si="2"/>
        <v>F12</v>
      </c>
      <c r="C191" t="s">
        <v>162</v>
      </c>
      <c r="D191">
        <v>12</v>
      </c>
      <c r="E191" t="s">
        <v>184</v>
      </c>
      <c r="F191" t="s">
        <v>185</v>
      </c>
      <c r="G191">
        <v>3</v>
      </c>
    </row>
    <row r="192" spans="1:7" x14ac:dyDescent="0.25">
      <c r="A192" s="16" t="s">
        <v>132</v>
      </c>
      <c r="B192" t="str">
        <f t="shared" si="2"/>
        <v>G12</v>
      </c>
      <c r="C192" t="s">
        <v>163</v>
      </c>
      <c r="D192">
        <v>12</v>
      </c>
      <c r="E192" t="s">
        <v>184</v>
      </c>
      <c r="F192" t="s">
        <v>185</v>
      </c>
      <c r="G192">
        <v>3</v>
      </c>
    </row>
    <row r="193" spans="1:7" x14ac:dyDescent="0.25">
      <c r="A193" s="16" t="s">
        <v>133</v>
      </c>
      <c r="B193" t="str">
        <f t="shared" si="2"/>
        <v>H12</v>
      </c>
      <c r="C193" t="s">
        <v>155</v>
      </c>
      <c r="D193">
        <v>12</v>
      </c>
      <c r="E193" t="s">
        <v>184</v>
      </c>
      <c r="F193" t="s">
        <v>185</v>
      </c>
      <c r="G193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76B73-3342-4FA2-9A96-1F5C8DC205A3}">
  <dimension ref="C35:C45"/>
  <sheetViews>
    <sheetView topLeftCell="A16" workbookViewId="0">
      <selection activeCell="E44" sqref="E44"/>
    </sheetView>
  </sheetViews>
  <sheetFormatPr defaultRowHeight="15" x14ac:dyDescent="0.25"/>
  <sheetData>
    <row r="35" spans="3:3" x14ac:dyDescent="0.25">
      <c r="C35" s="5" t="s">
        <v>16</v>
      </c>
    </row>
    <row r="36" spans="3:3" x14ac:dyDescent="0.25">
      <c r="C36" t="s">
        <v>7</v>
      </c>
    </row>
    <row r="37" spans="3:3" x14ac:dyDescent="0.25">
      <c r="C37" t="s">
        <v>8</v>
      </c>
    </row>
    <row r="38" spans="3:3" x14ac:dyDescent="0.25">
      <c r="C38" t="s">
        <v>9</v>
      </c>
    </row>
    <row r="39" spans="3:3" x14ac:dyDescent="0.25">
      <c r="C39" t="s">
        <v>10</v>
      </c>
    </row>
    <row r="40" spans="3:3" x14ac:dyDescent="0.25">
      <c r="C40" t="s">
        <v>11</v>
      </c>
    </row>
    <row r="41" spans="3:3" x14ac:dyDescent="0.25">
      <c r="C41" t="s">
        <v>17</v>
      </c>
    </row>
    <row r="42" spans="3:3" x14ac:dyDescent="0.25">
      <c r="C42" t="s">
        <v>12</v>
      </c>
    </row>
    <row r="43" spans="3:3" x14ac:dyDescent="0.25">
      <c r="C43" t="s">
        <v>13</v>
      </c>
    </row>
    <row r="44" spans="3:3" x14ac:dyDescent="0.25">
      <c r="C44" t="s">
        <v>14</v>
      </c>
    </row>
    <row r="45" spans="3:3" x14ac:dyDescent="0.25">
      <c r="C45" t="s">
        <v>15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8F8DB-EC84-4644-A5C8-9480896FEAE2}">
  <dimension ref="A1:P31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20.7109375" customWidth="1"/>
    <col min="3" max="3" width="14.85546875" customWidth="1"/>
    <col min="4" max="4" width="22.28515625" customWidth="1"/>
    <col min="6" max="6" width="17.140625" customWidth="1"/>
    <col min="7" max="7" width="16.85546875" customWidth="1"/>
    <col min="8" max="8" width="18.5703125" customWidth="1"/>
    <col min="9" max="9" width="15.42578125" customWidth="1"/>
    <col min="10" max="10" width="16.42578125" customWidth="1"/>
    <col min="11" max="11" width="17.7109375" customWidth="1"/>
    <col min="12" max="12" width="15.85546875" customWidth="1"/>
    <col min="13" max="13" width="15.42578125" customWidth="1"/>
  </cols>
  <sheetData>
    <row r="1" spans="1:16" x14ac:dyDescent="0.25">
      <c r="A1" s="5" t="s">
        <v>198</v>
      </c>
      <c r="B1" t="s">
        <v>199</v>
      </c>
      <c r="C1" t="s">
        <v>200</v>
      </c>
      <c r="D1" t="s">
        <v>201</v>
      </c>
      <c r="E1" t="s">
        <v>202</v>
      </c>
      <c r="F1" t="s">
        <v>203</v>
      </c>
      <c r="G1" t="s">
        <v>204</v>
      </c>
      <c r="H1" t="s">
        <v>205</v>
      </c>
      <c r="I1" t="s">
        <v>206</v>
      </c>
      <c r="J1" t="s">
        <v>207</v>
      </c>
      <c r="K1" t="s">
        <v>208</v>
      </c>
      <c r="L1" t="s">
        <v>209</v>
      </c>
      <c r="M1" s="33" t="s">
        <v>248</v>
      </c>
    </row>
    <row r="2" spans="1:16" x14ac:dyDescent="0.25">
      <c r="A2" s="20" t="s">
        <v>210</v>
      </c>
      <c r="B2">
        <v>135.1</v>
      </c>
      <c r="C2">
        <v>500</v>
      </c>
      <c r="D2">
        <v>67.55</v>
      </c>
      <c r="E2" t="s">
        <v>149</v>
      </c>
      <c r="F2">
        <v>500</v>
      </c>
      <c r="G2">
        <v>67.55</v>
      </c>
      <c r="H2">
        <v>1</v>
      </c>
      <c r="I2">
        <v>15</v>
      </c>
      <c r="J2">
        <f>30.9-I2</f>
        <v>15.899999999999999</v>
      </c>
      <c r="K2">
        <f>H2*22</f>
        <v>22</v>
      </c>
      <c r="L2">
        <f>$K$9-K2</f>
        <v>23.32</v>
      </c>
      <c r="M2" s="33">
        <f>H2*45</f>
        <v>45</v>
      </c>
    </row>
    <row r="3" spans="1:16" x14ac:dyDescent="0.25">
      <c r="A3" s="20" t="s">
        <v>211</v>
      </c>
      <c r="B3">
        <v>168.15</v>
      </c>
      <c r="C3">
        <v>500</v>
      </c>
      <c r="D3" s="22" t="s">
        <v>212</v>
      </c>
      <c r="E3" t="s">
        <v>149</v>
      </c>
      <c r="F3">
        <v>500</v>
      </c>
      <c r="G3" s="23">
        <v>84075</v>
      </c>
      <c r="H3">
        <v>1</v>
      </c>
      <c r="I3">
        <v>15</v>
      </c>
      <c r="J3">
        <f>30.9-I3</f>
        <v>15.899999999999999</v>
      </c>
      <c r="K3">
        <f t="shared" ref="K3:K7" si="0">H3*22</f>
        <v>22</v>
      </c>
      <c r="L3">
        <f t="shared" ref="L3:L9" si="1">$K$9-K3</f>
        <v>23.32</v>
      </c>
      <c r="M3" s="33">
        <f t="shared" ref="M3:M11" si="2">H3*45</f>
        <v>45</v>
      </c>
    </row>
    <row r="4" spans="1:16" x14ac:dyDescent="0.25">
      <c r="A4" s="20" t="s">
        <v>151</v>
      </c>
      <c r="B4">
        <v>165</v>
      </c>
      <c r="C4">
        <v>606</v>
      </c>
      <c r="D4">
        <v>100</v>
      </c>
      <c r="E4" t="s">
        <v>149</v>
      </c>
      <c r="F4">
        <v>500</v>
      </c>
      <c r="G4">
        <f>D4/H4</f>
        <v>121.2</v>
      </c>
      <c r="H4">
        <f>1/(C4/500)</f>
        <v>0.82508250825082508</v>
      </c>
      <c r="I4">
        <f>H4*15</f>
        <v>12.376237623762377</v>
      </c>
      <c r="J4" s="6">
        <f>30.9-I4</f>
        <v>18.52376237623762</v>
      </c>
      <c r="K4">
        <f t="shared" si="0"/>
        <v>18.151815181518153</v>
      </c>
      <c r="L4">
        <f t="shared" si="1"/>
        <v>27.168184818481848</v>
      </c>
      <c r="M4" s="33">
        <f t="shared" si="2"/>
        <v>37.128712871287128</v>
      </c>
      <c r="P4" s="6"/>
    </row>
    <row r="5" spans="1:16" x14ac:dyDescent="0.25">
      <c r="A5" s="20" t="s">
        <v>213</v>
      </c>
      <c r="B5">
        <v>373.1</v>
      </c>
      <c r="C5">
        <v>500</v>
      </c>
      <c r="D5">
        <v>186.55</v>
      </c>
      <c r="E5" t="s">
        <v>149</v>
      </c>
      <c r="F5">
        <v>500</v>
      </c>
      <c r="G5">
        <v>186.55</v>
      </c>
      <c r="H5">
        <v>1</v>
      </c>
      <c r="I5">
        <v>15</v>
      </c>
      <c r="J5">
        <f>30.9-I5</f>
        <v>15.899999999999999</v>
      </c>
      <c r="K5">
        <f t="shared" si="0"/>
        <v>22</v>
      </c>
      <c r="L5">
        <f t="shared" si="1"/>
        <v>23.32</v>
      </c>
      <c r="M5" s="33">
        <f t="shared" si="2"/>
        <v>45</v>
      </c>
      <c r="O5" t="s">
        <v>214</v>
      </c>
    </row>
    <row r="6" spans="1:16" x14ac:dyDescent="0.25">
      <c r="A6" s="20" t="s">
        <v>215</v>
      </c>
      <c r="B6">
        <v>242.23</v>
      </c>
      <c r="C6" s="23">
        <v>15</v>
      </c>
      <c r="D6" s="23" t="s">
        <v>216</v>
      </c>
      <c r="E6" t="s">
        <v>149</v>
      </c>
      <c r="F6">
        <v>30</v>
      </c>
      <c r="G6" s="23"/>
      <c r="H6">
        <v>1</v>
      </c>
      <c r="I6">
        <v>30</v>
      </c>
      <c r="J6" t="s">
        <v>217</v>
      </c>
      <c r="K6">
        <f t="shared" si="0"/>
        <v>22</v>
      </c>
      <c r="L6">
        <f t="shared" si="1"/>
        <v>23.32</v>
      </c>
      <c r="M6" s="33">
        <f t="shared" si="2"/>
        <v>45</v>
      </c>
      <c r="O6" s="6" t="s">
        <v>218</v>
      </c>
    </row>
    <row r="7" spans="1:16" x14ac:dyDescent="0.25">
      <c r="A7" t="s">
        <v>219</v>
      </c>
      <c r="B7" t="s">
        <v>220</v>
      </c>
      <c r="C7">
        <v>500</v>
      </c>
      <c r="D7" s="23">
        <v>90</v>
      </c>
      <c r="E7" t="s">
        <v>221</v>
      </c>
      <c r="F7">
        <v>500</v>
      </c>
      <c r="G7" s="23">
        <v>90</v>
      </c>
      <c r="H7">
        <v>1</v>
      </c>
      <c r="I7">
        <v>15</v>
      </c>
      <c r="J7">
        <v>30.900000000000002</v>
      </c>
      <c r="K7">
        <f t="shared" si="0"/>
        <v>22</v>
      </c>
      <c r="L7">
        <f t="shared" si="1"/>
        <v>23.32</v>
      </c>
      <c r="M7" s="33">
        <f t="shared" si="2"/>
        <v>45</v>
      </c>
      <c r="O7" s="6"/>
    </row>
    <row r="8" spans="1:16" x14ac:dyDescent="0.25">
      <c r="A8" s="24" t="s">
        <v>222</v>
      </c>
      <c r="B8" s="24" t="s">
        <v>220</v>
      </c>
      <c r="C8" s="24" t="s">
        <v>223</v>
      </c>
      <c r="D8" s="25">
        <f>D7*60</f>
        <v>5400</v>
      </c>
      <c r="E8" s="24" t="s">
        <v>221</v>
      </c>
      <c r="F8" s="24" t="s">
        <v>223</v>
      </c>
      <c r="G8" s="25">
        <f>G7*60</f>
        <v>5400</v>
      </c>
      <c r="H8" s="24">
        <v>1</v>
      </c>
      <c r="I8" s="24">
        <v>150</v>
      </c>
      <c r="J8" s="24">
        <v>30.900000000000002</v>
      </c>
      <c r="K8">
        <f>H8*22</f>
        <v>22</v>
      </c>
      <c r="L8">
        <f t="shared" si="1"/>
        <v>23.32</v>
      </c>
      <c r="M8" s="33">
        <f t="shared" si="2"/>
        <v>45</v>
      </c>
      <c r="O8" t="s">
        <v>224</v>
      </c>
    </row>
    <row r="9" spans="1:16" x14ac:dyDescent="0.25">
      <c r="A9" t="s">
        <v>148</v>
      </c>
      <c r="B9">
        <v>0</v>
      </c>
      <c r="C9">
        <v>0</v>
      </c>
      <c r="D9">
        <v>0</v>
      </c>
      <c r="E9" t="s">
        <v>149</v>
      </c>
      <c r="F9" s="26">
        <v>2.06</v>
      </c>
      <c r="G9">
        <v>0</v>
      </c>
      <c r="H9">
        <v>0</v>
      </c>
      <c r="I9">
        <v>0</v>
      </c>
      <c r="J9">
        <f>F9*15</f>
        <v>30.900000000000002</v>
      </c>
      <c r="K9">
        <f>F9*22</f>
        <v>45.32</v>
      </c>
      <c r="L9">
        <f t="shared" si="1"/>
        <v>0</v>
      </c>
      <c r="M9" s="33">
        <f t="shared" si="2"/>
        <v>0</v>
      </c>
    </row>
    <row r="10" spans="1:16" x14ac:dyDescent="0.25">
      <c r="A10" s="7" t="s">
        <v>241</v>
      </c>
      <c r="B10">
        <v>192.17</v>
      </c>
      <c r="C10">
        <v>500</v>
      </c>
      <c r="D10" s="36">
        <v>96.08</v>
      </c>
      <c r="E10" t="s">
        <v>149</v>
      </c>
      <c r="F10">
        <v>500</v>
      </c>
      <c r="G10" s="23">
        <v>96085</v>
      </c>
      <c r="H10">
        <v>1</v>
      </c>
      <c r="I10">
        <v>15</v>
      </c>
      <c r="J10">
        <f>30.9-I10</f>
        <v>15.899999999999999</v>
      </c>
      <c r="K10">
        <f>H10*22</f>
        <v>22</v>
      </c>
      <c r="L10">
        <f>$K$9-K10</f>
        <v>23.32</v>
      </c>
      <c r="M10" s="33">
        <f t="shared" si="2"/>
        <v>45</v>
      </c>
    </row>
    <row r="11" spans="1:16" x14ac:dyDescent="0.25">
      <c r="A11" s="7" t="s">
        <v>242</v>
      </c>
      <c r="B11">
        <v>208.17</v>
      </c>
      <c r="C11">
        <v>500</v>
      </c>
      <c r="D11" s="37">
        <v>104.08</v>
      </c>
      <c r="E11" t="s">
        <v>149</v>
      </c>
      <c r="F11">
        <v>500</v>
      </c>
      <c r="G11" s="23">
        <v>104085</v>
      </c>
      <c r="H11">
        <v>1</v>
      </c>
      <c r="I11">
        <v>15</v>
      </c>
      <c r="J11">
        <f>30.9-I11</f>
        <v>15.899999999999999</v>
      </c>
      <c r="K11">
        <f>H11*22</f>
        <v>22</v>
      </c>
      <c r="L11">
        <f>$K$9-K11</f>
        <v>23.32</v>
      </c>
      <c r="M11" s="33">
        <f t="shared" si="2"/>
        <v>45</v>
      </c>
    </row>
    <row r="13" spans="1:16" x14ac:dyDescent="0.25">
      <c r="A13" t="s">
        <v>247</v>
      </c>
    </row>
    <row r="14" spans="1:16" x14ac:dyDescent="0.25">
      <c r="A14" s="21" t="s">
        <v>246</v>
      </c>
    </row>
    <row r="15" spans="1:16" x14ac:dyDescent="0.25">
      <c r="H15" s="28"/>
      <c r="I15" s="28"/>
    </row>
    <row r="16" spans="1:16" x14ac:dyDescent="0.25">
      <c r="H16" s="28"/>
      <c r="I16" s="28"/>
    </row>
    <row r="17" spans="1:10" x14ac:dyDescent="0.25">
      <c r="H17" s="28"/>
    </row>
    <row r="18" spans="1:10" x14ac:dyDescent="0.25">
      <c r="A18" s="5" t="s">
        <v>225</v>
      </c>
      <c r="H18" s="8" t="s">
        <v>226</v>
      </c>
      <c r="I18" s="2"/>
      <c r="J18" s="2"/>
    </row>
    <row r="19" spans="1:10" x14ac:dyDescent="0.25">
      <c r="A19" s="2"/>
      <c r="B19" s="2" t="s">
        <v>227</v>
      </c>
      <c r="C19" s="2" t="s">
        <v>228</v>
      </c>
      <c r="H19" s="2"/>
      <c r="I19" s="2" t="s">
        <v>227</v>
      </c>
      <c r="J19" s="2" t="s">
        <v>228</v>
      </c>
    </row>
    <row r="20" spans="1:10" x14ac:dyDescent="0.25">
      <c r="A20" s="2" t="s">
        <v>210</v>
      </c>
      <c r="B20" s="2">
        <v>22</v>
      </c>
      <c r="C20" s="2">
        <v>23.32</v>
      </c>
      <c r="H20" s="2" t="s">
        <v>229</v>
      </c>
      <c r="I20" s="2">
        <v>0</v>
      </c>
      <c r="J20" s="2">
        <v>226.6</v>
      </c>
    </row>
    <row r="21" spans="1:10" x14ac:dyDescent="0.25">
      <c r="A21" s="2" t="s">
        <v>211</v>
      </c>
      <c r="B21" s="2">
        <v>22</v>
      </c>
      <c r="C21" s="2">
        <v>23.32</v>
      </c>
      <c r="H21" s="27" t="s">
        <v>230</v>
      </c>
      <c r="I21" s="2">
        <v>22</v>
      </c>
      <c r="J21" s="2" t="e">
        <f>#REF!-I21</f>
        <v>#REF!</v>
      </c>
    </row>
    <row r="22" spans="1:10" x14ac:dyDescent="0.25">
      <c r="A22" s="2" t="s">
        <v>151</v>
      </c>
      <c r="B22" s="2">
        <v>18.151815181518153</v>
      </c>
      <c r="C22" s="2">
        <v>27.168184818481848</v>
      </c>
      <c r="H22" s="27" t="s">
        <v>231</v>
      </c>
      <c r="I22" s="2">
        <v>22</v>
      </c>
      <c r="J22" s="2" t="e">
        <f>#REF!-I22</f>
        <v>#REF!</v>
      </c>
    </row>
    <row r="23" spans="1:10" x14ac:dyDescent="0.25">
      <c r="A23" s="2" t="s">
        <v>213</v>
      </c>
      <c r="B23" s="2">
        <v>22</v>
      </c>
      <c r="C23" s="2">
        <v>23.32</v>
      </c>
      <c r="H23" s="27" t="s">
        <v>232</v>
      </c>
      <c r="I23" s="2">
        <v>18.149999999999999</v>
      </c>
      <c r="J23" s="2" t="e">
        <f>#REF!-I23</f>
        <v>#REF!</v>
      </c>
    </row>
    <row r="24" spans="1:10" x14ac:dyDescent="0.25">
      <c r="A24" s="2" t="s">
        <v>215</v>
      </c>
      <c r="B24" s="2">
        <v>22</v>
      </c>
      <c r="C24" s="2">
        <v>23.32</v>
      </c>
      <c r="D24" s="5"/>
      <c r="H24" s="29" t="s">
        <v>233</v>
      </c>
      <c r="I24" s="2">
        <v>22</v>
      </c>
      <c r="J24" s="2" t="e">
        <f>#REF!-I24</f>
        <v>#REF!</v>
      </c>
    </row>
    <row r="25" spans="1:10" x14ac:dyDescent="0.25">
      <c r="A25" s="30"/>
      <c r="H25" s="29" t="s">
        <v>234</v>
      </c>
      <c r="I25" s="2">
        <v>3.6</v>
      </c>
      <c r="J25" s="2">
        <v>226.6</v>
      </c>
    </row>
    <row r="26" spans="1:10" x14ac:dyDescent="0.25">
      <c r="A26" s="31"/>
      <c r="H26" s="27" t="s">
        <v>235</v>
      </c>
      <c r="I26" s="2">
        <f>I21*5</f>
        <v>110</v>
      </c>
      <c r="J26" s="2" t="e">
        <f>#REF!-I26</f>
        <v>#REF!</v>
      </c>
    </row>
    <row r="27" spans="1:10" x14ac:dyDescent="0.25">
      <c r="A27" s="31"/>
      <c r="H27" s="27" t="s">
        <v>236</v>
      </c>
      <c r="I27" s="2">
        <v>110</v>
      </c>
      <c r="J27" s="2" t="e">
        <f>#REF!-I27</f>
        <v>#REF!</v>
      </c>
    </row>
    <row r="28" spans="1:10" x14ac:dyDescent="0.25">
      <c r="A28" s="31"/>
      <c r="H28" s="27" t="s">
        <v>237</v>
      </c>
      <c r="I28" s="2">
        <f>I23*5</f>
        <v>90.75</v>
      </c>
      <c r="J28" s="2" t="e">
        <f>#REF!-I28</f>
        <v>#REF!</v>
      </c>
    </row>
    <row r="29" spans="1:10" x14ac:dyDescent="0.25">
      <c r="A29" s="30"/>
      <c r="H29" s="29" t="s">
        <v>238</v>
      </c>
      <c r="I29" s="2">
        <f>I24*5</f>
        <v>110</v>
      </c>
      <c r="J29" s="2" t="e">
        <f>#REF!-I29</f>
        <v>#REF!</v>
      </c>
    </row>
    <row r="30" spans="1:10" x14ac:dyDescent="0.25">
      <c r="A30" s="30"/>
      <c r="H30" s="29" t="s">
        <v>239</v>
      </c>
      <c r="I30" s="2">
        <v>18.3</v>
      </c>
      <c r="J30" s="2">
        <v>226.6</v>
      </c>
    </row>
    <row r="31" spans="1:10" x14ac:dyDescent="0.25">
      <c r="A31" s="30"/>
      <c r="H31" s="29" t="s">
        <v>240</v>
      </c>
      <c r="I31" s="2">
        <v>220</v>
      </c>
      <c r="J31" s="2">
        <v>226.6</v>
      </c>
    </row>
  </sheetData>
  <hyperlinks>
    <hyperlink ref="A14" r:id="rId1" xr:uid="{233D750E-D513-4804-91BB-75AECCCAD5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08E90-AE86-4B3A-822F-DB75E9C0D70A}">
  <dimension ref="B2:F35"/>
  <sheetViews>
    <sheetView workbookViewId="0">
      <selection activeCell="H13" sqref="H13"/>
    </sheetView>
  </sheetViews>
  <sheetFormatPr defaultRowHeight="15" x14ac:dyDescent="0.25"/>
  <cols>
    <col min="2" max="2" width="12.140625" customWidth="1"/>
    <col min="3" max="3" width="73.28515625" customWidth="1"/>
    <col min="4" max="4" width="21.85546875" customWidth="1"/>
  </cols>
  <sheetData>
    <row r="2" spans="2:6" ht="26.25" x14ac:dyDescent="0.4">
      <c r="B2" s="1" t="s">
        <v>323</v>
      </c>
    </row>
    <row r="4" spans="2:6" x14ac:dyDescent="0.25">
      <c r="B4" s="5" t="s">
        <v>277</v>
      </c>
      <c r="C4" t="s">
        <v>325</v>
      </c>
    </row>
    <row r="5" spans="2:6" x14ac:dyDescent="0.25">
      <c r="B5" s="5" t="s">
        <v>312</v>
      </c>
      <c r="C5" t="s">
        <v>313</v>
      </c>
    </row>
    <row r="6" spans="2:6" x14ac:dyDescent="0.25">
      <c r="B6" t="s">
        <v>165</v>
      </c>
      <c r="C6" t="s">
        <v>324</v>
      </c>
    </row>
    <row r="8" spans="2:6" x14ac:dyDescent="0.25">
      <c r="B8" s="43" t="s">
        <v>275</v>
      </c>
      <c r="C8" s="43"/>
      <c r="D8" s="43" t="s">
        <v>284</v>
      </c>
      <c r="E8" s="43" t="s">
        <v>286</v>
      </c>
    </row>
    <row r="9" spans="2:6" x14ac:dyDescent="0.25">
      <c r="B9" s="5" t="s">
        <v>291</v>
      </c>
      <c r="C9" s="42" t="s">
        <v>276</v>
      </c>
    </row>
    <row r="10" spans="2:6" x14ac:dyDescent="0.25">
      <c r="B10">
        <v>1</v>
      </c>
      <c r="C10" s="42" t="s">
        <v>282</v>
      </c>
      <c r="D10" t="s">
        <v>285</v>
      </c>
      <c r="E10" t="s">
        <v>287</v>
      </c>
    </row>
    <row r="11" spans="2:6" x14ac:dyDescent="0.25">
      <c r="B11">
        <v>2</v>
      </c>
      <c r="C11" s="42" t="s">
        <v>283</v>
      </c>
      <c r="D11" t="s">
        <v>319</v>
      </c>
      <c r="E11" t="s">
        <v>287</v>
      </c>
    </row>
    <row r="12" spans="2:6" x14ac:dyDescent="0.25">
      <c r="B12">
        <v>3</v>
      </c>
      <c r="C12" s="42" t="s">
        <v>288</v>
      </c>
      <c r="D12" t="s">
        <v>314</v>
      </c>
      <c r="E12" t="s">
        <v>287</v>
      </c>
    </row>
    <row r="13" spans="2:6" x14ac:dyDescent="0.25">
      <c r="B13">
        <v>4</v>
      </c>
      <c r="C13" s="42" t="s">
        <v>289</v>
      </c>
      <c r="D13" t="s">
        <v>315</v>
      </c>
    </row>
    <row r="14" spans="2:6" x14ac:dyDescent="0.25">
      <c r="B14">
        <v>5</v>
      </c>
      <c r="C14" s="42" t="s">
        <v>290</v>
      </c>
      <c r="D14" t="s">
        <v>316</v>
      </c>
      <c r="F14" s="5"/>
    </row>
    <row r="15" spans="2:6" x14ac:dyDescent="0.25">
      <c r="B15" s="5" t="s">
        <v>292</v>
      </c>
      <c r="C15" s="42"/>
    </row>
    <row r="16" spans="2:6" x14ac:dyDescent="0.25">
      <c r="B16">
        <v>6</v>
      </c>
      <c r="C16" s="42" t="s">
        <v>293</v>
      </c>
      <c r="D16" t="s">
        <v>317</v>
      </c>
      <c r="E16" t="s">
        <v>287</v>
      </c>
    </row>
    <row r="17" spans="2:5" x14ac:dyDescent="0.25">
      <c r="B17">
        <v>7</v>
      </c>
      <c r="C17" s="42" t="s">
        <v>322</v>
      </c>
    </row>
    <row r="18" spans="2:5" x14ac:dyDescent="0.25">
      <c r="B18">
        <v>8</v>
      </c>
      <c r="C18" s="42" t="s">
        <v>294</v>
      </c>
      <c r="D18" t="s">
        <v>318</v>
      </c>
      <c r="E18" t="s">
        <v>287</v>
      </c>
    </row>
    <row r="19" spans="2:5" x14ac:dyDescent="0.25">
      <c r="B19">
        <v>9</v>
      </c>
      <c r="C19" s="42" t="s">
        <v>296</v>
      </c>
    </row>
    <row r="20" spans="2:5" ht="30" x14ac:dyDescent="0.25">
      <c r="B20">
        <v>10</v>
      </c>
      <c r="C20" s="42" t="s">
        <v>297</v>
      </c>
    </row>
    <row r="21" spans="2:5" x14ac:dyDescent="0.25">
      <c r="B21">
        <v>11</v>
      </c>
      <c r="C21" s="42" t="s">
        <v>298</v>
      </c>
    </row>
    <row r="22" spans="2:5" x14ac:dyDescent="0.25">
      <c r="B22">
        <v>12</v>
      </c>
      <c r="C22" s="42" t="s">
        <v>299</v>
      </c>
    </row>
    <row r="23" spans="2:5" x14ac:dyDescent="0.25">
      <c r="B23">
        <v>13</v>
      </c>
      <c r="C23" s="42" t="s">
        <v>300</v>
      </c>
    </row>
    <row r="24" spans="2:5" x14ac:dyDescent="0.25">
      <c r="B24">
        <v>14</v>
      </c>
      <c r="C24" s="42" t="s">
        <v>301</v>
      </c>
    </row>
    <row r="25" spans="2:5" x14ac:dyDescent="0.25">
      <c r="B25">
        <v>15</v>
      </c>
      <c r="C25" s="42" t="s">
        <v>303</v>
      </c>
    </row>
    <row r="26" spans="2:5" x14ac:dyDescent="0.25">
      <c r="B26">
        <v>16</v>
      </c>
      <c r="C26" s="42" t="s">
        <v>302</v>
      </c>
    </row>
    <row r="27" spans="2:5" x14ac:dyDescent="0.25">
      <c r="B27">
        <v>17</v>
      </c>
      <c r="C27" s="42" t="s">
        <v>304</v>
      </c>
    </row>
    <row r="28" spans="2:5" ht="30" x14ac:dyDescent="0.25">
      <c r="B28">
        <v>18</v>
      </c>
      <c r="C28" s="42" t="s">
        <v>306</v>
      </c>
    </row>
    <row r="29" spans="2:5" x14ac:dyDescent="0.25">
      <c r="B29" s="5" t="s">
        <v>305</v>
      </c>
    </row>
    <row r="30" spans="2:5" x14ac:dyDescent="0.25">
      <c r="B30">
        <v>19</v>
      </c>
      <c r="C30" s="42" t="s">
        <v>307</v>
      </c>
    </row>
    <row r="31" spans="2:5" x14ac:dyDescent="0.25">
      <c r="B31">
        <v>20</v>
      </c>
      <c r="C31" s="42" t="s">
        <v>302</v>
      </c>
    </row>
    <row r="32" spans="2:5" x14ac:dyDescent="0.25">
      <c r="B32">
        <v>21</v>
      </c>
      <c r="C32" s="42" t="s">
        <v>308</v>
      </c>
    </row>
    <row r="33" spans="2:3" x14ac:dyDescent="0.25">
      <c r="B33">
        <v>22</v>
      </c>
      <c r="C33" s="42" t="s">
        <v>309</v>
      </c>
    </row>
    <row r="34" spans="2:3" x14ac:dyDescent="0.25">
      <c r="B34">
        <v>23</v>
      </c>
      <c r="C34" s="42" t="s">
        <v>310</v>
      </c>
    </row>
    <row r="35" spans="2:3" ht="30" x14ac:dyDescent="0.25">
      <c r="B35">
        <v>24</v>
      </c>
      <c r="C35" s="42" t="s">
        <v>311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A3272-AB2A-4F4B-9912-E5F1779134F3}">
  <dimension ref="C3:O25"/>
  <sheetViews>
    <sheetView view="pageBreakPreview" zoomScale="60" zoomScaleNormal="100" workbookViewId="0">
      <selection activeCell="X26" sqref="X26"/>
    </sheetView>
  </sheetViews>
  <sheetFormatPr defaultRowHeight="15" x14ac:dyDescent="0.25"/>
  <sheetData>
    <row r="3" spans="3:15" ht="26.25" x14ac:dyDescent="0.4">
      <c r="C3" s="1" t="s">
        <v>157</v>
      </c>
    </row>
    <row r="4" spans="3:15" x14ac:dyDescent="0.25">
      <c r="C4" s="5" t="s">
        <v>158</v>
      </c>
    </row>
    <row r="5" spans="3:15" x14ac:dyDescent="0.25">
      <c r="C5" s="5" t="s">
        <v>147</v>
      </c>
    </row>
    <row r="6" spans="3:15" x14ac:dyDescent="0.25">
      <c r="C6" s="8"/>
      <c r="D6" s="2">
        <v>1</v>
      </c>
      <c r="E6" s="2">
        <v>2</v>
      </c>
      <c r="F6" s="2">
        <v>3</v>
      </c>
      <c r="G6" s="2">
        <v>4</v>
      </c>
      <c r="H6" s="2">
        <v>5</v>
      </c>
      <c r="I6" s="2">
        <v>6</v>
      </c>
      <c r="J6" s="2">
        <v>7</v>
      </c>
      <c r="K6" s="2">
        <v>8</v>
      </c>
      <c r="L6" s="2">
        <v>9</v>
      </c>
      <c r="M6" s="2">
        <v>10</v>
      </c>
      <c r="N6" s="2">
        <v>11</v>
      </c>
      <c r="O6" s="2">
        <v>12</v>
      </c>
    </row>
    <row r="7" spans="3:15" x14ac:dyDescent="0.25">
      <c r="C7" s="2" t="s">
        <v>147</v>
      </c>
      <c r="D7" s="9" t="s">
        <v>22</v>
      </c>
      <c r="E7" s="9" t="s">
        <v>44</v>
      </c>
      <c r="F7" s="9" t="s">
        <v>61</v>
      </c>
      <c r="G7" s="9" t="s">
        <v>75</v>
      </c>
      <c r="H7" s="10" t="s">
        <v>22</v>
      </c>
      <c r="I7" s="10" t="s">
        <v>44</v>
      </c>
      <c r="J7" s="10" t="s">
        <v>61</v>
      </c>
      <c r="K7" s="10" t="s">
        <v>75</v>
      </c>
      <c r="L7" s="11" t="s">
        <v>22</v>
      </c>
      <c r="M7" s="11" t="s">
        <v>44</v>
      </c>
      <c r="N7" s="11" t="s">
        <v>61</v>
      </c>
      <c r="O7" s="11" t="s">
        <v>75</v>
      </c>
    </row>
    <row r="8" spans="3:15" x14ac:dyDescent="0.25">
      <c r="C8" s="2" t="s">
        <v>153</v>
      </c>
      <c r="D8" s="9" t="s">
        <v>26</v>
      </c>
      <c r="E8" s="9" t="s">
        <v>45</v>
      </c>
      <c r="F8" s="9" t="s">
        <v>62</v>
      </c>
      <c r="G8" s="9" t="s">
        <v>76</v>
      </c>
      <c r="H8" s="10" t="s">
        <v>26</v>
      </c>
      <c r="I8" s="10" t="s">
        <v>45</v>
      </c>
      <c r="J8" s="10" t="s">
        <v>62</v>
      </c>
      <c r="K8" s="10" t="s">
        <v>76</v>
      </c>
      <c r="L8" s="11" t="s">
        <v>26</v>
      </c>
      <c r="M8" s="11" t="s">
        <v>45</v>
      </c>
      <c r="N8" s="11" t="s">
        <v>62</v>
      </c>
      <c r="O8" s="11" t="s">
        <v>76</v>
      </c>
    </row>
    <row r="9" spans="3:15" x14ac:dyDescent="0.25">
      <c r="C9" s="2" t="s">
        <v>159</v>
      </c>
      <c r="D9" s="9" t="s">
        <v>30</v>
      </c>
      <c r="E9" s="9" t="s">
        <v>48</v>
      </c>
      <c r="F9" s="9" t="s">
        <v>64</v>
      </c>
      <c r="G9" s="9" t="s">
        <v>78</v>
      </c>
      <c r="H9" s="10" t="s">
        <v>30</v>
      </c>
      <c r="I9" s="10" t="s">
        <v>48</v>
      </c>
      <c r="J9" s="10" t="s">
        <v>64</v>
      </c>
      <c r="K9" s="10" t="s">
        <v>78</v>
      </c>
      <c r="L9" s="11" t="s">
        <v>30</v>
      </c>
      <c r="M9" s="11" t="s">
        <v>48</v>
      </c>
      <c r="N9" s="11" t="s">
        <v>64</v>
      </c>
      <c r="O9" s="11" t="s">
        <v>78</v>
      </c>
    </row>
    <row r="10" spans="3:15" x14ac:dyDescent="0.25">
      <c r="C10" s="2" t="s">
        <v>160</v>
      </c>
      <c r="D10" s="9" t="s">
        <v>33</v>
      </c>
      <c r="E10" s="9" t="s">
        <v>50</v>
      </c>
      <c r="F10" s="9" t="s">
        <v>66</v>
      </c>
      <c r="G10" s="9" t="s">
        <v>81</v>
      </c>
      <c r="H10" s="10" t="s">
        <v>33</v>
      </c>
      <c r="I10" s="10" t="s">
        <v>50</v>
      </c>
      <c r="J10" s="10" t="s">
        <v>66</v>
      </c>
      <c r="K10" s="10" t="s">
        <v>81</v>
      </c>
      <c r="L10" s="11" t="s">
        <v>33</v>
      </c>
      <c r="M10" s="11" t="s">
        <v>50</v>
      </c>
      <c r="N10" s="11" t="s">
        <v>66</v>
      </c>
      <c r="O10" s="11" t="s">
        <v>81</v>
      </c>
    </row>
    <row r="11" spans="3:15" x14ac:dyDescent="0.25">
      <c r="C11" s="2" t="s">
        <v>161</v>
      </c>
      <c r="D11" s="9" t="s">
        <v>35</v>
      </c>
      <c r="E11" s="9" t="s">
        <v>53</v>
      </c>
      <c r="F11" s="9" t="s">
        <v>68</v>
      </c>
      <c r="G11" s="9" t="s">
        <v>83</v>
      </c>
      <c r="H11" s="10" t="s">
        <v>35</v>
      </c>
      <c r="I11" s="10" t="s">
        <v>53</v>
      </c>
      <c r="J11" s="10" t="s">
        <v>68</v>
      </c>
      <c r="K11" s="10" t="s">
        <v>83</v>
      </c>
      <c r="L11" s="11" t="s">
        <v>35</v>
      </c>
      <c r="M11" s="11" t="s">
        <v>53</v>
      </c>
      <c r="N11" s="11" t="s">
        <v>68</v>
      </c>
      <c r="O11" s="11" t="s">
        <v>83</v>
      </c>
    </row>
    <row r="12" spans="3:15" x14ac:dyDescent="0.25">
      <c r="C12" s="2" t="s">
        <v>162</v>
      </c>
      <c r="D12" s="9" t="s">
        <v>37</v>
      </c>
      <c r="E12" s="9" t="s">
        <v>56</v>
      </c>
      <c r="F12" s="9" t="s">
        <v>69</v>
      </c>
      <c r="G12" s="9" t="s">
        <v>84</v>
      </c>
      <c r="H12" s="10" t="s">
        <v>37</v>
      </c>
      <c r="I12" s="10" t="s">
        <v>56</v>
      </c>
      <c r="J12" s="10" t="s">
        <v>69</v>
      </c>
      <c r="K12" s="10" t="s">
        <v>84</v>
      </c>
      <c r="L12" s="11" t="s">
        <v>37</v>
      </c>
      <c r="M12" s="11" t="s">
        <v>56</v>
      </c>
      <c r="N12" s="11" t="s">
        <v>69</v>
      </c>
      <c r="O12" s="11" t="s">
        <v>84</v>
      </c>
    </row>
    <row r="13" spans="3:15" x14ac:dyDescent="0.25">
      <c r="C13" s="2" t="s">
        <v>163</v>
      </c>
      <c r="D13" s="9" t="s">
        <v>40</v>
      </c>
      <c r="E13" s="9" t="s">
        <v>57</v>
      </c>
      <c r="F13" s="9" t="s">
        <v>70</v>
      </c>
      <c r="G13" s="12" t="s">
        <v>85</v>
      </c>
      <c r="H13" s="10" t="s">
        <v>40</v>
      </c>
      <c r="I13" s="10" t="s">
        <v>57</v>
      </c>
      <c r="J13" s="10" t="s">
        <v>70</v>
      </c>
      <c r="K13" s="12" t="s">
        <v>85</v>
      </c>
      <c r="L13" s="11" t="s">
        <v>40</v>
      </c>
      <c r="M13" s="11" t="s">
        <v>57</v>
      </c>
      <c r="N13" s="11" t="s">
        <v>70</v>
      </c>
      <c r="O13" s="12" t="s">
        <v>85</v>
      </c>
    </row>
    <row r="14" spans="3:15" x14ac:dyDescent="0.25">
      <c r="C14" s="2" t="s">
        <v>155</v>
      </c>
      <c r="D14" s="9" t="s">
        <v>41</v>
      </c>
      <c r="E14" s="9" t="s">
        <v>59</v>
      </c>
      <c r="F14" s="9" t="s">
        <v>72</v>
      </c>
      <c r="G14" s="9" t="s">
        <v>86</v>
      </c>
      <c r="H14" s="10" t="s">
        <v>41</v>
      </c>
      <c r="I14" s="10" t="s">
        <v>59</v>
      </c>
      <c r="J14" s="10" t="s">
        <v>72</v>
      </c>
      <c r="K14" s="10" t="s">
        <v>86</v>
      </c>
      <c r="L14" s="11" t="s">
        <v>41</v>
      </c>
      <c r="M14" s="11" t="s">
        <v>59</v>
      </c>
      <c r="N14" s="11" t="s">
        <v>72</v>
      </c>
      <c r="O14" s="11" t="s">
        <v>86</v>
      </c>
    </row>
    <row r="16" spans="3:15" x14ac:dyDescent="0.25">
      <c r="C16" s="5" t="s">
        <v>153</v>
      </c>
    </row>
    <row r="17" spans="3:15" x14ac:dyDescent="0.25">
      <c r="C17" s="2"/>
      <c r="D17" s="2">
        <v>1</v>
      </c>
      <c r="E17" s="2">
        <v>2</v>
      </c>
      <c r="F17" s="2">
        <v>3</v>
      </c>
      <c r="G17" s="2">
        <v>4</v>
      </c>
      <c r="H17" s="2">
        <v>5</v>
      </c>
      <c r="I17" s="2">
        <v>6</v>
      </c>
      <c r="J17" s="2">
        <v>7</v>
      </c>
      <c r="K17" s="2">
        <v>8</v>
      </c>
      <c r="L17" s="2">
        <v>9</v>
      </c>
      <c r="M17" s="2">
        <v>10</v>
      </c>
      <c r="N17" s="2">
        <v>11</v>
      </c>
      <c r="O17" s="2">
        <v>12</v>
      </c>
    </row>
    <row r="18" spans="3:15" x14ac:dyDescent="0.25">
      <c r="C18" s="2" t="s">
        <v>147</v>
      </c>
      <c r="D18" s="13" t="s">
        <v>88</v>
      </c>
      <c r="E18" s="13" t="s">
        <v>98</v>
      </c>
      <c r="F18" s="13" t="s">
        <v>112</v>
      </c>
      <c r="G18" s="13" t="s">
        <v>124</v>
      </c>
      <c r="H18" s="14" t="s">
        <v>88</v>
      </c>
      <c r="I18" s="14" t="s">
        <v>98</v>
      </c>
      <c r="J18" s="14" t="s">
        <v>112</v>
      </c>
      <c r="K18" s="14" t="s">
        <v>124</v>
      </c>
      <c r="L18" s="15" t="s">
        <v>88</v>
      </c>
      <c r="M18" s="15" t="s">
        <v>98</v>
      </c>
      <c r="N18" s="15" t="s">
        <v>112</v>
      </c>
      <c r="O18" s="15" t="s">
        <v>124</v>
      </c>
    </row>
    <row r="19" spans="3:15" x14ac:dyDescent="0.25">
      <c r="C19" s="2" t="s">
        <v>153</v>
      </c>
      <c r="D19" s="13" t="s">
        <v>89</v>
      </c>
      <c r="E19" s="13" t="s">
        <v>100</v>
      </c>
      <c r="F19" s="13" t="s">
        <v>114</v>
      </c>
      <c r="G19" s="13" t="s">
        <v>126</v>
      </c>
      <c r="H19" s="14" t="s">
        <v>89</v>
      </c>
      <c r="I19" s="14" t="s">
        <v>100</v>
      </c>
      <c r="J19" s="14" t="s">
        <v>114</v>
      </c>
      <c r="K19" s="14" t="s">
        <v>126</v>
      </c>
      <c r="L19" s="15" t="s">
        <v>89</v>
      </c>
      <c r="M19" s="15" t="s">
        <v>100</v>
      </c>
      <c r="N19" s="15" t="s">
        <v>114</v>
      </c>
      <c r="O19" s="15" t="s">
        <v>126</v>
      </c>
    </row>
    <row r="20" spans="3:15" x14ac:dyDescent="0.25">
      <c r="C20" s="2" t="s">
        <v>159</v>
      </c>
      <c r="D20" s="13" t="s">
        <v>91</v>
      </c>
      <c r="E20" s="13" t="s">
        <v>102</v>
      </c>
      <c r="F20" s="13" t="s">
        <v>116</v>
      </c>
      <c r="G20" s="12" t="s">
        <v>85</v>
      </c>
      <c r="H20" s="14" t="s">
        <v>91</v>
      </c>
      <c r="I20" s="14" t="s">
        <v>102</v>
      </c>
      <c r="J20" s="14" t="s">
        <v>116</v>
      </c>
      <c r="K20" s="12" t="s">
        <v>85</v>
      </c>
      <c r="L20" s="15" t="s">
        <v>91</v>
      </c>
      <c r="M20" s="15" t="s">
        <v>102</v>
      </c>
      <c r="N20" s="15" t="s">
        <v>116</v>
      </c>
      <c r="O20" s="12" t="s">
        <v>85</v>
      </c>
    </row>
    <row r="21" spans="3:15" x14ac:dyDescent="0.25">
      <c r="C21" s="2" t="s">
        <v>160</v>
      </c>
      <c r="D21" s="13" t="s">
        <v>92</v>
      </c>
      <c r="E21" s="13" t="s">
        <v>104</v>
      </c>
      <c r="F21" s="13" t="s">
        <v>117</v>
      </c>
      <c r="G21" s="13" t="s">
        <v>128</v>
      </c>
      <c r="H21" s="14" t="s">
        <v>92</v>
      </c>
      <c r="I21" s="14" t="s">
        <v>104</v>
      </c>
      <c r="J21" s="14" t="s">
        <v>117</v>
      </c>
      <c r="K21" s="14" t="s">
        <v>128</v>
      </c>
      <c r="L21" s="15" t="s">
        <v>92</v>
      </c>
      <c r="M21" s="15" t="s">
        <v>104</v>
      </c>
      <c r="N21" s="15" t="s">
        <v>117</v>
      </c>
      <c r="O21" s="15" t="s">
        <v>128</v>
      </c>
    </row>
    <row r="22" spans="3:15" x14ac:dyDescent="0.25">
      <c r="C22" s="2" t="s">
        <v>161</v>
      </c>
      <c r="D22" s="13" t="s">
        <v>93</v>
      </c>
      <c r="E22" s="13" t="s">
        <v>105</v>
      </c>
      <c r="F22" s="13" t="s">
        <v>118</v>
      </c>
      <c r="G22" s="13" t="s">
        <v>129</v>
      </c>
      <c r="H22" s="14" t="s">
        <v>93</v>
      </c>
      <c r="I22" s="14" t="s">
        <v>105</v>
      </c>
      <c r="J22" s="14" t="s">
        <v>118</v>
      </c>
      <c r="K22" s="14" t="s">
        <v>129</v>
      </c>
      <c r="L22" s="15" t="s">
        <v>93</v>
      </c>
      <c r="M22" s="15" t="s">
        <v>105</v>
      </c>
      <c r="N22" s="15" t="s">
        <v>118</v>
      </c>
      <c r="O22" s="15" t="s">
        <v>129</v>
      </c>
    </row>
    <row r="23" spans="3:15" x14ac:dyDescent="0.25">
      <c r="C23" s="2" t="s">
        <v>162</v>
      </c>
      <c r="D23" s="13" t="s">
        <v>94</v>
      </c>
      <c r="E23" s="13" t="s">
        <v>107</v>
      </c>
      <c r="F23" s="13" t="s">
        <v>120</v>
      </c>
      <c r="G23" s="13" t="s">
        <v>131</v>
      </c>
      <c r="H23" s="14" t="s">
        <v>94</v>
      </c>
      <c r="I23" s="14" t="s">
        <v>107</v>
      </c>
      <c r="J23" s="14" t="s">
        <v>120</v>
      </c>
      <c r="K23" s="14" t="s">
        <v>131</v>
      </c>
      <c r="L23" s="15" t="s">
        <v>94</v>
      </c>
      <c r="M23" s="15" t="s">
        <v>107</v>
      </c>
      <c r="N23" s="15" t="s">
        <v>120</v>
      </c>
      <c r="O23" s="15" t="s">
        <v>131</v>
      </c>
    </row>
    <row r="24" spans="3:15" x14ac:dyDescent="0.25">
      <c r="C24" s="2" t="s">
        <v>163</v>
      </c>
      <c r="D24" s="13" t="s">
        <v>95</v>
      </c>
      <c r="E24" s="13" t="s">
        <v>109</v>
      </c>
      <c r="F24" s="13" t="s">
        <v>122</v>
      </c>
      <c r="G24" s="16" t="s">
        <v>132</v>
      </c>
      <c r="H24" s="14" t="s">
        <v>95</v>
      </c>
      <c r="I24" s="14" t="s">
        <v>109</v>
      </c>
      <c r="J24" s="14" t="s">
        <v>122</v>
      </c>
      <c r="K24" s="16" t="s">
        <v>132</v>
      </c>
      <c r="L24" s="15" t="s">
        <v>95</v>
      </c>
      <c r="M24" s="15" t="s">
        <v>109</v>
      </c>
      <c r="N24" s="17" t="s">
        <v>122</v>
      </c>
      <c r="O24" s="16" t="s">
        <v>132</v>
      </c>
    </row>
    <row r="25" spans="3:15" x14ac:dyDescent="0.25">
      <c r="C25" s="2" t="s">
        <v>155</v>
      </c>
      <c r="D25" s="13" t="s">
        <v>97</v>
      </c>
      <c r="E25" s="13" t="s">
        <v>110</v>
      </c>
      <c r="F25" s="16" t="s">
        <v>123</v>
      </c>
      <c r="G25" s="16" t="s">
        <v>133</v>
      </c>
      <c r="H25" s="14" t="s">
        <v>97</v>
      </c>
      <c r="I25" s="14" t="s">
        <v>110</v>
      </c>
      <c r="J25" s="16" t="s">
        <v>123</v>
      </c>
      <c r="K25" s="16" t="s">
        <v>133</v>
      </c>
      <c r="L25" s="15" t="s">
        <v>97</v>
      </c>
      <c r="M25" s="15" t="s">
        <v>110</v>
      </c>
      <c r="N25" s="16" t="s">
        <v>123</v>
      </c>
      <c r="O25" s="16" t="s">
        <v>133</v>
      </c>
    </row>
  </sheetData>
  <pageMargins left="0.7" right="0.7" top="0.75" bottom="0.75" header="0.3" footer="0.3"/>
  <pageSetup paperSize="9" scale="5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EC87F-FF0E-4622-9DD5-57E5E6804AC8}">
  <dimension ref="C4:O26"/>
  <sheetViews>
    <sheetView workbookViewId="0">
      <selection activeCell="C6" sqref="C6"/>
    </sheetView>
  </sheetViews>
  <sheetFormatPr defaultRowHeight="15" x14ac:dyDescent="0.25"/>
  <sheetData>
    <row r="4" spans="3:15" ht="26.25" x14ac:dyDescent="0.4">
      <c r="C4" s="1" t="s">
        <v>157</v>
      </c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</row>
    <row r="5" spans="3:15" x14ac:dyDescent="0.25">
      <c r="C5" s="60" t="s">
        <v>423</v>
      </c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</row>
    <row r="6" spans="3:15" x14ac:dyDescent="0.25">
      <c r="C6" s="60" t="s">
        <v>147</v>
      </c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</row>
    <row r="7" spans="3:15" x14ac:dyDescent="0.25">
      <c r="C7" s="8"/>
      <c r="D7" s="2">
        <v>1</v>
      </c>
      <c r="E7" s="2">
        <v>2</v>
      </c>
      <c r="F7" s="2">
        <v>3</v>
      </c>
      <c r="G7" s="2">
        <v>4</v>
      </c>
      <c r="H7" s="2">
        <v>5</v>
      </c>
      <c r="I7" s="2">
        <v>6</v>
      </c>
      <c r="J7" s="2">
        <v>7</v>
      </c>
      <c r="K7" s="2">
        <v>8</v>
      </c>
      <c r="L7" s="2">
        <v>9</v>
      </c>
      <c r="M7" s="2">
        <v>10</v>
      </c>
      <c r="N7" s="2">
        <v>11</v>
      </c>
      <c r="O7" s="2">
        <v>12</v>
      </c>
    </row>
    <row r="8" spans="3:15" x14ac:dyDescent="0.25">
      <c r="C8" s="2" t="s">
        <v>147</v>
      </c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</row>
    <row r="9" spans="3:15" x14ac:dyDescent="0.25">
      <c r="C9" s="2" t="s">
        <v>153</v>
      </c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</row>
    <row r="10" spans="3:15" x14ac:dyDescent="0.25">
      <c r="C10" s="2" t="s">
        <v>159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</row>
    <row r="11" spans="3:15" x14ac:dyDescent="0.25">
      <c r="C11" s="2" t="s">
        <v>160</v>
      </c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</row>
    <row r="12" spans="3:15" x14ac:dyDescent="0.25">
      <c r="C12" s="2" t="s">
        <v>161</v>
      </c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</row>
    <row r="13" spans="3:15" x14ac:dyDescent="0.25">
      <c r="C13" s="2" t="s">
        <v>162</v>
      </c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</row>
    <row r="14" spans="3:15" x14ac:dyDescent="0.25">
      <c r="C14" s="2" t="s">
        <v>163</v>
      </c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</row>
    <row r="15" spans="3:15" x14ac:dyDescent="0.25">
      <c r="C15" s="2" t="s">
        <v>155</v>
      </c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</row>
    <row r="16" spans="3:15" x14ac:dyDescent="0.25">
      <c r="C16" s="56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</row>
    <row r="17" spans="3:15" x14ac:dyDescent="0.25">
      <c r="C17" s="60" t="s">
        <v>153</v>
      </c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</row>
    <row r="18" spans="3:15" x14ac:dyDescent="0.25">
      <c r="C18" s="8"/>
      <c r="D18" s="2">
        <v>1</v>
      </c>
      <c r="E18" s="2">
        <v>2</v>
      </c>
      <c r="F18" s="2">
        <v>3</v>
      </c>
      <c r="G18" s="2">
        <v>4</v>
      </c>
      <c r="H18" s="2">
        <v>5</v>
      </c>
      <c r="I18" s="2">
        <v>6</v>
      </c>
      <c r="J18" s="2">
        <v>7</v>
      </c>
      <c r="K18" s="2">
        <v>8</v>
      </c>
      <c r="L18" s="2">
        <v>9</v>
      </c>
      <c r="M18" s="2">
        <v>10</v>
      </c>
      <c r="N18" s="2">
        <v>11</v>
      </c>
      <c r="O18" s="2">
        <v>12</v>
      </c>
    </row>
    <row r="19" spans="3:15" x14ac:dyDescent="0.25">
      <c r="C19" s="2" t="s">
        <v>147</v>
      </c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</row>
    <row r="20" spans="3:15" x14ac:dyDescent="0.25">
      <c r="C20" s="2" t="s">
        <v>153</v>
      </c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</row>
    <row r="21" spans="3:15" x14ac:dyDescent="0.25">
      <c r="C21" s="2" t="s">
        <v>159</v>
      </c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</row>
    <row r="22" spans="3:15" x14ac:dyDescent="0.25">
      <c r="C22" s="2" t="s">
        <v>160</v>
      </c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</row>
    <row r="23" spans="3:15" x14ac:dyDescent="0.25">
      <c r="C23" s="2" t="s">
        <v>161</v>
      </c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</row>
    <row r="24" spans="3:15" x14ac:dyDescent="0.25">
      <c r="C24" s="2" t="s">
        <v>162</v>
      </c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</row>
    <row r="25" spans="3:15" x14ac:dyDescent="0.25">
      <c r="C25" s="2" t="s">
        <v>163</v>
      </c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</row>
    <row r="26" spans="3:15" x14ac:dyDescent="0.25">
      <c r="C26" s="2" t="s">
        <v>155</v>
      </c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C9A60-95FC-46BE-9A6E-95C0098628FA}">
  <dimension ref="B3:L16"/>
  <sheetViews>
    <sheetView topLeftCell="A13" workbookViewId="0">
      <selection activeCell="F24" sqref="F24"/>
    </sheetView>
  </sheetViews>
  <sheetFormatPr defaultRowHeight="15" x14ac:dyDescent="0.25"/>
  <cols>
    <col min="4" max="4" width="16.140625" customWidth="1"/>
    <col min="5" max="5" width="17.28515625" customWidth="1"/>
    <col min="10" max="10" width="23.140625" customWidth="1"/>
  </cols>
  <sheetData>
    <row r="3" spans="2:12" x14ac:dyDescent="0.25">
      <c r="B3" s="2"/>
      <c r="C3" s="8" t="s">
        <v>156</v>
      </c>
      <c r="D3" s="2" t="s">
        <v>262</v>
      </c>
      <c r="E3" s="8" t="s">
        <v>165</v>
      </c>
      <c r="F3" s="8" t="s">
        <v>144</v>
      </c>
      <c r="G3" s="40" t="s">
        <v>145</v>
      </c>
      <c r="H3" s="40" t="s">
        <v>261</v>
      </c>
      <c r="I3" s="40" t="s">
        <v>437</v>
      </c>
      <c r="L3" s="41" t="s">
        <v>278</v>
      </c>
    </row>
    <row r="4" spans="2:12" x14ac:dyDescent="0.25">
      <c r="B4" s="71" t="s">
        <v>164</v>
      </c>
      <c r="C4" s="71"/>
      <c r="D4" s="71" t="s">
        <v>263</v>
      </c>
      <c r="E4" s="71" t="s">
        <v>252</v>
      </c>
      <c r="F4" s="71" t="s">
        <v>135</v>
      </c>
      <c r="G4" s="71">
        <v>23</v>
      </c>
      <c r="H4" s="71">
        <v>5</v>
      </c>
      <c r="I4" s="71" t="s">
        <v>428</v>
      </c>
      <c r="L4" t="s">
        <v>279</v>
      </c>
    </row>
    <row r="5" spans="2:12" x14ac:dyDescent="0.25">
      <c r="B5" s="71" t="s">
        <v>166</v>
      </c>
      <c r="C5" s="71"/>
      <c r="D5" s="71" t="s">
        <v>264</v>
      </c>
      <c r="E5" s="71" t="s">
        <v>253</v>
      </c>
      <c r="F5" s="71" t="s">
        <v>135</v>
      </c>
      <c r="G5" s="71">
        <v>23</v>
      </c>
      <c r="H5" s="71">
        <v>5</v>
      </c>
      <c r="I5" s="71" t="s">
        <v>428</v>
      </c>
      <c r="L5" t="s">
        <v>280</v>
      </c>
    </row>
    <row r="6" spans="2:12" x14ac:dyDescent="0.25">
      <c r="B6" s="71" t="s">
        <v>167</v>
      </c>
      <c r="C6" s="71"/>
      <c r="D6" s="71" t="s">
        <v>265</v>
      </c>
      <c r="E6" s="71" t="s">
        <v>256</v>
      </c>
      <c r="F6" s="71" t="s">
        <v>135</v>
      </c>
      <c r="G6" s="71">
        <v>23</v>
      </c>
      <c r="H6" s="71">
        <v>5</v>
      </c>
      <c r="I6" s="71" t="s">
        <v>428</v>
      </c>
      <c r="L6" t="s">
        <v>281</v>
      </c>
    </row>
    <row r="7" spans="2:12" x14ac:dyDescent="0.25">
      <c r="B7" s="2" t="s">
        <v>168</v>
      </c>
      <c r="C7" s="2"/>
      <c r="D7" s="2" t="s">
        <v>267</v>
      </c>
      <c r="E7" s="2" t="s">
        <v>256</v>
      </c>
      <c r="F7" s="2" t="s">
        <v>135</v>
      </c>
      <c r="G7" s="2">
        <v>23</v>
      </c>
      <c r="H7" s="2">
        <v>5</v>
      </c>
      <c r="I7" s="55" t="s">
        <v>429</v>
      </c>
      <c r="L7" t="s">
        <v>295</v>
      </c>
    </row>
    <row r="8" spans="2:12" x14ac:dyDescent="0.25">
      <c r="B8" s="2" t="s">
        <v>169</v>
      </c>
      <c r="C8" s="2"/>
      <c r="D8" s="2" t="s">
        <v>268</v>
      </c>
      <c r="E8" s="2" t="s">
        <v>242</v>
      </c>
      <c r="F8" s="2" t="s">
        <v>135</v>
      </c>
      <c r="G8" s="2">
        <v>15</v>
      </c>
      <c r="H8" s="2">
        <v>5</v>
      </c>
      <c r="I8" s="55" t="s">
        <v>430</v>
      </c>
    </row>
    <row r="9" spans="2:12" x14ac:dyDescent="0.25">
      <c r="B9" s="2" t="s">
        <v>170</v>
      </c>
      <c r="C9" s="2"/>
      <c r="D9" s="2" t="s">
        <v>269</v>
      </c>
      <c r="E9" s="2" t="s">
        <v>242</v>
      </c>
      <c r="F9" s="2" t="s">
        <v>135</v>
      </c>
      <c r="G9" s="2">
        <v>15</v>
      </c>
      <c r="H9" s="2">
        <v>5</v>
      </c>
      <c r="I9" s="55" t="s">
        <v>431</v>
      </c>
      <c r="J9" s="70" t="s">
        <v>439</v>
      </c>
    </row>
    <row r="10" spans="2:12" x14ac:dyDescent="0.25">
      <c r="B10" s="2" t="s">
        <v>171</v>
      </c>
      <c r="C10" s="2"/>
      <c r="D10" s="2" t="s">
        <v>270</v>
      </c>
      <c r="E10" s="2" t="s">
        <v>189</v>
      </c>
      <c r="F10" s="2" t="s">
        <v>258</v>
      </c>
      <c r="G10" s="2">
        <v>15</v>
      </c>
      <c r="H10" s="2">
        <v>5</v>
      </c>
      <c r="I10" s="55" t="s">
        <v>432</v>
      </c>
    </row>
    <row r="11" spans="2:12" x14ac:dyDescent="0.25">
      <c r="B11" s="2" t="s">
        <v>172</v>
      </c>
      <c r="C11" s="2"/>
      <c r="D11" s="2" t="s">
        <v>271</v>
      </c>
      <c r="E11" s="2" t="s">
        <v>189</v>
      </c>
      <c r="F11" s="2" t="s">
        <v>258</v>
      </c>
      <c r="G11" s="2">
        <v>15</v>
      </c>
      <c r="H11" s="2">
        <v>5</v>
      </c>
      <c r="I11" s="55" t="s">
        <v>433</v>
      </c>
    </row>
    <row r="12" spans="2:12" x14ac:dyDescent="0.25">
      <c r="B12" s="2" t="s">
        <v>173</v>
      </c>
      <c r="C12" s="2"/>
      <c r="D12" s="2" t="s">
        <v>266</v>
      </c>
      <c r="E12" s="2" t="s">
        <v>241</v>
      </c>
      <c r="F12" s="2" t="s">
        <v>258</v>
      </c>
      <c r="G12" s="2">
        <v>15</v>
      </c>
      <c r="H12" s="2">
        <v>5</v>
      </c>
      <c r="I12" s="55" t="s">
        <v>434</v>
      </c>
    </row>
    <row r="13" spans="2:12" x14ac:dyDescent="0.25">
      <c r="B13" s="2" t="s">
        <v>174</v>
      </c>
      <c r="C13" s="2"/>
      <c r="D13" s="2" t="s">
        <v>272</v>
      </c>
      <c r="E13" s="2" t="s">
        <v>241</v>
      </c>
      <c r="F13" s="2" t="s">
        <v>258</v>
      </c>
      <c r="G13" s="2">
        <v>15</v>
      </c>
      <c r="H13" s="2">
        <v>5</v>
      </c>
      <c r="I13" s="55" t="s">
        <v>435</v>
      </c>
    </row>
    <row r="14" spans="2:12" x14ac:dyDescent="0.25">
      <c r="B14" s="2" t="s">
        <v>259</v>
      </c>
      <c r="C14" s="2"/>
      <c r="D14" s="2" t="s">
        <v>273</v>
      </c>
      <c r="E14" s="2" t="s">
        <v>242</v>
      </c>
      <c r="F14" s="2" t="s">
        <v>258</v>
      </c>
      <c r="G14" s="2">
        <v>15</v>
      </c>
      <c r="H14" s="2">
        <v>5</v>
      </c>
      <c r="I14" s="55" t="s">
        <v>436</v>
      </c>
    </row>
    <row r="15" spans="2:12" x14ac:dyDescent="0.25">
      <c r="B15" s="2" t="s">
        <v>260</v>
      </c>
      <c r="C15" s="2"/>
      <c r="D15" s="2" t="s">
        <v>274</v>
      </c>
      <c r="E15" s="2" t="s">
        <v>242</v>
      </c>
      <c r="F15" s="2" t="s">
        <v>258</v>
      </c>
      <c r="G15" s="2">
        <v>15</v>
      </c>
      <c r="H15" s="2">
        <v>5</v>
      </c>
      <c r="I15" s="55" t="s">
        <v>438</v>
      </c>
    </row>
    <row r="16" spans="2:12" x14ac:dyDescent="0.25">
      <c r="G16">
        <f>SUM(G4:G15)</f>
        <v>212</v>
      </c>
      <c r="H16">
        <f>SUM(H4:H15)</f>
        <v>60</v>
      </c>
    </row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232F9-E633-4858-9E3E-683EB4676325}">
  <dimension ref="B1:Y36"/>
  <sheetViews>
    <sheetView topLeftCell="A13" zoomScaleNormal="100" workbookViewId="0">
      <selection activeCell="Q15" sqref="Q15"/>
    </sheetView>
  </sheetViews>
  <sheetFormatPr defaultRowHeight="15" x14ac:dyDescent="0.25"/>
  <cols>
    <col min="3" max="3" width="26" customWidth="1"/>
    <col min="12" max="12" width="18.85546875" customWidth="1"/>
    <col min="13" max="13" width="17.28515625" customWidth="1"/>
    <col min="14" max="14" width="19" customWidth="1"/>
    <col min="15" max="15" width="22.5703125" customWidth="1"/>
    <col min="16" max="16" width="17.5703125" customWidth="1"/>
    <col min="17" max="17" width="20.85546875" customWidth="1"/>
  </cols>
  <sheetData>
    <row r="1" spans="2:25" x14ac:dyDescent="0.25"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</row>
    <row r="2" spans="2:25" x14ac:dyDescent="0.25">
      <c r="B2" t="s">
        <v>320</v>
      </c>
      <c r="C2" s="2" t="s">
        <v>265</v>
      </c>
      <c r="K2" s="38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</row>
    <row r="3" spans="2:25" x14ac:dyDescent="0.25">
      <c r="B3" t="s">
        <v>156</v>
      </c>
      <c r="K3" s="51"/>
      <c r="L3" s="51" t="s">
        <v>448</v>
      </c>
      <c r="M3" s="52"/>
      <c r="N3" s="52" t="s">
        <v>440</v>
      </c>
      <c r="O3" s="52"/>
      <c r="P3" s="59"/>
      <c r="Q3" s="59"/>
      <c r="R3" s="59"/>
      <c r="S3" s="59"/>
      <c r="T3" s="59"/>
      <c r="U3" s="59"/>
      <c r="V3" s="59"/>
      <c r="W3" s="59"/>
      <c r="X3" s="59"/>
      <c r="Y3" s="59"/>
    </row>
    <row r="4" spans="2:25" x14ac:dyDescent="0.25">
      <c r="K4" s="39"/>
      <c r="L4" s="39" t="s">
        <v>137</v>
      </c>
      <c r="M4" s="39" t="s">
        <v>138</v>
      </c>
      <c r="N4" s="39" t="s">
        <v>139</v>
      </c>
      <c r="O4" s="39" t="s">
        <v>140</v>
      </c>
      <c r="P4" s="39" t="s">
        <v>141</v>
      </c>
      <c r="Q4" s="59" t="s">
        <v>142</v>
      </c>
      <c r="R4" s="59"/>
      <c r="S4" s="59"/>
      <c r="T4" s="59"/>
      <c r="U4" s="59"/>
      <c r="V4" s="59"/>
      <c r="W4" s="59"/>
      <c r="X4" s="59"/>
      <c r="Y4" s="59"/>
    </row>
    <row r="5" spans="2:25" x14ac:dyDescent="0.25">
      <c r="B5">
        <v>1</v>
      </c>
      <c r="C5" t="s">
        <v>257</v>
      </c>
      <c r="K5" s="53"/>
      <c r="L5" s="39">
        <v>0</v>
      </c>
      <c r="M5" s="39">
        <v>0</v>
      </c>
      <c r="N5" s="39">
        <v>0</v>
      </c>
      <c r="O5" s="39">
        <v>370.8</v>
      </c>
      <c r="P5" s="39">
        <v>0</v>
      </c>
      <c r="Q5" s="59">
        <v>0</v>
      </c>
      <c r="R5" s="59"/>
      <c r="S5" s="59"/>
      <c r="T5" s="59"/>
      <c r="U5" s="59"/>
      <c r="V5" s="59"/>
      <c r="W5" s="59"/>
      <c r="X5" s="59"/>
      <c r="Y5" s="59"/>
    </row>
    <row r="6" spans="2:25" s="56" customFormat="1" x14ac:dyDescent="0.25">
      <c r="B6">
        <v>2</v>
      </c>
      <c r="C6" t="s">
        <v>143</v>
      </c>
      <c r="K6" s="53"/>
      <c r="L6" s="39">
        <v>50</v>
      </c>
      <c r="M6" s="39">
        <f>M8/10</f>
        <v>0.1</v>
      </c>
      <c r="N6" s="39">
        <f t="shared" ref="N6:Q6" si="0">N8/10</f>
        <v>4.5</v>
      </c>
      <c r="O6" s="39">
        <f t="shared" si="0"/>
        <v>32.58</v>
      </c>
      <c r="P6" s="39">
        <f t="shared" si="0"/>
        <v>6.7549999999999999</v>
      </c>
      <c r="Q6" s="39">
        <f t="shared" si="0"/>
        <v>6.7549999999999999</v>
      </c>
      <c r="R6" s="59"/>
      <c r="S6" s="59"/>
      <c r="T6" s="59"/>
      <c r="U6" s="59"/>
      <c r="V6" s="59"/>
      <c r="W6" s="59"/>
      <c r="X6" s="59"/>
      <c r="Y6" s="59"/>
    </row>
    <row r="7" spans="2:25" x14ac:dyDescent="0.25">
      <c r="B7">
        <v>60</v>
      </c>
      <c r="C7" t="s">
        <v>321</v>
      </c>
      <c r="K7" s="53"/>
      <c r="L7" s="39">
        <v>250</v>
      </c>
      <c r="M7" s="39">
        <v>0.5</v>
      </c>
      <c r="N7" s="39">
        <v>22.5</v>
      </c>
      <c r="O7" s="39">
        <v>348.3</v>
      </c>
      <c r="P7" s="39">
        <v>33.770000000000003</v>
      </c>
      <c r="Q7" s="59">
        <v>33.770000000000003</v>
      </c>
      <c r="R7" s="59"/>
      <c r="S7" s="59"/>
      <c r="T7" s="59"/>
      <c r="U7" s="59"/>
      <c r="V7" s="59"/>
      <c r="W7" s="59"/>
      <c r="X7" s="59"/>
      <c r="Y7" s="59"/>
    </row>
    <row r="8" spans="2:25" x14ac:dyDescent="0.25">
      <c r="K8" s="39"/>
      <c r="L8" s="39">
        <v>500</v>
      </c>
      <c r="M8" s="39">
        <v>1</v>
      </c>
      <c r="N8" s="39">
        <v>45</v>
      </c>
      <c r="O8" s="39">
        <v>325.8</v>
      </c>
      <c r="P8" s="39">
        <v>67.55</v>
      </c>
      <c r="Q8" s="59">
        <v>67.55</v>
      </c>
      <c r="R8" s="59"/>
      <c r="S8" s="59"/>
      <c r="T8" s="59"/>
      <c r="U8" s="59"/>
      <c r="V8" s="59"/>
      <c r="W8" s="59"/>
      <c r="X8" s="59"/>
      <c r="Y8" s="59"/>
    </row>
    <row r="9" spans="2:25" x14ac:dyDescent="0.25">
      <c r="K9" s="53"/>
      <c r="L9" s="39">
        <v>625</v>
      </c>
      <c r="M9" s="39">
        <v>1.25</v>
      </c>
      <c r="N9" s="39">
        <v>56.25</v>
      </c>
      <c r="O9" s="39">
        <v>314.55</v>
      </c>
      <c r="P9" s="39">
        <v>84.424999999999997</v>
      </c>
      <c r="Q9" s="59">
        <v>84.424999999999997</v>
      </c>
      <c r="R9" s="59"/>
      <c r="S9" s="59"/>
      <c r="T9" s="59"/>
      <c r="U9" s="59"/>
      <c r="V9" s="59"/>
      <c r="W9" s="59"/>
      <c r="X9" s="59"/>
      <c r="Y9" s="59"/>
    </row>
    <row r="10" spans="2:25" x14ac:dyDescent="0.25">
      <c r="K10" s="39"/>
      <c r="L10" s="39">
        <v>1250</v>
      </c>
      <c r="M10" s="39">
        <v>2.5</v>
      </c>
      <c r="N10" s="39">
        <v>112.5</v>
      </c>
      <c r="O10" s="39">
        <v>258.3</v>
      </c>
      <c r="P10" s="39">
        <v>168.875</v>
      </c>
      <c r="Q10" s="59">
        <v>168.875</v>
      </c>
      <c r="R10" s="59"/>
      <c r="S10" s="59"/>
      <c r="T10" s="59"/>
      <c r="U10" s="59"/>
      <c r="V10" s="59"/>
      <c r="W10" s="59"/>
      <c r="X10" s="59"/>
      <c r="Y10" s="59"/>
    </row>
    <row r="11" spans="2:25" x14ac:dyDescent="0.25">
      <c r="B11" s="38"/>
      <c r="C11" s="5" t="s">
        <v>145</v>
      </c>
      <c r="K11" s="39"/>
      <c r="L11" s="39">
        <v>2500</v>
      </c>
      <c r="M11" s="39">
        <v>5</v>
      </c>
      <c r="N11" s="39">
        <v>225</v>
      </c>
      <c r="O11" s="39">
        <v>145.80000000000001</v>
      </c>
      <c r="P11" s="39">
        <v>211.0625</v>
      </c>
      <c r="Q11" s="59">
        <v>211.0625</v>
      </c>
      <c r="R11" s="59"/>
      <c r="S11" s="59"/>
      <c r="T11" s="59"/>
      <c r="U11" s="59"/>
      <c r="V11" s="59"/>
      <c r="W11" s="59"/>
      <c r="X11" s="59"/>
      <c r="Y11" s="59"/>
    </row>
    <row r="12" spans="2:25" x14ac:dyDescent="0.25">
      <c r="B12" s="44">
        <v>1</v>
      </c>
      <c r="C12" s="31">
        <v>0</v>
      </c>
      <c r="D12" s="31" t="s">
        <v>146</v>
      </c>
      <c r="E12" s="31">
        <v>0</v>
      </c>
      <c r="F12" s="31">
        <v>0</v>
      </c>
      <c r="G12" s="31">
        <v>0</v>
      </c>
      <c r="H12" s="31">
        <v>0</v>
      </c>
      <c r="I12" s="31">
        <v>0</v>
      </c>
      <c r="K12" s="39"/>
      <c r="L12" s="39">
        <v>5000</v>
      </c>
      <c r="M12" s="39">
        <v>10</v>
      </c>
      <c r="N12" s="39">
        <v>450</v>
      </c>
      <c r="O12" s="39">
        <v>211.79999999999995</v>
      </c>
      <c r="P12" s="39">
        <v>422.1875</v>
      </c>
      <c r="Q12" s="59">
        <v>422.1875</v>
      </c>
      <c r="R12" s="59" t="s">
        <v>441</v>
      </c>
      <c r="S12" s="59"/>
      <c r="T12" s="59"/>
      <c r="U12" s="59"/>
      <c r="V12" s="59"/>
      <c r="W12" s="59"/>
      <c r="X12" s="59"/>
      <c r="Y12" s="59"/>
    </row>
    <row r="13" spans="2:25" x14ac:dyDescent="0.25">
      <c r="B13" s="44">
        <v>2</v>
      </c>
      <c r="C13" s="45" t="str">
        <f t="shared" ref="C13" si="1">F13&amp;"_"&amp;E13&amp;"_"&amp;G13&amp;"_"&amp;H13&amp;"_"&amp;D13</f>
        <v>Ctrl_1_DMSO_TSB_A</v>
      </c>
      <c r="D13" s="45" t="s">
        <v>147</v>
      </c>
      <c r="E13" s="45">
        <v>1</v>
      </c>
      <c r="F13" s="46" t="s">
        <v>148</v>
      </c>
      <c r="G13" s="45" t="s">
        <v>149</v>
      </c>
      <c r="H13" s="45" t="s">
        <v>150</v>
      </c>
      <c r="I13" s="45" t="s">
        <v>147</v>
      </c>
      <c r="K13" s="38"/>
      <c r="L13" s="59"/>
      <c r="M13" s="59"/>
      <c r="N13" s="59">
        <v>911.25</v>
      </c>
      <c r="O13" s="59">
        <v>1975.35</v>
      </c>
      <c r="P13" s="59"/>
      <c r="Q13" s="59"/>
      <c r="R13" s="59"/>
      <c r="S13" s="59"/>
      <c r="T13" s="59"/>
      <c r="U13" s="59"/>
      <c r="V13" s="59"/>
      <c r="W13" s="59"/>
      <c r="X13" s="59"/>
      <c r="Y13" s="59"/>
    </row>
    <row r="14" spans="2:25" x14ac:dyDescent="0.25">
      <c r="B14" s="44">
        <v>3</v>
      </c>
      <c r="C14" s="45" t="str">
        <f t="shared" ref="C14:C19" si="2">F14&amp;"_"&amp;E14&amp;"_"&amp;G14&amp;"_"&amp;H14&amp;"_"&amp;D14</f>
        <v>50_1_SCOP _TSB_A</v>
      </c>
      <c r="D14" s="45" t="s">
        <v>147</v>
      </c>
      <c r="E14" s="45">
        <v>1</v>
      </c>
      <c r="F14" s="45">
        <v>50</v>
      </c>
      <c r="G14" s="45" t="s">
        <v>254</v>
      </c>
      <c r="H14" s="45" t="s">
        <v>150</v>
      </c>
      <c r="I14" s="45" t="s">
        <v>147</v>
      </c>
      <c r="K14" s="54"/>
      <c r="L14" s="59" t="s">
        <v>442</v>
      </c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</row>
    <row r="15" spans="2:25" x14ac:dyDescent="0.25">
      <c r="B15" s="44">
        <v>4</v>
      </c>
      <c r="C15" s="45" t="str">
        <f t="shared" si="2"/>
        <v>250_1_SCOP _TSB_A</v>
      </c>
      <c r="D15" s="45" t="s">
        <v>147</v>
      </c>
      <c r="E15" s="45">
        <v>1</v>
      </c>
      <c r="F15" s="47">
        <v>250</v>
      </c>
      <c r="G15" s="45" t="s">
        <v>254</v>
      </c>
      <c r="H15" s="45" t="s">
        <v>150</v>
      </c>
      <c r="I15" s="45" t="s">
        <v>147</v>
      </c>
      <c r="K15" s="39"/>
      <c r="L15" s="59"/>
      <c r="M15" s="39"/>
      <c r="N15" s="59"/>
      <c r="O15" s="39"/>
      <c r="P15" s="39"/>
      <c r="Q15" s="59"/>
      <c r="R15" s="59"/>
      <c r="S15" s="59"/>
      <c r="T15" s="59"/>
      <c r="U15" s="59"/>
      <c r="V15" s="59"/>
      <c r="W15" s="59"/>
      <c r="X15" s="59"/>
      <c r="Y15" s="59"/>
    </row>
    <row r="16" spans="2:25" x14ac:dyDescent="0.25">
      <c r="B16" s="44">
        <v>5</v>
      </c>
      <c r="C16" s="45" t="str">
        <f t="shared" si="2"/>
        <v>500_1_SCOP _TSB_A</v>
      </c>
      <c r="D16" s="45" t="s">
        <v>147</v>
      </c>
      <c r="E16" s="45">
        <v>1</v>
      </c>
      <c r="F16" s="46">
        <v>500</v>
      </c>
      <c r="G16" s="45" t="s">
        <v>254</v>
      </c>
      <c r="H16" s="45" t="s">
        <v>150</v>
      </c>
      <c r="I16" s="45" t="s">
        <v>147</v>
      </c>
      <c r="K16" s="38"/>
      <c r="L16" s="59" t="s">
        <v>443</v>
      </c>
      <c r="M16" s="59"/>
      <c r="N16" s="59" t="s">
        <v>444</v>
      </c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</row>
    <row r="17" spans="2:25" x14ac:dyDescent="0.25">
      <c r="B17" s="44">
        <v>6</v>
      </c>
      <c r="C17" s="45" t="str">
        <f t="shared" si="2"/>
        <v>625_1_SCOP _TSB_A</v>
      </c>
      <c r="D17" s="45" t="s">
        <v>147</v>
      </c>
      <c r="E17" s="45">
        <v>1</v>
      </c>
      <c r="F17" s="47">
        <v>625</v>
      </c>
      <c r="G17" s="45" t="s">
        <v>254</v>
      </c>
      <c r="H17" s="45" t="s">
        <v>150</v>
      </c>
      <c r="I17" s="45" t="s">
        <v>147</v>
      </c>
      <c r="K17" s="38"/>
      <c r="L17" s="59" t="s">
        <v>137</v>
      </c>
      <c r="M17" s="59" t="s">
        <v>138</v>
      </c>
      <c r="N17" s="59" t="s">
        <v>139</v>
      </c>
      <c r="O17" s="59" t="s">
        <v>140</v>
      </c>
      <c r="P17" s="59" t="s">
        <v>141</v>
      </c>
      <c r="Q17" s="59" t="s">
        <v>142</v>
      </c>
      <c r="R17" s="59"/>
      <c r="S17" s="59"/>
      <c r="T17" s="59"/>
      <c r="U17" s="59"/>
      <c r="V17" s="59"/>
      <c r="W17" s="59"/>
      <c r="X17" s="59"/>
      <c r="Y17" s="59"/>
    </row>
    <row r="18" spans="2:25" x14ac:dyDescent="0.25">
      <c r="B18" s="44">
        <v>7</v>
      </c>
      <c r="C18" s="45" t="str">
        <f t="shared" si="2"/>
        <v>1250_1_SCOP _TSB_A</v>
      </c>
      <c r="D18" s="45" t="s">
        <v>147</v>
      </c>
      <c r="E18" s="45">
        <v>1</v>
      </c>
      <c r="F18" s="47">
        <v>1250</v>
      </c>
      <c r="G18" s="45" t="s">
        <v>254</v>
      </c>
      <c r="H18" s="45" t="s">
        <v>150</v>
      </c>
      <c r="I18" s="45" t="s">
        <v>147</v>
      </c>
      <c r="K18" s="38"/>
      <c r="L18" s="59">
        <v>0</v>
      </c>
      <c r="M18" s="59"/>
      <c r="N18" s="59">
        <v>0</v>
      </c>
      <c r="O18" s="59">
        <v>370.8</v>
      </c>
      <c r="P18" s="59">
        <v>0</v>
      </c>
      <c r="Q18" s="59">
        <v>0</v>
      </c>
      <c r="R18" s="59"/>
      <c r="S18" s="59"/>
      <c r="T18" s="59"/>
      <c r="U18" s="59"/>
      <c r="V18" s="59"/>
      <c r="W18" s="59"/>
      <c r="X18" s="59"/>
      <c r="Y18" s="59"/>
    </row>
    <row r="19" spans="2:25" x14ac:dyDescent="0.25">
      <c r="B19" s="44">
        <v>8</v>
      </c>
      <c r="C19" s="45" t="str">
        <f t="shared" si="2"/>
        <v>2500_1_SCOP _TSB_A</v>
      </c>
      <c r="D19" s="45" t="s">
        <v>147</v>
      </c>
      <c r="E19" s="45">
        <v>1</v>
      </c>
      <c r="F19" s="47">
        <v>2500</v>
      </c>
      <c r="G19" s="45" t="s">
        <v>254</v>
      </c>
      <c r="H19" s="45" t="s">
        <v>150</v>
      </c>
      <c r="I19" s="45" t="s">
        <v>147</v>
      </c>
      <c r="L19" s="59">
        <v>10</v>
      </c>
      <c r="M19" s="59"/>
      <c r="N19" s="59">
        <v>132.4</v>
      </c>
      <c r="O19" s="59">
        <v>238.4</v>
      </c>
      <c r="P19" s="59">
        <v>2.42</v>
      </c>
      <c r="Q19" s="59">
        <v>2.42</v>
      </c>
      <c r="R19" s="59"/>
      <c r="S19" s="59"/>
      <c r="T19" s="59"/>
      <c r="U19" s="59"/>
      <c r="V19" s="59"/>
      <c r="W19" s="59"/>
      <c r="X19" s="59"/>
      <c r="Y19" s="59"/>
    </row>
    <row r="20" spans="2:25" x14ac:dyDescent="0.25">
      <c r="B20" s="44">
        <v>9</v>
      </c>
      <c r="C20" s="48" t="s">
        <v>152</v>
      </c>
      <c r="D20" s="48" t="s">
        <v>153</v>
      </c>
      <c r="E20" s="48">
        <v>1</v>
      </c>
      <c r="F20" s="49" t="s">
        <v>148</v>
      </c>
      <c r="G20" s="48" t="s">
        <v>149</v>
      </c>
      <c r="H20" s="48" t="s">
        <v>150</v>
      </c>
      <c r="I20" s="48" t="s">
        <v>153</v>
      </c>
      <c r="L20" s="59">
        <v>25</v>
      </c>
      <c r="M20" s="59"/>
      <c r="N20" s="59">
        <v>330.8</v>
      </c>
      <c r="O20" s="59">
        <v>40</v>
      </c>
      <c r="P20" s="59">
        <v>6.05</v>
      </c>
      <c r="Q20" s="59">
        <v>6.05</v>
      </c>
      <c r="R20" s="59"/>
      <c r="S20" s="59"/>
      <c r="T20" s="59"/>
      <c r="U20" s="59"/>
      <c r="V20" s="59"/>
      <c r="W20" s="59"/>
      <c r="X20" s="59"/>
      <c r="Y20" s="59"/>
    </row>
    <row r="21" spans="2:25" x14ac:dyDescent="0.25">
      <c r="B21" s="44">
        <v>10</v>
      </c>
      <c r="C21" s="48" t="str">
        <f t="shared" ref="C21" si="3">F21&amp;"_"&amp;E21&amp;"_"&amp;G21&amp;"_"&amp;H21&amp;"_"&amp;D21</f>
        <v>50_1_SCOP _TSB_B</v>
      </c>
      <c r="D21" s="48" t="s">
        <v>153</v>
      </c>
      <c r="E21" s="48">
        <v>1</v>
      </c>
      <c r="F21" s="50">
        <v>50</v>
      </c>
      <c r="G21" s="48" t="s">
        <v>254</v>
      </c>
      <c r="H21" s="48" t="s">
        <v>150</v>
      </c>
      <c r="I21" s="48" t="s">
        <v>153</v>
      </c>
      <c r="L21" s="59">
        <v>50</v>
      </c>
      <c r="M21" s="59"/>
      <c r="N21" s="59">
        <v>661.8</v>
      </c>
      <c r="O21" s="59">
        <v>0</v>
      </c>
      <c r="P21" s="59">
        <v>12.11</v>
      </c>
      <c r="Q21" s="59">
        <v>12.11</v>
      </c>
      <c r="R21" s="59"/>
      <c r="S21" s="59"/>
      <c r="T21" s="59"/>
      <c r="U21" s="59"/>
      <c r="V21" s="59"/>
      <c r="W21" s="59"/>
      <c r="X21" s="59"/>
      <c r="Y21" s="59"/>
    </row>
    <row r="22" spans="2:25" x14ac:dyDescent="0.25">
      <c r="B22" s="44">
        <v>11</v>
      </c>
      <c r="C22" s="48" t="str">
        <f>F22&amp;"_"&amp;E22&amp;"_"&amp;G22&amp;"_"&amp;H22&amp;"_"&amp;D22</f>
        <v>250_1_SCOP _TSB_B</v>
      </c>
      <c r="D22" s="48" t="s">
        <v>153</v>
      </c>
      <c r="E22" s="48">
        <v>1</v>
      </c>
      <c r="F22" s="50">
        <v>250</v>
      </c>
      <c r="G22" s="48" t="s">
        <v>254</v>
      </c>
      <c r="H22" s="48" t="s">
        <v>150</v>
      </c>
      <c r="I22" s="48" t="s">
        <v>153</v>
      </c>
      <c r="L22" s="59"/>
      <c r="M22" s="59"/>
      <c r="N22" s="44"/>
      <c r="O22" s="44"/>
      <c r="P22" s="44"/>
      <c r="Q22" s="72"/>
      <c r="R22" s="44"/>
      <c r="S22" s="44"/>
      <c r="T22" s="44"/>
      <c r="U22" s="59"/>
      <c r="V22" s="59"/>
      <c r="W22" s="59"/>
      <c r="X22" s="59"/>
      <c r="Y22" s="59"/>
    </row>
    <row r="23" spans="2:25" x14ac:dyDescent="0.25">
      <c r="B23" s="44">
        <v>12</v>
      </c>
      <c r="C23" s="48" t="str">
        <f>F23&amp;"_"&amp;E23&amp;"_"&amp;G23&amp;"_"&amp;H23&amp;"_"&amp;D23</f>
        <v>500_1_SCOP _TSB_B</v>
      </c>
      <c r="D23" s="48" t="s">
        <v>153</v>
      </c>
      <c r="E23" s="48">
        <v>1</v>
      </c>
      <c r="F23" s="49">
        <v>500</v>
      </c>
      <c r="G23" s="48" t="s">
        <v>254</v>
      </c>
      <c r="H23" s="48" t="s">
        <v>150</v>
      </c>
      <c r="I23" s="48" t="s">
        <v>153</v>
      </c>
      <c r="L23" s="59" t="s">
        <v>445</v>
      </c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</row>
    <row r="24" spans="2:25" x14ac:dyDescent="0.25">
      <c r="B24" s="44">
        <v>13</v>
      </c>
      <c r="C24" s="48" t="str">
        <f>F24&amp;"_"&amp;E24&amp;"_"&amp;G24&amp;"_"&amp;H24&amp;"_"&amp;D24</f>
        <v>625_1_SCOP _TSB_B</v>
      </c>
      <c r="D24" s="48" t="s">
        <v>153</v>
      </c>
      <c r="E24" s="48">
        <v>1</v>
      </c>
      <c r="F24" s="50">
        <v>625</v>
      </c>
      <c r="G24" s="48" t="s">
        <v>254</v>
      </c>
      <c r="H24" s="48" t="s">
        <v>150</v>
      </c>
      <c r="I24" s="48" t="s">
        <v>153</v>
      </c>
      <c r="L24" s="59" t="s">
        <v>446</v>
      </c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</row>
    <row r="25" spans="2:25" x14ac:dyDescent="0.25">
      <c r="B25" s="44">
        <v>14</v>
      </c>
      <c r="C25" s="48" t="str">
        <f>F25&amp;"_"&amp;E25&amp;"_"&amp;G25&amp;"_"&amp;H25&amp;"_"&amp;D25</f>
        <v>1250_1_SCOP _TSB_B</v>
      </c>
      <c r="D25" s="48" t="s">
        <v>153</v>
      </c>
      <c r="E25" s="48">
        <v>1</v>
      </c>
      <c r="F25" s="50">
        <v>1250</v>
      </c>
      <c r="G25" s="48" t="s">
        <v>254</v>
      </c>
      <c r="H25" s="48" t="s">
        <v>150</v>
      </c>
      <c r="I25" s="48" t="s">
        <v>153</v>
      </c>
      <c r="L25" s="59" t="s">
        <v>447</v>
      </c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</row>
    <row r="26" spans="2:25" x14ac:dyDescent="0.25">
      <c r="B26" s="44">
        <v>15</v>
      </c>
      <c r="C26" s="48" t="str">
        <f>F26&amp;"_"&amp;E26&amp;"_"&amp;G26&amp;"_"&amp;H26&amp;"_"&amp;D26</f>
        <v>2500_1_SCOP _TSB_B</v>
      </c>
      <c r="D26" s="48" t="s">
        <v>153</v>
      </c>
      <c r="E26" s="48">
        <v>1</v>
      </c>
      <c r="F26" s="50">
        <v>2500</v>
      </c>
      <c r="G26" s="48" t="s">
        <v>254</v>
      </c>
      <c r="H26" s="48" t="s">
        <v>150</v>
      </c>
      <c r="I26" s="48" t="s">
        <v>153</v>
      </c>
      <c r="L26" s="44"/>
      <c r="M26" s="44"/>
      <c r="N26" s="44"/>
      <c r="O26" s="72"/>
      <c r="P26" s="44"/>
      <c r="Q26" s="44"/>
      <c r="R26" s="44"/>
      <c r="S26" s="59"/>
      <c r="T26" s="59"/>
      <c r="U26" s="59"/>
      <c r="V26" s="59"/>
      <c r="W26" s="59"/>
      <c r="X26" s="59"/>
      <c r="Y26" s="59"/>
    </row>
    <row r="27" spans="2:25" x14ac:dyDescent="0.25">
      <c r="B27" s="44">
        <v>16</v>
      </c>
      <c r="C27" s="45" t="str">
        <f t="shared" ref="C27:C28" si="4">F27&amp;"_"&amp;E27&amp;"_"&amp;G27&amp;"_"&amp;H27&amp;"_"&amp;D27</f>
        <v>H_1_DMSO_TSB_A</v>
      </c>
      <c r="D27" s="65" t="s">
        <v>147</v>
      </c>
      <c r="E27" s="65">
        <v>1</v>
      </c>
      <c r="F27" s="65" t="s">
        <v>155</v>
      </c>
      <c r="G27" s="45" t="s">
        <v>149</v>
      </c>
      <c r="H27" s="45" t="s">
        <v>150</v>
      </c>
      <c r="I27" s="45" t="s">
        <v>147</v>
      </c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</row>
    <row r="28" spans="2:25" x14ac:dyDescent="0.25">
      <c r="B28" s="44">
        <v>17</v>
      </c>
      <c r="C28" s="48" t="str">
        <f t="shared" si="4"/>
        <v>H_1_DMSO_TSB_B</v>
      </c>
      <c r="D28" s="66" t="s">
        <v>153</v>
      </c>
      <c r="E28" s="66">
        <v>1</v>
      </c>
      <c r="F28" s="66" t="s">
        <v>155</v>
      </c>
      <c r="G28" s="66" t="s">
        <v>149</v>
      </c>
      <c r="H28" s="48" t="s">
        <v>150</v>
      </c>
      <c r="I28" s="48" t="s">
        <v>153</v>
      </c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</row>
    <row r="29" spans="2:25" x14ac:dyDescent="0.25">
      <c r="B29" s="44">
        <v>18</v>
      </c>
      <c r="C29" s="31" t="s">
        <v>154</v>
      </c>
      <c r="D29" s="31"/>
      <c r="E29" s="31"/>
      <c r="F29" s="31"/>
      <c r="G29" s="31"/>
      <c r="H29" s="31"/>
      <c r="I29" s="44" t="s">
        <v>147</v>
      </c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</row>
    <row r="30" spans="2:25" x14ac:dyDescent="0.25">
      <c r="B30" s="44">
        <v>19</v>
      </c>
      <c r="C30" s="45" t="str">
        <f t="shared" ref="C30:C35" si="5">F30&amp;"_"&amp;E30&amp;"_"&amp;G30&amp;"_"&amp;H30&amp;"_"&amp;D30</f>
        <v>10_1_APO_TSB_A</v>
      </c>
      <c r="D30" s="45" t="s">
        <v>147</v>
      </c>
      <c r="E30" s="45">
        <v>1</v>
      </c>
      <c r="F30" s="46">
        <v>10</v>
      </c>
      <c r="G30" s="45" t="s">
        <v>255</v>
      </c>
      <c r="H30" s="45" t="s">
        <v>150</v>
      </c>
      <c r="I30" s="45" t="s">
        <v>147</v>
      </c>
      <c r="J30" s="38"/>
      <c r="K30" s="38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</row>
    <row r="31" spans="2:25" x14ac:dyDescent="0.25">
      <c r="B31" s="44">
        <v>20</v>
      </c>
      <c r="C31" s="48" t="str">
        <f t="shared" si="5"/>
        <v>10_2_APO_TSB_B</v>
      </c>
      <c r="D31" s="48" t="s">
        <v>153</v>
      </c>
      <c r="E31" s="48">
        <v>2</v>
      </c>
      <c r="F31" s="49">
        <v>10</v>
      </c>
      <c r="G31" s="48" t="s">
        <v>255</v>
      </c>
      <c r="H31" s="48" t="s">
        <v>150</v>
      </c>
      <c r="I31" s="48" t="s">
        <v>147</v>
      </c>
      <c r="J31" s="38"/>
      <c r="K31" s="38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</row>
    <row r="32" spans="2:25" x14ac:dyDescent="0.25">
      <c r="B32" s="44">
        <v>21</v>
      </c>
      <c r="C32" s="45" t="str">
        <f t="shared" si="5"/>
        <v>25_1_APO_TSB_A</v>
      </c>
      <c r="D32" s="45" t="s">
        <v>147</v>
      </c>
      <c r="E32" s="45">
        <v>1</v>
      </c>
      <c r="F32" s="46">
        <v>25</v>
      </c>
      <c r="G32" s="45" t="s">
        <v>255</v>
      </c>
      <c r="H32" s="45" t="s">
        <v>150</v>
      </c>
      <c r="I32" s="45" t="s">
        <v>147</v>
      </c>
      <c r="J32" s="38"/>
      <c r="K32" s="38"/>
      <c r="L32" s="59"/>
      <c r="M32" s="59"/>
      <c r="N32" s="3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</row>
    <row r="33" spans="2:19" x14ac:dyDescent="0.25">
      <c r="B33" s="44">
        <v>22</v>
      </c>
      <c r="C33" s="48" t="str">
        <f t="shared" si="5"/>
        <v>25_2_APO_TSB_B</v>
      </c>
      <c r="D33" s="48" t="s">
        <v>153</v>
      </c>
      <c r="E33" s="48">
        <v>2</v>
      </c>
      <c r="F33" s="49">
        <v>25</v>
      </c>
      <c r="G33" s="48" t="s">
        <v>255</v>
      </c>
      <c r="H33" s="48" t="s">
        <v>150</v>
      </c>
      <c r="I33" s="48" t="s">
        <v>153</v>
      </c>
      <c r="J33" s="38"/>
      <c r="K33" s="38"/>
      <c r="L33" s="38"/>
      <c r="M33" s="38"/>
      <c r="N33" s="39"/>
      <c r="O33" s="38"/>
      <c r="P33" s="38"/>
      <c r="Q33" s="38"/>
      <c r="R33" s="38"/>
      <c r="S33" s="38"/>
    </row>
    <row r="34" spans="2:19" x14ac:dyDescent="0.25">
      <c r="B34" s="44">
        <v>23</v>
      </c>
      <c r="C34" s="45" t="str">
        <f t="shared" si="5"/>
        <v>50_1_APO_TSB_A</v>
      </c>
      <c r="D34" s="45" t="s">
        <v>147</v>
      </c>
      <c r="E34" s="45">
        <v>1</v>
      </c>
      <c r="F34" s="47">
        <v>50</v>
      </c>
      <c r="G34" s="45" t="s">
        <v>255</v>
      </c>
      <c r="H34" s="45" t="s">
        <v>150</v>
      </c>
      <c r="I34" s="45" t="s">
        <v>153</v>
      </c>
      <c r="J34" s="38"/>
      <c r="K34" s="38"/>
      <c r="L34" s="38"/>
      <c r="M34" s="38"/>
      <c r="N34" s="38"/>
      <c r="O34" s="38"/>
      <c r="P34" s="38"/>
      <c r="Q34" s="38"/>
      <c r="R34" s="38"/>
      <c r="S34" s="38"/>
    </row>
    <row r="35" spans="2:19" x14ac:dyDescent="0.25">
      <c r="B35" s="44">
        <v>24</v>
      </c>
      <c r="C35" s="48" t="str">
        <f t="shared" si="5"/>
        <v>50_1_APO_TSB_B</v>
      </c>
      <c r="D35" s="48" t="s">
        <v>153</v>
      </c>
      <c r="E35" s="48">
        <v>1</v>
      </c>
      <c r="F35" s="49">
        <v>50</v>
      </c>
      <c r="G35" s="48" t="s">
        <v>255</v>
      </c>
      <c r="H35" s="48" t="s">
        <v>150</v>
      </c>
      <c r="I35" s="48" t="s">
        <v>153</v>
      </c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6" spans="2:19" x14ac:dyDescent="0.25">
      <c r="B36" s="44">
        <v>25</v>
      </c>
      <c r="C36" s="31">
        <v>0</v>
      </c>
      <c r="D36" s="31" t="s">
        <v>146</v>
      </c>
      <c r="E36" s="31">
        <v>0</v>
      </c>
      <c r="F36" s="31">
        <v>0</v>
      </c>
      <c r="G36" s="31">
        <v>0</v>
      </c>
      <c r="H36" s="31">
        <v>0</v>
      </c>
      <c r="I36" s="31">
        <v>0</v>
      </c>
    </row>
  </sheetData>
  <pageMargins left="0.7" right="0.7" top="0.75" bottom="0.75" header="0.3" footer="0.3"/>
  <pageSetup paperSize="9" scale="41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561D1-3DAB-4617-9E00-A56BC33B285A}">
  <dimension ref="B1:Y36"/>
  <sheetViews>
    <sheetView topLeftCell="A13" zoomScaleNormal="100" workbookViewId="0">
      <selection activeCell="L14" sqref="L14"/>
    </sheetView>
  </sheetViews>
  <sheetFormatPr defaultRowHeight="15" x14ac:dyDescent="0.25"/>
  <cols>
    <col min="1" max="2" width="9.140625" style="56"/>
    <col min="3" max="3" width="26" style="56" customWidth="1"/>
    <col min="4" max="11" width="9.140625" style="56"/>
    <col min="12" max="12" width="18.85546875" style="56" customWidth="1"/>
    <col min="13" max="13" width="17.28515625" style="56" customWidth="1"/>
    <col min="14" max="14" width="19" style="56" customWidth="1"/>
    <col min="15" max="15" width="22.5703125" style="56" customWidth="1"/>
    <col min="16" max="16" width="17.5703125" style="56" customWidth="1"/>
    <col min="17" max="17" width="20.85546875" style="56" customWidth="1"/>
    <col min="18" max="16384" width="9.140625" style="56"/>
  </cols>
  <sheetData>
    <row r="1" spans="2:25" x14ac:dyDescent="0.25"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</row>
    <row r="2" spans="2:25" x14ac:dyDescent="0.25">
      <c r="B2" s="56" t="s">
        <v>320</v>
      </c>
      <c r="C2" s="2" t="s">
        <v>265</v>
      </c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</row>
    <row r="3" spans="2:25" x14ac:dyDescent="0.25">
      <c r="B3" s="56" t="s">
        <v>156</v>
      </c>
      <c r="K3" s="51"/>
      <c r="L3" s="51" t="s">
        <v>449</v>
      </c>
      <c r="M3" s="52"/>
      <c r="N3" s="52" t="s">
        <v>440</v>
      </c>
      <c r="O3" s="52"/>
      <c r="P3" s="59"/>
      <c r="Q3" s="59"/>
      <c r="R3" s="59"/>
      <c r="S3" s="59"/>
      <c r="T3" s="59"/>
      <c r="U3" s="59"/>
      <c r="V3" s="59"/>
      <c r="W3" s="59"/>
      <c r="X3" s="59"/>
      <c r="Y3" s="59"/>
    </row>
    <row r="4" spans="2:25" x14ac:dyDescent="0.25">
      <c r="K4" s="39"/>
      <c r="L4" s="39" t="s">
        <v>137</v>
      </c>
      <c r="M4" s="39" t="s">
        <v>138</v>
      </c>
      <c r="N4" s="39" t="s">
        <v>139</v>
      </c>
      <c r="O4" s="39" t="s">
        <v>140</v>
      </c>
      <c r="P4" s="39" t="s">
        <v>141</v>
      </c>
      <c r="Q4" s="59" t="s">
        <v>142</v>
      </c>
      <c r="R4" s="59"/>
      <c r="S4" s="59"/>
      <c r="T4" s="59"/>
      <c r="U4" s="59"/>
      <c r="V4" s="59"/>
      <c r="W4" s="59"/>
      <c r="X4" s="59"/>
      <c r="Y4" s="59"/>
    </row>
    <row r="5" spans="2:25" x14ac:dyDescent="0.25">
      <c r="B5" s="56">
        <v>1</v>
      </c>
      <c r="C5" s="56" t="s">
        <v>257</v>
      </c>
      <c r="K5" s="53"/>
      <c r="L5" s="39">
        <v>0</v>
      </c>
      <c r="M5" s="39">
        <v>0</v>
      </c>
      <c r="N5" s="39">
        <v>0</v>
      </c>
      <c r="O5" s="39">
        <v>370.8</v>
      </c>
      <c r="P5" s="39">
        <v>0</v>
      </c>
      <c r="Q5" s="59">
        <v>0</v>
      </c>
      <c r="R5" s="59"/>
      <c r="S5" s="59"/>
      <c r="T5" s="59"/>
      <c r="U5" s="59"/>
      <c r="V5" s="59"/>
      <c r="W5" s="59"/>
      <c r="X5" s="59"/>
      <c r="Y5" s="59"/>
    </row>
    <row r="6" spans="2:25" x14ac:dyDescent="0.25">
      <c r="B6" s="56">
        <v>2</v>
      </c>
      <c r="C6" s="56" t="s">
        <v>143</v>
      </c>
      <c r="K6" s="53"/>
      <c r="L6" s="39">
        <v>50</v>
      </c>
      <c r="M6" s="39">
        <f>M8/10</f>
        <v>0.1</v>
      </c>
      <c r="N6" s="39">
        <f t="shared" ref="N6:Q6" si="0">N8/10</f>
        <v>4.5</v>
      </c>
      <c r="O6" s="39">
        <f t="shared" si="0"/>
        <v>32.58</v>
      </c>
      <c r="P6" s="39">
        <f t="shared" si="0"/>
        <v>6.7549999999999999</v>
      </c>
      <c r="Q6" s="39">
        <f t="shared" si="0"/>
        <v>6.7549999999999999</v>
      </c>
      <c r="R6" s="59"/>
      <c r="S6" s="59"/>
      <c r="T6" s="59"/>
      <c r="U6" s="59"/>
      <c r="V6" s="59"/>
      <c r="W6" s="59"/>
      <c r="X6" s="59"/>
      <c r="Y6" s="59"/>
    </row>
    <row r="7" spans="2:25" x14ac:dyDescent="0.25">
      <c r="B7" s="56">
        <v>60</v>
      </c>
      <c r="C7" s="56" t="s">
        <v>321</v>
      </c>
      <c r="K7" s="53"/>
      <c r="L7" s="39">
        <v>250</v>
      </c>
      <c r="M7" s="39">
        <v>0.5</v>
      </c>
      <c r="N7" s="39">
        <v>22.5</v>
      </c>
      <c r="O7" s="39">
        <v>348.3</v>
      </c>
      <c r="P7" s="39">
        <v>33.770000000000003</v>
      </c>
      <c r="Q7" s="59">
        <v>33.770000000000003</v>
      </c>
      <c r="R7" s="59"/>
      <c r="S7" s="59"/>
      <c r="T7" s="59"/>
      <c r="U7" s="59"/>
      <c r="V7" s="59"/>
      <c r="W7" s="59"/>
      <c r="X7" s="59"/>
      <c r="Y7" s="59"/>
    </row>
    <row r="8" spans="2:25" x14ac:dyDescent="0.25">
      <c r="K8" s="39"/>
      <c r="L8" s="39">
        <v>500</v>
      </c>
      <c r="M8" s="39">
        <v>1</v>
      </c>
      <c r="N8" s="39">
        <v>45</v>
      </c>
      <c r="O8" s="39">
        <v>325.8</v>
      </c>
      <c r="P8" s="39">
        <v>67.55</v>
      </c>
      <c r="Q8" s="59">
        <v>67.55</v>
      </c>
      <c r="R8" s="59"/>
      <c r="S8" s="59"/>
      <c r="T8" s="59"/>
      <c r="U8" s="59"/>
      <c r="V8" s="59"/>
      <c r="W8" s="59"/>
      <c r="X8" s="59"/>
      <c r="Y8" s="59"/>
    </row>
    <row r="9" spans="2:25" x14ac:dyDescent="0.25">
      <c r="K9" s="53"/>
      <c r="L9" s="39">
        <v>625</v>
      </c>
      <c r="M9" s="39">
        <v>1.25</v>
      </c>
      <c r="N9" s="39">
        <v>56.25</v>
      </c>
      <c r="O9" s="39">
        <v>314.55</v>
      </c>
      <c r="P9" s="39">
        <v>84.424999999999997</v>
      </c>
      <c r="Q9" s="59">
        <v>84.424999999999997</v>
      </c>
      <c r="R9" s="59"/>
      <c r="S9" s="59"/>
      <c r="T9" s="59"/>
      <c r="U9" s="59"/>
      <c r="V9" s="59"/>
      <c r="W9" s="59"/>
      <c r="X9" s="59"/>
      <c r="Y9" s="59"/>
    </row>
    <row r="10" spans="2:25" x14ac:dyDescent="0.25">
      <c r="K10" s="39"/>
      <c r="L10" s="39">
        <v>1250</v>
      </c>
      <c r="M10" s="39">
        <v>2.5</v>
      </c>
      <c r="N10" s="39">
        <v>112.5</v>
      </c>
      <c r="O10" s="39">
        <v>258.3</v>
      </c>
      <c r="P10" s="39">
        <v>168.875</v>
      </c>
      <c r="Q10" s="59">
        <v>168.875</v>
      </c>
      <c r="R10" s="59"/>
      <c r="S10" s="59"/>
      <c r="T10" s="59"/>
      <c r="U10" s="59"/>
      <c r="V10" s="59"/>
      <c r="W10" s="59"/>
      <c r="X10" s="59"/>
      <c r="Y10" s="59"/>
    </row>
    <row r="11" spans="2:25" x14ac:dyDescent="0.25">
      <c r="B11" s="59"/>
      <c r="C11" s="60" t="s">
        <v>145</v>
      </c>
      <c r="K11" s="39"/>
      <c r="L11" s="39">
        <v>2500</v>
      </c>
      <c r="M11" s="39">
        <v>5</v>
      </c>
      <c r="N11" s="39">
        <v>225</v>
      </c>
      <c r="O11" s="39">
        <v>145.80000000000001</v>
      </c>
      <c r="P11" s="39">
        <v>211.0625</v>
      </c>
      <c r="Q11" s="59">
        <v>211.0625</v>
      </c>
      <c r="R11" s="59"/>
      <c r="S11" s="59"/>
      <c r="T11" s="59"/>
      <c r="U11" s="59"/>
      <c r="V11" s="59"/>
      <c r="W11" s="59"/>
      <c r="X11" s="59"/>
      <c r="Y11" s="59"/>
    </row>
    <row r="12" spans="2:25" x14ac:dyDescent="0.25">
      <c r="B12" s="44">
        <v>1</v>
      </c>
      <c r="C12" s="31">
        <v>0</v>
      </c>
      <c r="D12" s="31" t="s">
        <v>146</v>
      </c>
      <c r="E12" s="31">
        <v>0</v>
      </c>
      <c r="F12" s="31">
        <v>0</v>
      </c>
      <c r="G12" s="31">
        <v>0</v>
      </c>
      <c r="H12" s="31">
        <v>0</v>
      </c>
      <c r="I12" s="31">
        <v>0</v>
      </c>
      <c r="K12" s="39"/>
      <c r="L12" s="39"/>
      <c r="M12" s="39"/>
      <c r="N12" s="39"/>
      <c r="O12" s="39"/>
      <c r="P12" s="39"/>
      <c r="Q12" s="59"/>
      <c r="R12" s="59"/>
      <c r="S12" s="59"/>
      <c r="T12" s="59"/>
      <c r="U12" s="59"/>
      <c r="V12" s="59"/>
      <c r="W12" s="59"/>
      <c r="X12" s="59"/>
      <c r="Y12" s="59"/>
    </row>
    <row r="13" spans="2:25" x14ac:dyDescent="0.25">
      <c r="B13" s="44">
        <v>2</v>
      </c>
      <c r="C13" s="45" t="str">
        <f t="shared" ref="C13:C19" si="1">F13&amp;"_"&amp;E13&amp;"_"&amp;G13&amp;"_"&amp;H13&amp;"_"&amp;D13</f>
        <v>Ctrl_1_DMSO_TSB_A</v>
      </c>
      <c r="D13" s="45" t="s">
        <v>147</v>
      </c>
      <c r="E13" s="45">
        <v>1</v>
      </c>
      <c r="F13" s="46" t="s">
        <v>148</v>
      </c>
      <c r="G13" s="45" t="s">
        <v>149</v>
      </c>
      <c r="H13" s="45" t="s">
        <v>150</v>
      </c>
      <c r="I13" s="45" t="s">
        <v>147</v>
      </c>
      <c r="K13" s="59"/>
      <c r="L13" s="59"/>
      <c r="M13" s="59"/>
      <c r="N13" s="59">
        <v>911.25</v>
      </c>
      <c r="O13" s="59">
        <v>1975.35</v>
      </c>
      <c r="P13" s="59"/>
      <c r="Q13" s="59"/>
      <c r="R13" s="59"/>
      <c r="S13" s="59"/>
      <c r="T13" s="59"/>
      <c r="U13" s="59"/>
      <c r="V13" s="59"/>
      <c r="W13" s="59"/>
      <c r="X13" s="59"/>
      <c r="Y13" s="59"/>
    </row>
    <row r="14" spans="2:25" x14ac:dyDescent="0.25">
      <c r="B14" s="44">
        <v>3</v>
      </c>
      <c r="C14" s="45" t="str">
        <f t="shared" si="1"/>
        <v>50_1_FRAX_TSB_A</v>
      </c>
      <c r="D14" s="45" t="s">
        <v>147</v>
      </c>
      <c r="E14" s="45">
        <v>1</v>
      </c>
      <c r="F14" s="45">
        <v>50</v>
      </c>
      <c r="G14" s="45" t="s">
        <v>242</v>
      </c>
      <c r="H14" s="45" t="s">
        <v>150</v>
      </c>
      <c r="I14" s="45" t="s">
        <v>147</v>
      </c>
      <c r="K14" s="54"/>
      <c r="L14" s="59" t="s">
        <v>450</v>
      </c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</row>
    <row r="15" spans="2:25" x14ac:dyDescent="0.25">
      <c r="B15" s="44">
        <v>4</v>
      </c>
      <c r="C15" s="45" t="str">
        <f t="shared" si="1"/>
        <v>250_1_FRAX_TSB_A</v>
      </c>
      <c r="D15" s="45" t="s">
        <v>147</v>
      </c>
      <c r="E15" s="45">
        <v>1</v>
      </c>
      <c r="F15" s="47">
        <v>250</v>
      </c>
      <c r="G15" s="45" t="s">
        <v>242</v>
      </c>
      <c r="H15" s="45" t="s">
        <v>150</v>
      </c>
      <c r="I15" s="45" t="s">
        <v>147</v>
      </c>
      <c r="K15" s="39"/>
      <c r="L15" s="59"/>
      <c r="M15" s="39"/>
      <c r="N15" s="59"/>
      <c r="O15" s="39"/>
      <c r="P15" s="39"/>
      <c r="Q15" s="59"/>
      <c r="R15" s="59"/>
      <c r="S15" s="59"/>
      <c r="T15" s="59"/>
      <c r="U15" s="59"/>
      <c r="V15" s="59"/>
      <c r="W15" s="59"/>
      <c r="X15" s="59"/>
      <c r="Y15" s="59"/>
    </row>
    <row r="16" spans="2:25" x14ac:dyDescent="0.25">
      <c r="B16" s="44">
        <v>5</v>
      </c>
      <c r="C16" s="45" t="str">
        <f t="shared" si="1"/>
        <v>500_1_FRAX_TSB_A</v>
      </c>
      <c r="D16" s="45" t="s">
        <v>147</v>
      </c>
      <c r="E16" s="45">
        <v>1</v>
      </c>
      <c r="F16" s="46">
        <v>500</v>
      </c>
      <c r="G16" s="45" t="s">
        <v>242</v>
      </c>
      <c r="H16" s="45" t="s">
        <v>150</v>
      </c>
      <c r="I16" s="45" t="s">
        <v>147</v>
      </c>
      <c r="K16" s="59"/>
      <c r="L16" s="59" t="s">
        <v>443</v>
      </c>
      <c r="M16" s="59"/>
      <c r="N16" s="59" t="s">
        <v>444</v>
      </c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</row>
    <row r="17" spans="2:25" x14ac:dyDescent="0.25">
      <c r="B17" s="44">
        <v>6</v>
      </c>
      <c r="C17" s="45" t="str">
        <f t="shared" si="1"/>
        <v>625_1_FRAX_TSB_A</v>
      </c>
      <c r="D17" s="45" t="s">
        <v>147</v>
      </c>
      <c r="E17" s="45">
        <v>1</v>
      </c>
      <c r="F17" s="47">
        <v>625</v>
      </c>
      <c r="G17" s="45" t="s">
        <v>242</v>
      </c>
      <c r="H17" s="45" t="s">
        <v>150</v>
      </c>
      <c r="I17" s="45" t="s">
        <v>147</v>
      </c>
      <c r="K17" s="59"/>
      <c r="L17" s="59" t="s">
        <v>137</v>
      </c>
      <c r="M17" s="59" t="s">
        <v>138</v>
      </c>
      <c r="N17" s="59" t="s">
        <v>139</v>
      </c>
      <c r="O17" s="59" t="s">
        <v>140</v>
      </c>
      <c r="P17" s="59" t="s">
        <v>141</v>
      </c>
      <c r="Q17" s="59" t="s">
        <v>142</v>
      </c>
      <c r="R17" s="59"/>
      <c r="S17" s="59"/>
      <c r="T17" s="59"/>
      <c r="U17" s="59"/>
      <c r="V17" s="59"/>
      <c r="W17" s="59"/>
      <c r="X17" s="59"/>
      <c r="Y17" s="59"/>
    </row>
    <row r="18" spans="2:25" x14ac:dyDescent="0.25">
      <c r="B18" s="44">
        <v>7</v>
      </c>
      <c r="C18" s="45" t="str">
        <f t="shared" si="1"/>
        <v>1250_1_FRAX_TSB_A</v>
      </c>
      <c r="D18" s="45" t="s">
        <v>147</v>
      </c>
      <c r="E18" s="45">
        <v>1</v>
      </c>
      <c r="F18" s="47">
        <v>1250</v>
      </c>
      <c r="G18" s="45" t="s">
        <v>242</v>
      </c>
      <c r="H18" s="45" t="s">
        <v>150</v>
      </c>
      <c r="I18" s="45" t="s">
        <v>147</v>
      </c>
      <c r="K18" s="59"/>
      <c r="L18" s="59">
        <v>0</v>
      </c>
      <c r="M18" s="59"/>
      <c r="N18" s="59">
        <v>0</v>
      </c>
      <c r="O18" s="59">
        <v>370.8</v>
      </c>
      <c r="P18" s="59">
        <v>0</v>
      </c>
      <c r="Q18" s="59">
        <v>0</v>
      </c>
      <c r="R18" s="59"/>
      <c r="S18" s="59"/>
      <c r="T18" s="59"/>
      <c r="U18" s="59"/>
      <c r="V18" s="59"/>
      <c r="W18" s="59"/>
      <c r="X18" s="59"/>
      <c r="Y18" s="59"/>
    </row>
    <row r="19" spans="2:25" x14ac:dyDescent="0.25">
      <c r="B19" s="44">
        <v>8</v>
      </c>
      <c r="C19" s="45" t="str">
        <f t="shared" si="1"/>
        <v>2500_1_FRAX_TSB_A</v>
      </c>
      <c r="D19" s="45" t="s">
        <v>147</v>
      </c>
      <c r="E19" s="45">
        <v>1</v>
      </c>
      <c r="F19" s="47">
        <v>2500</v>
      </c>
      <c r="G19" s="45" t="s">
        <v>242</v>
      </c>
      <c r="H19" s="45" t="s">
        <v>150</v>
      </c>
      <c r="I19" s="45" t="s">
        <v>147</v>
      </c>
      <c r="L19" s="59">
        <v>10</v>
      </c>
      <c r="M19" s="59"/>
      <c r="N19" s="59">
        <v>132.4</v>
      </c>
      <c r="O19" s="59">
        <v>238.4</v>
      </c>
      <c r="P19" s="59">
        <v>2.42</v>
      </c>
      <c r="Q19" s="59">
        <v>2.42</v>
      </c>
      <c r="R19" s="59"/>
      <c r="S19" s="59"/>
      <c r="T19" s="59"/>
      <c r="U19" s="59"/>
      <c r="V19" s="59"/>
      <c r="W19" s="59"/>
      <c r="X19" s="59"/>
      <c r="Y19" s="59"/>
    </row>
    <row r="20" spans="2:25" x14ac:dyDescent="0.25">
      <c r="B20" s="44">
        <v>9</v>
      </c>
      <c r="C20" s="48" t="s">
        <v>152</v>
      </c>
      <c r="D20" s="48" t="s">
        <v>153</v>
      </c>
      <c r="E20" s="48">
        <v>1</v>
      </c>
      <c r="F20" s="49" t="s">
        <v>148</v>
      </c>
      <c r="G20" s="48" t="s">
        <v>149</v>
      </c>
      <c r="H20" s="48" t="s">
        <v>150</v>
      </c>
      <c r="I20" s="48" t="s">
        <v>153</v>
      </c>
      <c r="L20" s="59">
        <v>25</v>
      </c>
      <c r="M20" s="59"/>
      <c r="N20" s="59">
        <v>330.8</v>
      </c>
      <c r="O20" s="59">
        <v>40</v>
      </c>
      <c r="P20" s="59">
        <v>6.05</v>
      </c>
      <c r="Q20" s="59">
        <v>6.05</v>
      </c>
      <c r="R20" s="59"/>
      <c r="S20" s="59"/>
      <c r="T20" s="59"/>
      <c r="U20" s="59"/>
      <c r="V20" s="59"/>
      <c r="W20" s="59"/>
      <c r="X20" s="59"/>
      <c r="Y20" s="59"/>
    </row>
    <row r="21" spans="2:25" x14ac:dyDescent="0.25">
      <c r="B21" s="44">
        <v>10</v>
      </c>
      <c r="C21" s="48" t="str">
        <f t="shared" ref="C21" si="2">F21&amp;"_"&amp;E21&amp;"_"&amp;G21&amp;"_"&amp;H21&amp;"_"&amp;D21</f>
        <v>50_1_FRAX_TSB_B</v>
      </c>
      <c r="D21" s="48" t="s">
        <v>153</v>
      </c>
      <c r="E21" s="48">
        <v>1</v>
      </c>
      <c r="F21" s="50">
        <v>50</v>
      </c>
      <c r="G21" s="48" t="s">
        <v>242</v>
      </c>
      <c r="H21" s="48" t="s">
        <v>150</v>
      </c>
      <c r="I21" s="48" t="s">
        <v>153</v>
      </c>
      <c r="L21" s="59">
        <v>50</v>
      </c>
      <c r="M21" s="59"/>
      <c r="N21" s="59">
        <v>661.8</v>
      </c>
      <c r="O21" s="59">
        <v>0</v>
      </c>
      <c r="P21" s="59">
        <v>12.11</v>
      </c>
      <c r="Q21" s="59">
        <v>12.11</v>
      </c>
      <c r="R21" s="59"/>
      <c r="S21" s="59"/>
      <c r="T21" s="59"/>
      <c r="U21" s="59"/>
      <c r="V21" s="59"/>
      <c r="W21" s="59"/>
      <c r="X21" s="59"/>
      <c r="Y21" s="59"/>
    </row>
    <row r="22" spans="2:25" x14ac:dyDescent="0.25">
      <c r="B22" s="44">
        <v>11</v>
      </c>
      <c r="C22" s="48" t="str">
        <f>F22&amp;"_"&amp;E22&amp;"_"&amp;G22&amp;"_"&amp;H22&amp;"_"&amp;D22</f>
        <v>250_1_FRAX_TSB_B</v>
      </c>
      <c r="D22" s="48" t="s">
        <v>153</v>
      </c>
      <c r="E22" s="48">
        <v>1</v>
      </c>
      <c r="F22" s="50">
        <v>250</v>
      </c>
      <c r="G22" s="48" t="s">
        <v>242</v>
      </c>
      <c r="H22" s="48" t="s">
        <v>150</v>
      </c>
      <c r="I22" s="48" t="s">
        <v>153</v>
      </c>
      <c r="L22" s="59"/>
      <c r="M22" s="59"/>
      <c r="N22" s="44"/>
      <c r="O22" s="44"/>
      <c r="P22" s="44"/>
      <c r="Q22" s="72"/>
      <c r="R22" s="44"/>
      <c r="S22" s="44"/>
      <c r="T22" s="44"/>
      <c r="U22" s="59"/>
      <c r="V22" s="59"/>
      <c r="W22" s="59"/>
      <c r="X22" s="59"/>
      <c r="Y22" s="59"/>
    </row>
    <row r="23" spans="2:25" x14ac:dyDescent="0.25">
      <c r="B23" s="44">
        <v>12</v>
      </c>
      <c r="C23" s="48" t="str">
        <f>F23&amp;"_"&amp;E23&amp;"_"&amp;G23&amp;"_"&amp;H23&amp;"_"&amp;D23</f>
        <v>500_1_FRAX_TSB_B</v>
      </c>
      <c r="D23" s="48" t="s">
        <v>153</v>
      </c>
      <c r="E23" s="48">
        <v>1</v>
      </c>
      <c r="F23" s="49">
        <v>500</v>
      </c>
      <c r="G23" s="48" t="s">
        <v>242</v>
      </c>
      <c r="H23" s="48" t="s">
        <v>150</v>
      </c>
      <c r="I23" s="48" t="s">
        <v>153</v>
      </c>
      <c r="L23" s="59" t="s">
        <v>445</v>
      </c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</row>
    <row r="24" spans="2:25" x14ac:dyDescent="0.25">
      <c r="B24" s="44">
        <v>13</v>
      </c>
      <c r="C24" s="48" t="str">
        <f>F24&amp;"_"&amp;E24&amp;"_"&amp;G24&amp;"_"&amp;H24&amp;"_"&amp;D24</f>
        <v>625_1_FRAX_TSB_B</v>
      </c>
      <c r="D24" s="48" t="s">
        <v>153</v>
      </c>
      <c r="E24" s="48">
        <v>1</v>
      </c>
      <c r="F24" s="50">
        <v>625</v>
      </c>
      <c r="G24" s="48" t="s">
        <v>242</v>
      </c>
      <c r="H24" s="48" t="s">
        <v>150</v>
      </c>
      <c r="I24" s="48" t="s">
        <v>153</v>
      </c>
      <c r="L24" s="59" t="s">
        <v>446</v>
      </c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</row>
    <row r="25" spans="2:25" x14ac:dyDescent="0.25">
      <c r="B25" s="44">
        <v>14</v>
      </c>
      <c r="C25" s="48" t="str">
        <f>F25&amp;"_"&amp;E25&amp;"_"&amp;G25&amp;"_"&amp;H25&amp;"_"&amp;D25</f>
        <v>1250_1_FRAX_TSB_B</v>
      </c>
      <c r="D25" s="48" t="s">
        <v>153</v>
      </c>
      <c r="E25" s="48">
        <v>1</v>
      </c>
      <c r="F25" s="50">
        <v>1250</v>
      </c>
      <c r="G25" s="48" t="s">
        <v>242</v>
      </c>
      <c r="H25" s="48" t="s">
        <v>150</v>
      </c>
      <c r="I25" s="48" t="s">
        <v>153</v>
      </c>
      <c r="L25" s="59" t="s">
        <v>447</v>
      </c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</row>
    <row r="26" spans="2:25" x14ac:dyDescent="0.25">
      <c r="B26" s="44">
        <v>15</v>
      </c>
      <c r="C26" s="48" t="str">
        <f>F26&amp;"_"&amp;E26&amp;"_"&amp;G26&amp;"_"&amp;H26&amp;"_"&amp;D26</f>
        <v>2500_1_FRAX_TSB_B</v>
      </c>
      <c r="D26" s="48" t="s">
        <v>153</v>
      </c>
      <c r="E26" s="48">
        <v>1</v>
      </c>
      <c r="F26" s="50">
        <v>2500</v>
      </c>
      <c r="G26" s="48" t="s">
        <v>242</v>
      </c>
      <c r="H26" s="48" t="s">
        <v>150</v>
      </c>
      <c r="I26" s="48" t="s">
        <v>153</v>
      </c>
      <c r="L26" s="44"/>
      <c r="M26" s="44"/>
      <c r="N26" s="44"/>
      <c r="O26" s="72"/>
      <c r="P26" s="44"/>
      <c r="Q26" s="44"/>
      <c r="R26" s="44"/>
      <c r="S26" s="59"/>
      <c r="T26" s="59"/>
      <c r="U26" s="59"/>
      <c r="V26" s="59"/>
      <c r="W26" s="59"/>
      <c r="X26" s="59"/>
      <c r="Y26" s="59"/>
    </row>
    <row r="27" spans="2:25" x14ac:dyDescent="0.25">
      <c r="B27" s="44">
        <v>16</v>
      </c>
      <c r="C27" s="45" t="str">
        <f t="shared" ref="C27:C28" si="3">F27&amp;"_"&amp;E27&amp;"_"&amp;G27&amp;"_"&amp;H27&amp;"_"&amp;D27</f>
        <v>H_1_DMSO_TSB_A</v>
      </c>
      <c r="D27" s="65" t="s">
        <v>147</v>
      </c>
      <c r="E27" s="65">
        <v>1</v>
      </c>
      <c r="F27" s="65" t="s">
        <v>155</v>
      </c>
      <c r="G27" s="45" t="s">
        <v>149</v>
      </c>
      <c r="H27" s="45" t="s">
        <v>150</v>
      </c>
      <c r="I27" s="45" t="s">
        <v>147</v>
      </c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</row>
    <row r="28" spans="2:25" x14ac:dyDescent="0.25">
      <c r="B28" s="44">
        <v>17</v>
      </c>
      <c r="C28" s="48" t="str">
        <f t="shared" si="3"/>
        <v>H_1_DMSO_TSB_B</v>
      </c>
      <c r="D28" s="66" t="s">
        <v>153</v>
      </c>
      <c r="E28" s="66">
        <v>1</v>
      </c>
      <c r="F28" s="66" t="s">
        <v>155</v>
      </c>
      <c r="G28" s="66" t="s">
        <v>149</v>
      </c>
      <c r="H28" s="48" t="s">
        <v>150</v>
      </c>
      <c r="I28" s="48" t="s">
        <v>153</v>
      </c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</row>
    <row r="29" spans="2:25" x14ac:dyDescent="0.25">
      <c r="B29" s="44">
        <v>18</v>
      </c>
      <c r="C29" s="31" t="s">
        <v>154</v>
      </c>
      <c r="D29" s="31"/>
      <c r="E29" s="31"/>
      <c r="F29" s="31"/>
      <c r="G29" s="31"/>
      <c r="H29" s="31"/>
      <c r="I29" s="44" t="s">
        <v>147</v>
      </c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</row>
    <row r="30" spans="2:25" x14ac:dyDescent="0.25">
      <c r="B30" s="44">
        <v>19</v>
      </c>
      <c r="C30" s="45" t="str">
        <f t="shared" ref="C30:C35" si="4">F30&amp;"_"&amp;E30&amp;"_"&amp;G30&amp;"_"&amp;H30&amp;"_"&amp;D30</f>
        <v>10_1_APO_TSB_A</v>
      </c>
      <c r="D30" s="45" t="s">
        <v>147</v>
      </c>
      <c r="E30" s="45">
        <v>1</v>
      </c>
      <c r="F30" s="46">
        <v>10</v>
      </c>
      <c r="G30" s="45" t="s">
        <v>255</v>
      </c>
      <c r="H30" s="45" t="s">
        <v>150</v>
      </c>
      <c r="I30" s="45" t="s">
        <v>147</v>
      </c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</row>
    <row r="31" spans="2:25" x14ac:dyDescent="0.25">
      <c r="B31" s="44">
        <v>20</v>
      </c>
      <c r="C31" s="48" t="str">
        <f t="shared" si="4"/>
        <v>10_2_APO_TSB_B</v>
      </c>
      <c r="D31" s="48" t="s">
        <v>153</v>
      </c>
      <c r="E31" s="48">
        <v>2</v>
      </c>
      <c r="F31" s="49">
        <v>10</v>
      </c>
      <c r="G31" s="48" t="s">
        <v>255</v>
      </c>
      <c r="H31" s="48" t="s">
        <v>150</v>
      </c>
      <c r="I31" s="48" t="s">
        <v>147</v>
      </c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</row>
    <row r="32" spans="2:25" x14ac:dyDescent="0.25">
      <c r="B32" s="44">
        <v>21</v>
      </c>
      <c r="C32" s="45" t="str">
        <f t="shared" si="4"/>
        <v>25_1_APO_TSB_A</v>
      </c>
      <c r="D32" s="45" t="s">
        <v>147</v>
      </c>
      <c r="E32" s="45">
        <v>1</v>
      </c>
      <c r="F32" s="46">
        <v>25</v>
      </c>
      <c r="G32" s="45" t="s">
        <v>255</v>
      </c>
      <c r="H32" s="45" t="s">
        <v>150</v>
      </c>
      <c r="I32" s="45" t="s">
        <v>147</v>
      </c>
      <c r="J32" s="59"/>
      <c r="K32" s="59"/>
      <c r="L32" s="59"/>
      <c r="M32" s="59"/>
      <c r="N32" s="3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</row>
    <row r="33" spans="2:19" x14ac:dyDescent="0.25">
      <c r="B33" s="44">
        <v>22</v>
      </c>
      <c r="C33" s="48" t="str">
        <f t="shared" si="4"/>
        <v>25_2_APO_TSB_B</v>
      </c>
      <c r="D33" s="48" t="s">
        <v>153</v>
      </c>
      <c r="E33" s="48">
        <v>2</v>
      </c>
      <c r="F33" s="49">
        <v>25</v>
      </c>
      <c r="G33" s="48" t="s">
        <v>255</v>
      </c>
      <c r="H33" s="48" t="s">
        <v>150</v>
      </c>
      <c r="I33" s="48" t="s">
        <v>153</v>
      </c>
      <c r="J33" s="59"/>
      <c r="K33" s="59"/>
      <c r="L33" s="59"/>
      <c r="M33" s="59"/>
      <c r="N33" s="39"/>
      <c r="O33" s="59"/>
      <c r="P33" s="59"/>
      <c r="Q33" s="59"/>
      <c r="R33" s="59"/>
      <c r="S33" s="59"/>
    </row>
    <row r="34" spans="2:19" x14ac:dyDescent="0.25">
      <c r="B34" s="44">
        <v>23</v>
      </c>
      <c r="C34" s="45" t="str">
        <f t="shared" si="4"/>
        <v>50_1_APO_TSB_A</v>
      </c>
      <c r="D34" s="45" t="s">
        <v>147</v>
      </c>
      <c r="E34" s="45">
        <v>1</v>
      </c>
      <c r="F34" s="47">
        <v>50</v>
      </c>
      <c r="G34" s="45" t="s">
        <v>255</v>
      </c>
      <c r="H34" s="45" t="s">
        <v>150</v>
      </c>
      <c r="I34" s="45" t="s">
        <v>153</v>
      </c>
      <c r="J34" s="59"/>
      <c r="K34" s="59"/>
      <c r="L34" s="59"/>
      <c r="M34" s="59"/>
      <c r="N34" s="59"/>
      <c r="O34" s="59"/>
      <c r="P34" s="59"/>
      <c r="Q34" s="59"/>
      <c r="R34" s="59"/>
      <c r="S34" s="59"/>
    </row>
    <row r="35" spans="2:19" x14ac:dyDescent="0.25">
      <c r="B35" s="44">
        <v>24</v>
      </c>
      <c r="C35" s="48" t="str">
        <f t="shared" si="4"/>
        <v>50_1_APO_TSB_B</v>
      </c>
      <c r="D35" s="48" t="s">
        <v>153</v>
      </c>
      <c r="E35" s="48">
        <v>1</v>
      </c>
      <c r="F35" s="49">
        <v>50</v>
      </c>
      <c r="G35" s="48" t="s">
        <v>255</v>
      </c>
      <c r="H35" s="48" t="s">
        <v>150</v>
      </c>
      <c r="I35" s="48" t="s">
        <v>153</v>
      </c>
      <c r="J35" s="59"/>
      <c r="K35" s="59"/>
      <c r="L35" s="59"/>
      <c r="M35" s="59"/>
      <c r="N35" s="59"/>
      <c r="O35" s="59"/>
      <c r="P35" s="59"/>
      <c r="Q35" s="59"/>
      <c r="R35" s="59"/>
      <c r="S35" s="59"/>
    </row>
    <row r="36" spans="2:19" x14ac:dyDescent="0.25">
      <c r="B36" s="44">
        <v>25</v>
      </c>
      <c r="C36" s="31">
        <v>0</v>
      </c>
      <c r="D36" s="31" t="s">
        <v>146</v>
      </c>
      <c r="E36" s="31">
        <v>0</v>
      </c>
      <c r="F36" s="31">
        <v>0</v>
      </c>
      <c r="G36" s="31">
        <v>0</v>
      </c>
      <c r="H36" s="31">
        <v>0</v>
      </c>
      <c r="I36" s="31">
        <v>0</v>
      </c>
    </row>
  </sheetData>
  <pageMargins left="0.7" right="0.7" top="0.75" bottom="0.75" header="0.3" footer="0.3"/>
  <pageSetup paperSize="9" scale="41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DB18E-A608-48C8-BB11-AD1339FCD05F}">
  <dimension ref="A1:F64"/>
  <sheetViews>
    <sheetView topLeftCell="A37" workbookViewId="0">
      <selection activeCell="H55" sqref="H55"/>
    </sheetView>
  </sheetViews>
  <sheetFormatPr defaultRowHeight="15" x14ac:dyDescent="0.25"/>
  <cols>
    <col min="3" max="3" width="11.7109375" customWidth="1"/>
    <col min="4" max="4" width="17.5703125" customWidth="1"/>
    <col min="5" max="5" width="18.85546875" customWidth="1"/>
  </cols>
  <sheetData>
    <row r="1" spans="1:6" x14ac:dyDescent="0.25">
      <c r="A1" t="s">
        <v>188</v>
      </c>
      <c r="B1" t="s">
        <v>18</v>
      </c>
      <c r="C1" t="s">
        <v>19</v>
      </c>
      <c r="D1" t="s">
        <v>20</v>
      </c>
      <c r="E1" t="s">
        <v>21</v>
      </c>
      <c r="F1" t="s">
        <v>134</v>
      </c>
    </row>
    <row r="2" spans="1:6" x14ac:dyDescent="0.25">
      <c r="A2">
        <v>24</v>
      </c>
      <c r="B2" t="s">
        <v>72</v>
      </c>
      <c r="C2" t="s">
        <v>73</v>
      </c>
      <c r="D2" t="s">
        <v>28</v>
      </c>
      <c r="E2" t="s">
        <v>74</v>
      </c>
      <c r="F2" t="s">
        <v>135</v>
      </c>
    </row>
    <row r="3" spans="1:6" x14ac:dyDescent="0.25">
      <c r="A3">
        <v>27</v>
      </c>
      <c r="B3" t="s">
        <v>78</v>
      </c>
      <c r="C3" t="s">
        <v>79</v>
      </c>
      <c r="D3" t="s">
        <v>42</v>
      </c>
      <c r="E3" t="s">
        <v>80</v>
      </c>
      <c r="F3" t="s">
        <v>135</v>
      </c>
    </row>
    <row r="4" spans="1:6" x14ac:dyDescent="0.25">
      <c r="A4">
        <v>40</v>
      </c>
      <c r="B4" t="s">
        <v>97</v>
      </c>
      <c r="C4" t="s">
        <v>34</v>
      </c>
      <c r="D4" t="s">
        <v>34</v>
      </c>
      <c r="E4" t="s">
        <v>34</v>
      </c>
      <c r="F4" t="s">
        <v>135</v>
      </c>
    </row>
    <row r="5" spans="1:6" x14ac:dyDescent="0.25">
      <c r="A5">
        <v>7</v>
      </c>
      <c r="B5" t="s">
        <v>40</v>
      </c>
      <c r="C5" t="s">
        <v>40</v>
      </c>
      <c r="D5" t="s">
        <v>24</v>
      </c>
      <c r="E5" t="s">
        <v>25</v>
      </c>
      <c r="F5" t="s">
        <v>135</v>
      </c>
    </row>
    <row r="6" spans="1:6" x14ac:dyDescent="0.25">
      <c r="A6">
        <v>54</v>
      </c>
      <c r="B6" t="s">
        <v>120</v>
      </c>
      <c r="C6" t="s">
        <v>121</v>
      </c>
      <c r="D6" t="s">
        <v>24</v>
      </c>
      <c r="E6" t="s">
        <v>25</v>
      </c>
      <c r="F6" t="s">
        <v>135</v>
      </c>
    </row>
    <row r="7" spans="1:6" x14ac:dyDescent="0.25">
      <c r="A7">
        <v>41</v>
      </c>
      <c r="B7" t="s">
        <v>98</v>
      </c>
      <c r="C7" t="s">
        <v>99</v>
      </c>
      <c r="D7" t="s">
        <v>24</v>
      </c>
      <c r="E7" t="s">
        <v>25</v>
      </c>
      <c r="F7" t="s">
        <v>135</v>
      </c>
    </row>
    <row r="8" spans="1:6" x14ac:dyDescent="0.25">
      <c r="A8">
        <v>48</v>
      </c>
      <c r="B8" t="s">
        <v>110</v>
      </c>
      <c r="C8" t="s">
        <v>111</v>
      </c>
      <c r="D8" t="s">
        <v>24</v>
      </c>
      <c r="E8" t="s">
        <v>25</v>
      </c>
      <c r="F8" t="s">
        <v>135</v>
      </c>
    </row>
    <row r="9" spans="1:6" x14ac:dyDescent="0.25">
      <c r="A9">
        <v>25</v>
      </c>
      <c r="B9" t="s">
        <v>75</v>
      </c>
      <c r="C9" t="s">
        <v>75</v>
      </c>
      <c r="D9" t="s">
        <v>24</v>
      </c>
      <c r="E9" t="s">
        <v>25</v>
      </c>
      <c r="F9" t="s">
        <v>135</v>
      </c>
    </row>
    <row r="10" spans="1:6" x14ac:dyDescent="0.25">
      <c r="A10">
        <v>1</v>
      </c>
      <c r="B10" t="s">
        <v>22</v>
      </c>
      <c r="C10" t="s">
        <v>23</v>
      </c>
      <c r="D10" t="s">
        <v>24</v>
      </c>
      <c r="E10" t="s">
        <v>25</v>
      </c>
      <c r="F10" t="s">
        <v>135</v>
      </c>
    </row>
    <row r="11" spans="1:6" x14ac:dyDescent="0.25">
      <c r="A11">
        <v>14</v>
      </c>
      <c r="B11" t="s">
        <v>56</v>
      </c>
      <c r="C11" t="s">
        <v>34</v>
      </c>
      <c r="D11" t="s">
        <v>28</v>
      </c>
      <c r="E11" t="s">
        <v>29</v>
      </c>
      <c r="F11" t="s">
        <v>135</v>
      </c>
    </row>
    <row r="12" spans="1:6" x14ac:dyDescent="0.25">
      <c r="A12">
        <v>22</v>
      </c>
      <c r="B12" t="s">
        <v>69</v>
      </c>
      <c r="C12" t="s">
        <v>34</v>
      </c>
      <c r="D12" t="s">
        <v>55</v>
      </c>
      <c r="E12" t="s">
        <v>43</v>
      </c>
      <c r="F12" t="s">
        <v>135</v>
      </c>
    </row>
    <row r="13" spans="1:6" x14ac:dyDescent="0.25">
      <c r="A13">
        <v>55</v>
      </c>
      <c r="B13" t="s">
        <v>122</v>
      </c>
      <c r="C13" t="s">
        <v>34</v>
      </c>
      <c r="D13" t="s">
        <v>28</v>
      </c>
      <c r="E13" t="s">
        <v>36</v>
      </c>
      <c r="F13" t="s">
        <v>135</v>
      </c>
    </row>
    <row r="14" spans="1:6" x14ac:dyDescent="0.25">
      <c r="A14">
        <v>59</v>
      </c>
      <c r="B14" t="s">
        <v>128</v>
      </c>
      <c r="C14" t="s">
        <v>34</v>
      </c>
      <c r="D14" t="s">
        <v>28</v>
      </c>
      <c r="E14" t="s">
        <v>29</v>
      </c>
      <c r="F14" t="s">
        <v>135</v>
      </c>
    </row>
    <row r="15" spans="1:6" x14ac:dyDescent="0.25">
      <c r="A15">
        <v>45</v>
      </c>
      <c r="B15" t="s">
        <v>105</v>
      </c>
      <c r="C15" t="s">
        <v>34</v>
      </c>
      <c r="D15" t="s">
        <v>55</v>
      </c>
      <c r="E15" t="s">
        <v>106</v>
      </c>
      <c r="F15" t="s">
        <v>135</v>
      </c>
    </row>
    <row r="16" spans="1:6" x14ac:dyDescent="0.25">
      <c r="A16">
        <v>17</v>
      </c>
      <c r="B16" t="s">
        <v>61</v>
      </c>
      <c r="C16" t="s">
        <v>34</v>
      </c>
      <c r="D16" t="s">
        <v>24</v>
      </c>
      <c r="E16" t="s">
        <v>25</v>
      </c>
      <c r="F16" t="s">
        <v>135</v>
      </c>
    </row>
    <row r="17" spans="1:6" x14ac:dyDescent="0.25">
      <c r="A17">
        <v>9</v>
      </c>
      <c r="B17" t="s">
        <v>44</v>
      </c>
      <c r="C17" t="s">
        <v>34</v>
      </c>
      <c r="D17" t="s">
        <v>24</v>
      </c>
      <c r="E17" t="s">
        <v>25</v>
      </c>
      <c r="F17" t="s">
        <v>135</v>
      </c>
    </row>
    <row r="18" spans="1:6" x14ac:dyDescent="0.25">
      <c r="A18">
        <v>18</v>
      </c>
      <c r="B18" t="s">
        <v>62</v>
      </c>
      <c r="C18" t="s">
        <v>34</v>
      </c>
      <c r="D18" t="s">
        <v>28</v>
      </c>
      <c r="E18" t="s">
        <v>63</v>
      </c>
      <c r="F18" t="s">
        <v>135</v>
      </c>
    </row>
    <row r="19" spans="1:6" x14ac:dyDescent="0.25">
      <c r="A19">
        <v>20</v>
      </c>
      <c r="B19" t="s">
        <v>66</v>
      </c>
      <c r="C19" t="s">
        <v>34</v>
      </c>
      <c r="D19" t="s">
        <v>55</v>
      </c>
      <c r="E19" t="s">
        <v>67</v>
      </c>
      <c r="F19" t="s">
        <v>135</v>
      </c>
    </row>
    <row r="20" spans="1:6" x14ac:dyDescent="0.25">
      <c r="A20">
        <v>52</v>
      </c>
      <c r="B20" t="s">
        <v>117</v>
      </c>
      <c r="C20" t="s">
        <v>34</v>
      </c>
      <c r="D20" t="s">
        <v>55</v>
      </c>
      <c r="E20" t="s">
        <v>67</v>
      </c>
      <c r="F20" t="s">
        <v>135</v>
      </c>
    </row>
    <row r="21" spans="1:6" x14ac:dyDescent="0.25">
      <c r="A21">
        <v>8</v>
      </c>
      <c r="B21" t="s">
        <v>41</v>
      </c>
      <c r="C21" t="s">
        <v>41</v>
      </c>
      <c r="D21" t="s">
        <v>42</v>
      </c>
      <c r="E21" t="s">
        <v>43</v>
      </c>
      <c r="F21" t="s">
        <v>135</v>
      </c>
    </row>
    <row r="22" spans="1:6" x14ac:dyDescent="0.25">
      <c r="A22">
        <v>15</v>
      </c>
      <c r="B22" t="s">
        <v>57</v>
      </c>
      <c r="C22" t="s">
        <v>58</v>
      </c>
      <c r="D22" t="s">
        <v>55</v>
      </c>
      <c r="E22" t="s">
        <v>43</v>
      </c>
      <c r="F22" t="s">
        <v>135</v>
      </c>
    </row>
    <row r="23" spans="1:6" x14ac:dyDescent="0.25">
      <c r="A23">
        <v>46</v>
      </c>
      <c r="B23" t="s">
        <v>107</v>
      </c>
      <c r="C23" t="s">
        <v>108</v>
      </c>
      <c r="D23" t="s">
        <v>55</v>
      </c>
      <c r="E23" t="s">
        <v>43</v>
      </c>
      <c r="F23" t="s">
        <v>135</v>
      </c>
    </row>
    <row r="24" spans="1:6" x14ac:dyDescent="0.25">
      <c r="A24">
        <v>13</v>
      </c>
      <c r="B24" t="s">
        <v>53</v>
      </c>
      <c r="C24" t="s">
        <v>54</v>
      </c>
      <c r="D24" t="s">
        <v>55</v>
      </c>
      <c r="E24" t="s">
        <v>43</v>
      </c>
      <c r="F24" t="s">
        <v>135</v>
      </c>
    </row>
    <row r="25" spans="1:6" x14ac:dyDescent="0.25">
      <c r="A25">
        <v>42</v>
      </c>
      <c r="B25" t="s">
        <v>100</v>
      </c>
      <c r="C25" t="s">
        <v>101</v>
      </c>
      <c r="D25" t="s">
        <v>55</v>
      </c>
      <c r="E25" t="s">
        <v>43</v>
      </c>
      <c r="F25" t="s">
        <v>135</v>
      </c>
    </row>
    <row r="26" spans="1:6" x14ac:dyDescent="0.25">
      <c r="A26">
        <v>39</v>
      </c>
      <c r="B26" t="s">
        <v>95</v>
      </c>
      <c r="C26" t="s">
        <v>96</v>
      </c>
      <c r="D26" t="s">
        <v>55</v>
      </c>
      <c r="E26" t="s">
        <v>43</v>
      </c>
      <c r="F26" t="s">
        <v>135</v>
      </c>
    </row>
    <row r="27" spans="1:6" x14ac:dyDescent="0.25">
      <c r="A27">
        <v>38</v>
      </c>
      <c r="B27" t="s">
        <v>94</v>
      </c>
      <c r="C27" t="s">
        <v>34</v>
      </c>
      <c r="D27" t="s">
        <v>55</v>
      </c>
      <c r="E27" t="s">
        <v>43</v>
      </c>
      <c r="F27" t="s">
        <v>135</v>
      </c>
    </row>
    <row r="28" spans="1:6" x14ac:dyDescent="0.25">
      <c r="A28">
        <v>36</v>
      </c>
      <c r="B28" t="s">
        <v>92</v>
      </c>
      <c r="C28" t="s">
        <v>34</v>
      </c>
      <c r="D28" t="s">
        <v>24</v>
      </c>
      <c r="E28" t="s">
        <v>25</v>
      </c>
      <c r="F28" t="s">
        <v>135</v>
      </c>
    </row>
    <row r="29" spans="1:6" x14ac:dyDescent="0.25">
      <c r="A29">
        <v>5</v>
      </c>
      <c r="B29" t="s">
        <v>35</v>
      </c>
      <c r="C29" t="s">
        <v>34</v>
      </c>
      <c r="D29" t="s">
        <v>28</v>
      </c>
      <c r="E29" t="s">
        <v>36</v>
      </c>
      <c r="F29" t="s">
        <v>135</v>
      </c>
    </row>
    <row r="30" spans="1:6" x14ac:dyDescent="0.25">
      <c r="A30">
        <v>34</v>
      </c>
      <c r="B30" t="s">
        <v>89</v>
      </c>
      <c r="C30" t="s">
        <v>34</v>
      </c>
      <c r="D30" t="s">
        <v>55</v>
      </c>
      <c r="E30" t="s">
        <v>90</v>
      </c>
      <c r="F30" t="s">
        <v>135</v>
      </c>
    </row>
    <row r="31" spans="1:6" x14ac:dyDescent="0.25">
      <c r="A31">
        <v>12</v>
      </c>
      <c r="B31" t="s">
        <v>50</v>
      </c>
      <c r="C31" t="s">
        <v>34</v>
      </c>
      <c r="D31" t="s">
        <v>51</v>
      </c>
      <c r="E31" t="s">
        <v>52</v>
      </c>
      <c r="F31" t="s">
        <v>135</v>
      </c>
    </row>
    <row r="32" spans="1:6" x14ac:dyDescent="0.25">
      <c r="A32">
        <v>47</v>
      </c>
      <c r="B32" t="s">
        <v>109</v>
      </c>
      <c r="C32" t="s">
        <v>34</v>
      </c>
      <c r="D32" t="s">
        <v>24</v>
      </c>
      <c r="E32" t="s">
        <v>25</v>
      </c>
      <c r="F32" t="s">
        <v>135</v>
      </c>
    </row>
    <row r="33" spans="1:6" x14ac:dyDescent="0.25">
      <c r="A33">
        <v>23</v>
      </c>
      <c r="B33" t="s">
        <v>70</v>
      </c>
      <c r="C33" t="s">
        <v>34</v>
      </c>
      <c r="D33" t="s">
        <v>28</v>
      </c>
      <c r="E33" t="s">
        <v>71</v>
      </c>
      <c r="F33" t="s">
        <v>135</v>
      </c>
    </row>
    <row r="34" spans="1:6" x14ac:dyDescent="0.25">
      <c r="A34">
        <v>50</v>
      </c>
      <c r="B34" t="s">
        <v>114</v>
      </c>
      <c r="C34" t="s">
        <v>34</v>
      </c>
      <c r="D34" t="s">
        <v>28</v>
      </c>
      <c r="E34" t="s">
        <v>115</v>
      </c>
      <c r="F34" t="s">
        <v>135</v>
      </c>
    </row>
    <row r="35" spans="1:6" x14ac:dyDescent="0.25">
      <c r="A35">
        <v>19</v>
      </c>
      <c r="B35" t="s">
        <v>64</v>
      </c>
      <c r="C35" t="s">
        <v>34</v>
      </c>
      <c r="D35" t="s">
        <v>28</v>
      </c>
      <c r="E35" t="s">
        <v>65</v>
      </c>
      <c r="F35" t="s">
        <v>135</v>
      </c>
    </row>
    <row r="36" spans="1:6" x14ac:dyDescent="0.25">
      <c r="A36">
        <v>21</v>
      </c>
      <c r="B36" t="s">
        <v>68</v>
      </c>
      <c r="C36" t="s">
        <v>34</v>
      </c>
      <c r="D36" t="s">
        <v>28</v>
      </c>
      <c r="E36" t="s">
        <v>32</v>
      </c>
      <c r="F36" t="s">
        <v>135</v>
      </c>
    </row>
    <row r="37" spans="1:6" x14ac:dyDescent="0.25">
      <c r="A37">
        <v>30</v>
      </c>
      <c r="B37" t="s">
        <v>84</v>
      </c>
      <c r="C37" t="s">
        <v>34</v>
      </c>
      <c r="D37" t="s">
        <v>55</v>
      </c>
      <c r="E37" t="s">
        <v>43</v>
      </c>
      <c r="F37" t="s">
        <v>135</v>
      </c>
    </row>
    <row r="38" spans="1:6" x14ac:dyDescent="0.25">
      <c r="A38">
        <v>33</v>
      </c>
      <c r="B38" t="s">
        <v>88</v>
      </c>
      <c r="C38" t="s">
        <v>34</v>
      </c>
      <c r="D38" t="s">
        <v>42</v>
      </c>
      <c r="E38" t="s">
        <v>43</v>
      </c>
      <c r="F38" t="s">
        <v>135</v>
      </c>
    </row>
    <row r="39" spans="1:6" x14ac:dyDescent="0.25">
      <c r="A39">
        <v>4</v>
      </c>
      <c r="B39" t="s">
        <v>33</v>
      </c>
      <c r="C39" t="s">
        <v>34</v>
      </c>
      <c r="D39" t="s">
        <v>24</v>
      </c>
      <c r="E39" t="s">
        <v>25</v>
      </c>
      <c r="F39" t="s">
        <v>135</v>
      </c>
    </row>
    <row r="40" spans="1:6" x14ac:dyDescent="0.25">
      <c r="A40">
        <v>35</v>
      </c>
      <c r="B40" t="s">
        <v>91</v>
      </c>
      <c r="C40" t="s">
        <v>34</v>
      </c>
      <c r="D40" t="s">
        <v>28</v>
      </c>
      <c r="E40" t="s">
        <v>32</v>
      </c>
      <c r="F40" t="s">
        <v>135</v>
      </c>
    </row>
    <row r="41" spans="1:6" x14ac:dyDescent="0.25">
      <c r="A41">
        <v>62</v>
      </c>
      <c r="B41" t="s">
        <v>132</v>
      </c>
      <c r="C41" t="s">
        <v>34</v>
      </c>
      <c r="D41" t="s">
        <v>28</v>
      </c>
      <c r="E41" t="s">
        <v>63</v>
      </c>
      <c r="F41" t="s">
        <v>135</v>
      </c>
    </row>
    <row r="42" spans="1:6" x14ac:dyDescent="0.25">
      <c r="A42">
        <v>63</v>
      </c>
      <c r="B42" t="s">
        <v>133</v>
      </c>
      <c r="C42" t="s">
        <v>34</v>
      </c>
      <c r="D42" t="s">
        <v>28</v>
      </c>
      <c r="E42" t="s">
        <v>63</v>
      </c>
      <c r="F42" t="s">
        <v>135</v>
      </c>
    </row>
    <row r="43" spans="1:6" x14ac:dyDescent="0.25">
      <c r="A43">
        <v>61</v>
      </c>
      <c r="B43" t="s">
        <v>131</v>
      </c>
      <c r="C43" t="s">
        <v>34</v>
      </c>
      <c r="D43" t="s">
        <v>28</v>
      </c>
      <c r="E43" t="s">
        <v>32</v>
      </c>
      <c r="F43" t="s">
        <v>135</v>
      </c>
    </row>
    <row r="44" spans="1:6" x14ac:dyDescent="0.25">
      <c r="A44">
        <v>37</v>
      </c>
      <c r="B44" t="s">
        <v>93</v>
      </c>
      <c r="C44" t="s">
        <v>34</v>
      </c>
      <c r="D44" t="s">
        <v>28</v>
      </c>
      <c r="E44" t="s">
        <v>63</v>
      </c>
      <c r="F44" t="s">
        <v>135</v>
      </c>
    </row>
    <row r="45" spans="1:6" x14ac:dyDescent="0.25">
      <c r="A45">
        <v>32</v>
      </c>
      <c r="B45" t="s">
        <v>86</v>
      </c>
      <c r="C45" t="s">
        <v>87</v>
      </c>
      <c r="D45" t="s">
        <v>42</v>
      </c>
      <c r="E45" t="s">
        <v>80</v>
      </c>
      <c r="F45" t="s">
        <v>135</v>
      </c>
    </row>
    <row r="46" spans="1:6" x14ac:dyDescent="0.25">
      <c r="A46">
        <v>43</v>
      </c>
      <c r="B46" t="s">
        <v>102</v>
      </c>
      <c r="C46" t="s">
        <v>103</v>
      </c>
      <c r="D46" t="s">
        <v>28</v>
      </c>
      <c r="E46" t="s">
        <v>32</v>
      </c>
      <c r="F46" t="s">
        <v>135</v>
      </c>
    </row>
    <row r="47" spans="1:6" x14ac:dyDescent="0.25">
      <c r="A47">
        <v>3</v>
      </c>
      <c r="B47" t="s">
        <v>30</v>
      </c>
      <c r="C47" t="s">
        <v>31</v>
      </c>
      <c r="D47" t="s">
        <v>28</v>
      </c>
      <c r="E47" t="s">
        <v>32</v>
      </c>
      <c r="F47" t="s">
        <v>135</v>
      </c>
    </row>
    <row r="48" spans="1:6" x14ac:dyDescent="0.25">
      <c r="A48">
        <v>29</v>
      </c>
      <c r="B48" t="s">
        <v>83</v>
      </c>
      <c r="C48" t="s">
        <v>34</v>
      </c>
      <c r="D48" t="s">
        <v>34</v>
      </c>
      <c r="E48" t="s">
        <v>34</v>
      </c>
      <c r="F48" t="s">
        <v>135</v>
      </c>
    </row>
    <row r="49" spans="1:6" x14ac:dyDescent="0.25">
      <c r="A49">
        <v>44</v>
      </c>
      <c r="B49" t="s">
        <v>104</v>
      </c>
      <c r="C49" t="s">
        <v>34</v>
      </c>
      <c r="D49" t="s">
        <v>34</v>
      </c>
      <c r="E49" t="s">
        <v>34</v>
      </c>
      <c r="F49" t="s">
        <v>135</v>
      </c>
    </row>
    <row r="50" spans="1:6" x14ac:dyDescent="0.25">
      <c r="A50">
        <v>51</v>
      </c>
      <c r="B50" t="s">
        <v>116</v>
      </c>
      <c r="C50" t="s">
        <v>34</v>
      </c>
      <c r="D50" t="s">
        <v>34</v>
      </c>
      <c r="E50" t="s">
        <v>34</v>
      </c>
      <c r="F50" t="s">
        <v>135</v>
      </c>
    </row>
    <row r="51" spans="1:6" x14ac:dyDescent="0.25">
      <c r="A51">
        <v>11</v>
      </c>
      <c r="B51" t="s">
        <v>48</v>
      </c>
      <c r="C51" t="s">
        <v>49</v>
      </c>
      <c r="D51" t="s">
        <v>28</v>
      </c>
      <c r="E51" t="s">
        <v>39</v>
      </c>
      <c r="F51" t="s">
        <v>135</v>
      </c>
    </row>
    <row r="52" spans="1:6" x14ac:dyDescent="0.25">
      <c r="A52">
        <v>53</v>
      </c>
      <c r="B52" t="s">
        <v>118</v>
      </c>
      <c r="C52" t="s">
        <v>119</v>
      </c>
      <c r="D52" t="s">
        <v>28</v>
      </c>
      <c r="E52" t="s">
        <v>39</v>
      </c>
      <c r="F52" t="s">
        <v>135</v>
      </c>
    </row>
    <row r="53" spans="1:6" x14ac:dyDescent="0.25">
      <c r="A53">
        <v>26</v>
      </c>
      <c r="B53" t="s">
        <v>76</v>
      </c>
      <c r="C53" t="s">
        <v>77</v>
      </c>
      <c r="D53" t="s">
        <v>28</v>
      </c>
      <c r="E53" t="s">
        <v>39</v>
      </c>
      <c r="F53" t="s">
        <v>135</v>
      </c>
    </row>
    <row r="54" spans="1:6" x14ac:dyDescent="0.25">
      <c r="A54">
        <v>16</v>
      </c>
      <c r="B54" t="s">
        <v>59</v>
      </c>
      <c r="C54" t="s">
        <v>60</v>
      </c>
      <c r="D54" t="s">
        <v>28</v>
      </c>
      <c r="E54" t="s">
        <v>39</v>
      </c>
      <c r="F54" t="s">
        <v>135</v>
      </c>
    </row>
    <row r="55" spans="1:6" x14ac:dyDescent="0.25">
      <c r="A55">
        <v>57</v>
      </c>
      <c r="B55" t="s">
        <v>124</v>
      </c>
      <c r="C55" t="s">
        <v>125</v>
      </c>
      <c r="D55" t="s">
        <v>28</v>
      </c>
      <c r="E55" t="s">
        <v>39</v>
      </c>
      <c r="F55" t="s">
        <v>135</v>
      </c>
    </row>
    <row r="56" spans="1:6" x14ac:dyDescent="0.25">
      <c r="A56">
        <v>6</v>
      </c>
      <c r="B56" t="s">
        <v>37</v>
      </c>
      <c r="C56" t="s">
        <v>38</v>
      </c>
      <c r="D56" t="s">
        <v>28</v>
      </c>
      <c r="E56" t="s">
        <v>39</v>
      </c>
      <c r="F56" t="s">
        <v>135</v>
      </c>
    </row>
    <row r="57" spans="1:6" x14ac:dyDescent="0.25">
      <c r="A57">
        <v>2</v>
      </c>
      <c r="B57" t="s">
        <v>26</v>
      </c>
      <c r="C57" t="s">
        <v>27</v>
      </c>
      <c r="D57" t="s">
        <v>28</v>
      </c>
      <c r="E57" t="s">
        <v>29</v>
      </c>
      <c r="F57" t="s">
        <v>135</v>
      </c>
    </row>
    <row r="58" spans="1:6" x14ac:dyDescent="0.25">
      <c r="A58">
        <v>10</v>
      </c>
      <c r="B58" t="s">
        <v>45</v>
      </c>
      <c r="C58" t="s">
        <v>46</v>
      </c>
      <c r="D58" t="s">
        <v>28</v>
      </c>
      <c r="E58" t="s">
        <v>47</v>
      </c>
      <c r="F58" t="s">
        <v>135</v>
      </c>
    </row>
    <row r="59" spans="1:6" x14ac:dyDescent="0.25">
      <c r="A59">
        <v>49</v>
      </c>
      <c r="B59" t="s">
        <v>112</v>
      </c>
      <c r="C59" t="s">
        <v>113</v>
      </c>
      <c r="D59" t="s">
        <v>28</v>
      </c>
      <c r="E59" t="s">
        <v>47</v>
      </c>
      <c r="F59" t="s">
        <v>135</v>
      </c>
    </row>
    <row r="60" spans="1:6" x14ac:dyDescent="0.25">
      <c r="A60">
        <v>60</v>
      </c>
      <c r="B60" t="s">
        <v>129</v>
      </c>
      <c r="C60" t="s">
        <v>130</v>
      </c>
      <c r="D60" t="s">
        <v>28</v>
      </c>
      <c r="E60" t="s">
        <v>47</v>
      </c>
      <c r="F60" t="s">
        <v>135</v>
      </c>
    </row>
    <row r="61" spans="1:6" x14ac:dyDescent="0.25">
      <c r="A61">
        <v>58</v>
      </c>
      <c r="B61" t="s">
        <v>126</v>
      </c>
      <c r="C61" t="s">
        <v>127</v>
      </c>
      <c r="D61" t="s">
        <v>28</v>
      </c>
      <c r="E61" t="s">
        <v>47</v>
      </c>
      <c r="F61" t="s">
        <v>135</v>
      </c>
    </row>
    <row r="62" spans="1:6" x14ac:dyDescent="0.25">
      <c r="A62">
        <v>28</v>
      </c>
      <c r="B62" t="s">
        <v>81</v>
      </c>
      <c r="C62" t="s">
        <v>82</v>
      </c>
      <c r="D62" t="s">
        <v>28</v>
      </c>
      <c r="E62" t="s">
        <v>47</v>
      </c>
      <c r="F62" t="s">
        <v>135</v>
      </c>
    </row>
    <row r="63" spans="1:6" x14ac:dyDescent="0.25">
      <c r="A63">
        <v>56</v>
      </c>
      <c r="B63" t="s">
        <v>123</v>
      </c>
      <c r="C63" t="s">
        <v>34</v>
      </c>
      <c r="D63" t="s">
        <v>28</v>
      </c>
      <c r="E63" t="s">
        <v>32</v>
      </c>
      <c r="F63" t="s">
        <v>135</v>
      </c>
    </row>
    <row r="64" spans="1:6" x14ac:dyDescent="0.25">
      <c r="A64">
        <v>31</v>
      </c>
      <c r="B64" t="s">
        <v>85</v>
      </c>
      <c r="C64" t="s">
        <v>34</v>
      </c>
      <c r="D64" t="s">
        <v>34</v>
      </c>
      <c r="E64" t="s">
        <v>34</v>
      </c>
      <c r="F64" t="s">
        <v>135</v>
      </c>
    </row>
  </sheetData>
  <sortState xmlns:xlrd2="http://schemas.microsoft.com/office/spreadsheetml/2017/richdata2" ref="A2:F64">
    <sortCondition ref="B2:B64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8E31C-49B8-45C7-AFEC-B9141C409271}">
  <dimension ref="A1:H95"/>
  <sheetViews>
    <sheetView topLeftCell="A74" zoomScaleNormal="100" workbookViewId="0">
      <selection activeCell="I100" sqref="I100"/>
    </sheetView>
  </sheetViews>
  <sheetFormatPr defaultRowHeight="15" x14ac:dyDescent="0.25"/>
  <cols>
    <col min="1" max="1" width="18.42578125" customWidth="1"/>
    <col min="2" max="2" width="18.28515625" customWidth="1"/>
    <col min="3" max="3" width="40.5703125" customWidth="1"/>
    <col min="6" max="6" width="20.5703125" customWidth="1"/>
  </cols>
  <sheetData>
    <row r="1" spans="1:7" ht="15.75" thickBot="1" x14ac:dyDescent="0.3">
      <c r="A1" s="60" t="s">
        <v>258</v>
      </c>
      <c r="B1" s="57" t="s">
        <v>20</v>
      </c>
      <c r="C1" s="58" t="s">
        <v>21</v>
      </c>
      <c r="D1" s="57" t="s">
        <v>326</v>
      </c>
      <c r="E1" s="58" t="s">
        <v>327</v>
      </c>
      <c r="F1" s="58" t="s">
        <v>425</v>
      </c>
    </row>
    <row r="2" spans="1:7" ht="15.75" thickBot="1" x14ac:dyDescent="0.3">
      <c r="A2" s="61" t="s">
        <v>328</v>
      </c>
      <c r="B2" s="67" t="s">
        <v>28</v>
      </c>
      <c r="C2" s="68" t="s">
        <v>329</v>
      </c>
      <c r="D2" s="67" t="s">
        <v>330</v>
      </c>
      <c r="E2" s="68" t="s">
        <v>331</v>
      </c>
      <c r="F2" s="68" t="s">
        <v>426</v>
      </c>
    </row>
    <row r="3" spans="1:7" ht="15.75" thickBot="1" x14ac:dyDescent="0.3">
      <c r="A3" s="63" t="s">
        <v>361</v>
      </c>
      <c r="B3" s="67" t="s">
        <v>28</v>
      </c>
      <c r="C3" s="67" t="s">
        <v>329</v>
      </c>
      <c r="D3" s="67" t="s">
        <v>355</v>
      </c>
      <c r="E3" s="68" t="s">
        <v>356</v>
      </c>
      <c r="F3" s="85"/>
    </row>
    <row r="4" spans="1:7" ht="15.75" thickBot="1" x14ac:dyDescent="0.3">
      <c r="A4" s="84" t="s">
        <v>395</v>
      </c>
      <c r="B4" s="69" t="s">
        <v>28</v>
      </c>
      <c r="C4" s="69" t="s">
        <v>359</v>
      </c>
      <c r="D4" s="69" t="s">
        <v>355</v>
      </c>
      <c r="E4" s="68" t="s">
        <v>356</v>
      </c>
      <c r="F4" s="85"/>
    </row>
    <row r="5" spans="1:7" ht="15.75" thickBot="1" x14ac:dyDescent="0.3">
      <c r="A5" s="63" t="s">
        <v>399</v>
      </c>
      <c r="B5" s="67" t="s">
        <v>28</v>
      </c>
      <c r="C5" s="67" t="s">
        <v>359</v>
      </c>
      <c r="D5" s="67" t="s">
        <v>355</v>
      </c>
      <c r="E5" s="68" t="s">
        <v>356</v>
      </c>
      <c r="F5" s="68" t="s">
        <v>424</v>
      </c>
      <c r="G5" s="93"/>
    </row>
    <row r="6" spans="1:7" ht="15.75" thickBot="1" x14ac:dyDescent="0.3">
      <c r="A6" s="63" t="s">
        <v>404</v>
      </c>
      <c r="B6" s="67" t="s">
        <v>28</v>
      </c>
      <c r="C6" s="67" t="s">
        <v>359</v>
      </c>
      <c r="D6" s="67" t="s">
        <v>355</v>
      </c>
      <c r="E6" s="68" t="s">
        <v>356</v>
      </c>
      <c r="F6" s="85"/>
    </row>
    <row r="7" spans="1:7" ht="15.75" thickBot="1" x14ac:dyDescent="0.3">
      <c r="A7" s="62" t="s">
        <v>334</v>
      </c>
      <c r="B7" s="69" t="s">
        <v>55</v>
      </c>
      <c r="C7" s="69" t="s">
        <v>335</v>
      </c>
      <c r="D7" s="69" t="s">
        <v>330</v>
      </c>
      <c r="E7" s="68" t="s">
        <v>331</v>
      </c>
      <c r="F7" s="68" t="s">
        <v>426</v>
      </c>
    </row>
    <row r="8" spans="1:7" ht="15.75" thickBot="1" x14ac:dyDescent="0.3">
      <c r="A8" s="61" t="s">
        <v>336</v>
      </c>
      <c r="B8" s="67" t="s">
        <v>55</v>
      </c>
      <c r="C8" s="67" t="s">
        <v>335</v>
      </c>
      <c r="D8" s="67" t="s">
        <v>330</v>
      </c>
      <c r="E8" s="68" t="s">
        <v>331</v>
      </c>
      <c r="F8" s="68" t="s">
        <v>426</v>
      </c>
    </row>
    <row r="9" spans="1:7" ht="15.75" thickBot="1" x14ac:dyDescent="0.3">
      <c r="A9" s="61" t="s">
        <v>350</v>
      </c>
      <c r="B9" s="67" t="s">
        <v>55</v>
      </c>
      <c r="C9" s="67" t="s">
        <v>335</v>
      </c>
      <c r="D9" s="67" t="s">
        <v>330</v>
      </c>
      <c r="E9" s="68" t="s">
        <v>331</v>
      </c>
      <c r="F9" s="68" t="s">
        <v>426</v>
      </c>
    </row>
    <row r="10" spans="1:7" ht="15.75" thickBot="1" x14ac:dyDescent="0.3">
      <c r="A10" s="63" t="s">
        <v>422</v>
      </c>
      <c r="B10" s="67" t="s">
        <v>55</v>
      </c>
      <c r="C10" s="67" t="s">
        <v>335</v>
      </c>
      <c r="D10" s="67" t="s">
        <v>419</v>
      </c>
      <c r="E10" s="68" t="s">
        <v>356</v>
      </c>
      <c r="F10" s="85"/>
    </row>
    <row r="11" spans="1:7" ht="15.75" thickBot="1" x14ac:dyDescent="0.3">
      <c r="A11" s="61" t="s">
        <v>344</v>
      </c>
      <c r="B11" s="67" t="s">
        <v>24</v>
      </c>
      <c r="C11" s="67" t="s">
        <v>25</v>
      </c>
      <c r="D11" s="67" t="s">
        <v>330</v>
      </c>
      <c r="E11" s="68" t="s">
        <v>331</v>
      </c>
      <c r="F11" s="68" t="s">
        <v>426</v>
      </c>
    </row>
    <row r="12" spans="1:7" ht="15.75" thickBot="1" x14ac:dyDescent="0.3">
      <c r="A12" s="61" t="s">
        <v>352</v>
      </c>
      <c r="B12" s="67" t="s">
        <v>24</v>
      </c>
      <c r="C12" s="67" t="s">
        <v>25</v>
      </c>
      <c r="D12" s="67" t="s">
        <v>330</v>
      </c>
      <c r="E12" s="68" t="s">
        <v>331</v>
      </c>
      <c r="F12" s="68" t="s">
        <v>426</v>
      </c>
      <c r="G12" s="93"/>
    </row>
    <row r="13" spans="1:7" ht="15.75" thickBot="1" x14ac:dyDescent="0.3">
      <c r="A13" s="63" t="s">
        <v>357</v>
      </c>
      <c r="B13" s="67" t="s">
        <v>24</v>
      </c>
      <c r="C13" s="69" t="s">
        <v>25</v>
      </c>
      <c r="D13" s="67" t="s">
        <v>355</v>
      </c>
      <c r="E13" s="68" t="s">
        <v>356</v>
      </c>
      <c r="F13" s="85"/>
    </row>
    <row r="14" spans="1:7" ht="15.75" thickBot="1" x14ac:dyDescent="0.3">
      <c r="A14" s="63" t="s">
        <v>418</v>
      </c>
      <c r="B14" s="67" t="s">
        <v>24</v>
      </c>
      <c r="C14" s="69" t="s">
        <v>25</v>
      </c>
      <c r="D14" s="67" t="s">
        <v>419</v>
      </c>
      <c r="E14" s="68" t="s">
        <v>356</v>
      </c>
      <c r="F14" s="85"/>
    </row>
    <row r="15" spans="1:7" ht="15.75" thickBot="1" x14ac:dyDescent="0.3">
      <c r="A15" s="63" t="s">
        <v>421</v>
      </c>
      <c r="B15" s="67" t="s">
        <v>24</v>
      </c>
      <c r="C15" s="69" t="s">
        <v>25</v>
      </c>
      <c r="D15" s="67" t="s">
        <v>419</v>
      </c>
      <c r="E15" s="68" t="s">
        <v>356</v>
      </c>
      <c r="F15" s="85"/>
    </row>
    <row r="16" spans="1:7" ht="15.75" thickBot="1" x14ac:dyDescent="0.3">
      <c r="A16" s="61" t="s">
        <v>347</v>
      </c>
      <c r="B16" s="67" t="s">
        <v>28</v>
      </c>
      <c r="C16" s="69" t="s">
        <v>348</v>
      </c>
      <c r="D16" s="67" t="s">
        <v>330</v>
      </c>
      <c r="E16" s="68" t="s">
        <v>331</v>
      </c>
      <c r="F16" s="68" t="s">
        <v>426</v>
      </c>
    </row>
    <row r="17" spans="1:7" ht="15.75" thickBot="1" x14ac:dyDescent="0.3">
      <c r="A17" s="63" t="s">
        <v>353</v>
      </c>
      <c r="B17" s="67" t="s">
        <v>28</v>
      </c>
      <c r="C17" s="69" t="s">
        <v>354</v>
      </c>
      <c r="D17" s="67" t="s">
        <v>355</v>
      </c>
      <c r="E17" s="68" t="s">
        <v>356</v>
      </c>
      <c r="F17" s="85"/>
    </row>
    <row r="18" spans="1:7" ht="15.75" thickBot="1" x14ac:dyDescent="0.3">
      <c r="A18" s="63" t="s">
        <v>373</v>
      </c>
      <c r="B18" s="67" t="s">
        <v>28</v>
      </c>
      <c r="C18" s="69" t="s">
        <v>354</v>
      </c>
      <c r="D18" s="67" t="s">
        <v>355</v>
      </c>
      <c r="E18" s="68" t="s">
        <v>356</v>
      </c>
      <c r="F18" s="59"/>
    </row>
    <row r="19" spans="1:7" ht="15.75" thickBot="1" x14ac:dyDescent="0.3">
      <c r="A19" s="61" t="s">
        <v>337</v>
      </c>
      <c r="B19" s="67" t="s">
        <v>55</v>
      </c>
      <c r="C19" s="67" t="s">
        <v>338</v>
      </c>
      <c r="D19" s="67" t="s">
        <v>330</v>
      </c>
      <c r="E19" s="68" t="s">
        <v>331</v>
      </c>
      <c r="F19" s="69" t="s">
        <v>426</v>
      </c>
    </row>
    <row r="20" spans="1:7" ht="15.75" thickBot="1" x14ac:dyDescent="0.3">
      <c r="A20" s="61" t="s">
        <v>339</v>
      </c>
      <c r="B20" s="67" t="s">
        <v>55</v>
      </c>
      <c r="C20" s="67" t="s">
        <v>338</v>
      </c>
      <c r="D20" s="67" t="s">
        <v>330</v>
      </c>
      <c r="E20" s="68" t="s">
        <v>331</v>
      </c>
      <c r="F20" s="68" t="s">
        <v>426</v>
      </c>
    </row>
    <row r="21" spans="1:7" ht="15.75" thickBot="1" x14ac:dyDescent="0.3">
      <c r="A21" s="61" t="s">
        <v>340</v>
      </c>
      <c r="B21" s="67" t="s">
        <v>55</v>
      </c>
      <c r="C21" s="67" t="s">
        <v>338</v>
      </c>
      <c r="D21" s="67" t="s">
        <v>330</v>
      </c>
      <c r="E21" s="68" t="s">
        <v>331</v>
      </c>
      <c r="F21" s="69" t="s">
        <v>426</v>
      </c>
    </row>
    <row r="22" spans="1:7" ht="15.75" thickBot="1" x14ac:dyDescent="0.3">
      <c r="A22" s="63" t="s">
        <v>370</v>
      </c>
      <c r="B22" s="67" t="s">
        <v>55</v>
      </c>
      <c r="C22" s="67" t="s">
        <v>338</v>
      </c>
      <c r="D22" s="67" t="s">
        <v>355</v>
      </c>
      <c r="E22" s="68" t="s">
        <v>356</v>
      </c>
      <c r="F22" s="76"/>
    </row>
    <row r="23" spans="1:7" ht="15.75" thickBot="1" x14ac:dyDescent="0.3">
      <c r="A23" s="63" t="s">
        <v>374</v>
      </c>
      <c r="B23" s="67" t="s">
        <v>55</v>
      </c>
      <c r="C23" s="67" t="s">
        <v>338</v>
      </c>
      <c r="D23" s="67" t="s">
        <v>355</v>
      </c>
      <c r="E23" s="68" t="s">
        <v>356</v>
      </c>
      <c r="F23" s="59"/>
    </row>
    <row r="24" spans="1:7" ht="15.75" thickBot="1" x14ac:dyDescent="0.3">
      <c r="A24" s="63" t="s">
        <v>383</v>
      </c>
      <c r="B24" s="67" t="s">
        <v>55</v>
      </c>
      <c r="C24" s="67" t="s">
        <v>338</v>
      </c>
      <c r="D24" s="67" t="s">
        <v>355</v>
      </c>
      <c r="E24" s="68" t="s">
        <v>356</v>
      </c>
      <c r="F24" s="76"/>
    </row>
    <row r="25" spans="1:7" ht="15.75" thickBot="1" x14ac:dyDescent="0.3">
      <c r="A25" s="61" t="s">
        <v>341</v>
      </c>
      <c r="B25" s="67" t="s">
        <v>51</v>
      </c>
      <c r="C25" s="67" t="s">
        <v>342</v>
      </c>
      <c r="D25" s="67" t="s">
        <v>330</v>
      </c>
      <c r="E25" s="68" t="s">
        <v>331</v>
      </c>
      <c r="F25" s="69" t="s">
        <v>426</v>
      </c>
    </row>
    <row r="26" spans="1:7" ht="15.75" thickBot="1" x14ac:dyDescent="0.3">
      <c r="A26" s="61" t="s">
        <v>349</v>
      </c>
      <c r="B26" s="67" t="s">
        <v>28</v>
      </c>
      <c r="C26" s="67" t="s">
        <v>32</v>
      </c>
      <c r="D26" s="67" t="s">
        <v>330</v>
      </c>
      <c r="E26" s="68" t="s">
        <v>331</v>
      </c>
      <c r="F26" s="69" t="s">
        <v>426</v>
      </c>
      <c r="G26" s="56"/>
    </row>
    <row r="27" spans="1:7" ht="15.75" thickBot="1" x14ac:dyDescent="0.3">
      <c r="A27" s="63" t="s">
        <v>387</v>
      </c>
      <c r="B27" s="67" t="s">
        <v>28</v>
      </c>
      <c r="C27" s="67" t="s">
        <v>32</v>
      </c>
      <c r="D27" s="67" t="s">
        <v>355</v>
      </c>
      <c r="E27" s="68" t="s">
        <v>356</v>
      </c>
      <c r="F27" s="59"/>
      <c r="G27" s="56"/>
    </row>
    <row r="28" spans="1:7" ht="15.75" thickBot="1" x14ac:dyDescent="0.3">
      <c r="A28" s="63" t="s">
        <v>400</v>
      </c>
      <c r="B28" s="67" t="s">
        <v>28</v>
      </c>
      <c r="C28" s="69" t="s">
        <v>32</v>
      </c>
      <c r="D28" s="67" t="s">
        <v>355</v>
      </c>
      <c r="E28" s="68" t="s">
        <v>356</v>
      </c>
      <c r="F28" s="85"/>
    </row>
    <row r="29" spans="1:7" ht="15.75" thickBot="1" x14ac:dyDescent="0.3">
      <c r="A29" s="63" t="s">
        <v>408</v>
      </c>
      <c r="B29" s="67" t="s">
        <v>28</v>
      </c>
      <c r="C29" s="69" t="s">
        <v>32</v>
      </c>
      <c r="D29" s="67" t="s">
        <v>355</v>
      </c>
      <c r="E29" s="68" t="s">
        <v>356</v>
      </c>
      <c r="F29" s="76"/>
    </row>
    <row r="30" spans="1:7" ht="15.75" thickBot="1" x14ac:dyDescent="0.3">
      <c r="A30" s="63" t="s">
        <v>414</v>
      </c>
      <c r="B30" s="67" t="s">
        <v>28</v>
      </c>
      <c r="C30" s="67" t="s">
        <v>32</v>
      </c>
      <c r="D30" s="67" t="s">
        <v>355</v>
      </c>
      <c r="E30" s="68" t="s">
        <v>356</v>
      </c>
      <c r="F30" s="76"/>
    </row>
    <row r="31" spans="1:7" ht="15.75" thickBot="1" x14ac:dyDescent="0.3">
      <c r="A31" s="61" t="s">
        <v>345</v>
      </c>
      <c r="B31" s="67" t="s">
        <v>28</v>
      </c>
      <c r="C31" s="67" t="s">
        <v>346</v>
      </c>
      <c r="D31" s="67" t="s">
        <v>330</v>
      </c>
      <c r="E31" s="68" t="s">
        <v>331</v>
      </c>
      <c r="F31" s="69" t="s">
        <v>426</v>
      </c>
    </row>
    <row r="32" spans="1:7" ht="15.75" thickBot="1" x14ac:dyDescent="0.3">
      <c r="A32" s="63" t="s">
        <v>372</v>
      </c>
      <c r="B32" s="67" t="s">
        <v>28</v>
      </c>
      <c r="C32" s="67" t="s">
        <v>39</v>
      </c>
      <c r="D32" s="67" t="s">
        <v>355</v>
      </c>
      <c r="E32" s="68" t="s">
        <v>356</v>
      </c>
      <c r="F32" s="59"/>
    </row>
    <row r="33" spans="1:7" ht="15.75" thickBot="1" x14ac:dyDescent="0.3">
      <c r="A33" s="63" t="s">
        <v>378</v>
      </c>
      <c r="B33" s="67" t="s">
        <v>28</v>
      </c>
      <c r="C33" s="67" t="s">
        <v>369</v>
      </c>
      <c r="D33" s="67" t="s">
        <v>355</v>
      </c>
      <c r="E33" s="68" t="s">
        <v>356</v>
      </c>
      <c r="F33" s="69" t="s">
        <v>424</v>
      </c>
    </row>
    <row r="34" spans="1:7" ht="15.75" thickBot="1" x14ac:dyDescent="0.3">
      <c r="A34" s="63" t="s">
        <v>392</v>
      </c>
      <c r="B34" s="67" t="s">
        <v>28</v>
      </c>
      <c r="C34" s="67" t="s">
        <v>369</v>
      </c>
      <c r="D34" s="67" t="s">
        <v>355</v>
      </c>
      <c r="E34" s="68" t="s">
        <v>356</v>
      </c>
      <c r="F34" s="85"/>
    </row>
    <row r="35" spans="1:7" ht="15.75" thickBot="1" x14ac:dyDescent="0.3">
      <c r="A35" s="61" t="s">
        <v>343</v>
      </c>
      <c r="B35" s="67" t="s">
        <v>28</v>
      </c>
      <c r="C35" s="67" t="s">
        <v>29</v>
      </c>
      <c r="D35" s="67" t="s">
        <v>330</v>
      </c>
      <c r="E35" s="68" t="s">
        <v>331</v>
      </c>
      <c r="F35" s="69" t="s">
        <v>426</v>
      </c>
    </row>
    <row r="36" spans="1:7" ht="15.75" thickBot="1" x14ac:dyDescent="0.3">
      <c r="A36" s="63" t="s">
        <v>362</v>
      </c>
      <c r="B36" s="67" t="s">
        <v>28</v>
      </c>
      <c r="C36" s="69" t="s">
        <v>363</v>
      </c>
      <c r="D36" s="67" t="s">
        <v>355</v>
      </c>
      <c r="E36" s="68" t="s">
        <v>356</v>
      </c>
      <c r="F36" s="85"/>
      <c r="G36" s="76" t="s">
        <v>455</v>
      </c>
    </row>
    <row r="37" spans="1:7" ht="15.75" thickBot="1" x14ac:dyDescent="0.3">
      <c r="A37" s="63" t="s">
        <v>384</v>
      </c>
      <c r="B37" s="67" t="s">
        <v>28</v>
      </c>
      <c r="C37" s="67" t="s">
        <v>385</v>
      </c>
      <c r="D37" s="67" t="s">
        <v>355</v>
      </c>
      <c r="E37" s="68" t="s">
        <v>356</v>
      </c>
      <c r="F37" s="69" t="s">
        <v>424</v>
      </c>
    </row>
    <row r="38" spans="1:7" ht="15.75" thickBot="1" x14ac:dyDescent="0.3">
      <c r="A38" s="63" t="s">
        <v>393</v>
      </c>
      <c r="B38" s="67" t="s">
        <v>28</v>
      </c>
      <c r="C38" s="67" t="s">
        <v>385</v>
      </c>
      <c r="D38" s="67" t="s">
        <v>355</v>
      </c>
      <c r="E38" s="68" t="s">
        <v>356</v>
      </c>
      <c r="F38" s="59"/>
    </row>
    <row r="39" spans="1:7" ht="15.75" thickBot="1" x14ac:dyDescent="0.3">
      <c r="A39" s="61" t="s">
        <v>332</v>
      </c>
      <c r="B39" s="67" t="s">
        <v>28</v>
      </c>
      <c r="C39" s="69" t="s">
        <v>333</v>
      </c>
      <c r="D39" s="67" t="s">
        <v>330</v>
      </c>
      <c r="E39" s="68" t="s">
        <v>331</v>
      </c>
      <c r="F39" s="69" t="s">
        <v>426</v>
      </c>
    </row>
    <row r="40" spans="1:7" ht="15.75" thickBot="1" x14ac:dyDescent="0.3">
      <c r="A40" s="61" t="s">
        <v>351</v>
      </c>
      <c r="B40" s="67" t="s">
        <v>28</v>
      </c>
      <c r="C40" s="69" t="s">
        <v>333</v>
      </c>
      <c r="D40" s="67" t="s">
        <v>330</v>
      </c>
      <c r="E40" s="68" t="s">
        <v>331</v>
      </c>
      <c r="F40" s="69" t="s">
        <v>426</v>
      </c>
    </row>
    <row r="41" spans="1:7" ht="15.75" thickBot="1" x14ac:dyDescent="0.3">
      <c r="A41" s="63" t="s">
        <v>412</v>
      </c>
      <c r="B41" s="67" t="s">
        <v>28</v>
      </c>
      <c r="C41" s="90" t="s">
        <v>413</v>
      </c>
      <c r="D41" s="67" t="s">
        <v>355</v>
      </c>
      <c r="E41" s="68" t="s">
        <v>356</v>
      </c>
      <c r="F41" s="85"/>
    </row>
    <row r="42" spans="1:7" ht="15.75" thickBot="1" x14ac:dyDescent="0.3">
      <c r="A42" s="95" t="s">
        <v>396</v>
      </c>
      <c r="B42" s="67" t="s">
        <v>28</v>
      </c>
      <c r="C42" s="79" t="s">
        <v>397</v>
      </c>
      <c r="D42" s="67" t="s">
        <v>355</v>
      </c>
      <c r="E42" s="68" t="s">
        <v>356</v>
      </c>
      <c r="F42" s="80" t="s">
        <v>424</v>
      </c>
      <c r="G42" s="91" t="s">
        <v>456</v>
      </c>
    </row>
    <row r="43" spans="1:7" ht="15.75" thickBot="1" x14ac:dyDescent="0.3">
      <c r="A43" s="95" t="s">
        <v>417</v>
      </c>
      <c r="B43" s="67" t="s">
        <v>28</v>
      </c>
      <c r="C43" s="88" t="s">
        <v>397</v>
      </c>
      <c r="D43" s="67" t="s">
        <v>355</v>
      </c>
      <c r="E43" s="68" t="s">
        <v>356</v>
      </c>
      <c r="F43" s="59"/>
      <c r="G43" s="91" t="s">
        <v>456</v>
      </c>
    </row>
    <row r="44" spans="1:7" ht="15.75" thickBot="1" x14ac:dyDescent="0.3">
      <c r="A44" s="63" t="s">
        <v>401</v>
      </c>
      <c r="B44" s="67" t="s">
        <v>28</v>
      </c>
      <c r="C44" s="74" t="s">
        <v>402</v>
      </c>
      <c r="D44" s="67" t="s">
        <v>355</v>
      </c>
      <c r="E44" s="68" t="s">
        <v>356</v>
      </c>
      <c r="F44" s="59"/>
      <c r="G44" s="91" t="s">
        <v>456</v>
      </c>
    </row>
    <row r="45" spans="1:7" ht="15.75" thickBot="1" x14ac:dyDescent="0.3">
      <c r="A45" s="63" t="s">
        <v>403</v>
      </c>
      <c r="B45" s="67" t="s">
        <v>28</v>
      </c>
      <c r="C45" s="73" t="s">
        <v>402</v>
      </c>
      <c r="D45" s="67" t="s">
        <v>355</v>
      </c>
      <c r="E45" s="68" t="s">
        <v>356</v>
      </c>
      <c r="F45" s="79" t="s">
        <v>424</v>
      </c>
      <c r="G45" s="91" t="s">
        <v>456</v>
      </c>
    </row>
    <row r="46" spans="1:7" ht="15.75" thickBot="1" x14ac:dyDescent="0.3">
      <c r="A46" s="63" t="s">
        <v>364</v>
      </c>
      <c r="B46" s="67" t="s">
        <v>28</v>
      </c>
      <c r="C46" s="81" t="s">
        <v>39</v>
      </c>
      <c r="D46" s="67" t="s">
        <v>355</v>
      </c>
      <c r="E46" s="68" t="s">
        <v>356</v>
      </c>
      <c r="F46" s="59"/>
      <c r="G46" s="92" t="s">
        <v>456</v>
      </c>
    </row>
    <row r="47" spans="1:7" ht="15.75" thickBot="1" x14ac:dyDescent="0.3">
      <c r="A47" s="63" t="s">
        <v>394</v>
      </c>
      <c r="B47" s="67" t="s">
        <v>28</v>
      </c>
      <c r="C47" s="81" t="s">
        <v>39</v>
      </c>
      <c r="D47" s="67" t="s">
        <v>355</v>
      </c>
      <c r="E47" s="68" t="s">
        <v>356</v>
      </c>
      <c r="F47" s="69" t="s">
        <v>424</v>
      </c>
      <c r="G47" s="91" t="s">
        <v>456</v>
      </c>
    </row>
    <row r="48" spans="1:7" ht="15.75" thickBot="1" x14ac:dyDescent="0.3">
      <c r="A48" s="63" t="s">
        <v>375</v>
      </c>
      <c r="B48" s="67" t="s">
        <v>28</v>
      </c>
      <c r="C48" s="89" t="s">
        <v>376</v>
      </c>
      <c r="D48" s="67" t="s">
        <v>355</v>
      </c>
      <c r="E48" s="68" t="s">
        <v>356</v>
      </c>
      <c r="F48" s="68" t="s">
        <v>424</v>
      </c>
      <c r="G48" s="92" t="s">
        <v>456</v>
      </c>
    </row>
    <row r="49" spans="1:7" ht="15.75" thickBot="1" x14ac:dyDescent="0.3">
      <c r="A49" s="63" t="s">
        <v>358</v>
      </c>
      <c r="B49" s="67" t="s">
        <v>28</v>
      </c>
      <c r="C49" s="78" t="s">
        <v>359</v>
      </c>
      <c r="D49" s="67" t="s">
        <v>355</v>
      </c>
      <c r="E49" s="68" t="s">
        <v>356</v>
      </c>
      <c r="F49" s="79" t="s">
        <v>424</v>
      </c>
      <c r="G49" s="76" t="s">
        <v>455</v>
      </c>
    </row>
    <row r="50" spans="1:7" ht="15.75" thickBot="1" x14ac:dyDescent="0.3">
      <c r="A50" s="63" t="s">
        <v>420</v>
      </c>
      <c r="B50" s="67" t="s">
        <v>55</v>
      </c>
      <c r="C50" s="89" t="s">
        <v>335</v>
      </c>
      <c r="D50" s="67" t="s">
        <v>419</v>
      </c>
      <c r="E50" s="68" t="s">
        <v>356</v>
      </c>
      <c r="F50" s="85"/>
      <c r="G50" s="76" t="s">
        <v>455</v>
      </c>
    </row>
    <row r="51" spans="1:7" ht="15.75" thickBot="1" x14ac:dyDescent="0.3">
      <c r="A51" s="63" t="s">
        <v>365</v>
      </c>
      <c r="B51" s="67" t="s">
        <v>24</v>
      </c>
      <c r="C51" s="89" t="s">
        <v>25</v>
      </c>
      <c r="D51" s="67" t="s">
        <v>355</v>
      </c>
      <c r="E51" s="68" t="s">
        <v>356</v>
      </c>
      <c r="F51" s="76"/>
      <c r="G51" s="93"/>
    </row>
    <row r="52" spans="1:7" ht="15.75" thickBot="1" x14ac:dyDescent="0.3">
      <c r="A52" s="64" t="s">
        <v>379</v>
      </c>
      <c r="B52" s="69" t="s">
        <v>24</v>
      </c>
      <c r="C52" s="88" t="s">
        <v>25</v>
      </c>
      <c r="D52" s="69" t="s">
        <v>355</v>
      </c>
      <c r="E52" s="68" t="s">
        <v>356</v>
      </c>
      <c r="F52" s="85"/>
    </row>
    <row r="53" spans="1:7" ht="15.75" thickBot="1" x14ac:dyDescent="0.3">
      <c r="A53" s="63" t="s">
        <v>416</v>
      </c>
      <c r="B53" s="67" t="s">
        <v>24</v>
      </c>
      <c r="C53" s="79" t="s">
        <v>25</v>
      </c>
      <c r="D53" s="67" t="s">
        <v>355</v>
      </c>
      <c r="E53" s="68" t="s">
        <v>356</v>
      </c>
      <c r="F53" s="79" t="s">
        <v>424</v>
      </c>
      <c r="G53" s="94"/>
    </row>
    <row r="54" spans="1:7" ht="15.75" thickBot="1" x14ac:dyDescent="0.3">
      <c r="A54" s="63" t="s">
        <v>390</v>
      </c>
      <c r="B54" s="67" t="s">
        <v>51</v>
      </c>
      <c r="C54" s="78" t="s">
        <v>391</v>
      </c>
      <c r="D54" s="67" t="s">
        <v>355</v>
      </c>
      <c r="E54" s="68" t="s">
        <v>356</v>
      </c>
      <c r="F54" s="59"/>
      <c r="G54" s="56"/>
    </row>
    <row r="55" spans="1:7" ht="15.75" thickBot="1" x14ac:dyDescent="0.3">
      <c r="A55" s="63" t="s">
        <v>415</v>
      </c>
      <c r="B55" s="67" t="s">
        <v>51</v>
      </c>
      <c r="C55" s="83" t="s">
        <v>391</v>
      </c>
      <c r="D55" s="67" t="s">
        <v>355</v>
      </c>
      <c r="E55" s="68" t="s">
        <v>356</v>
      </c>
      <c r="F55" s="85"/>
      <c r="G55" s="94"/>
    </row>
    <row r="56" spans="1:7" ht="15.75" thickBot="1" x14ac:dyDescent="0.3">
      <c r="A56" s="95" t="s">
        <v>388</v>
      </c>
      <c r="B56" s="67" t="s">
        <v>28</v>
      </c>
      <c r="C56" s="83" t="s">
        <v>389</v>
      </c>
      <c r="D56" s="67" t="s">
        <v>355</v>
      </c>
      <c r="E56" s="68" t="s">
        <v>356</v>
      </c>
      <c r="F56" s="59"/>
      <c r="G56" s="56"/>
    </row>
    <row r="57" spans="1:7" ht="15.75" thickBot="1" x14ac:dyDescent="0.3">
      <c r="A57" s="63" t="s">
        <v>367</v>
      </c>
      <c r="B57" s="67" t="s">
        <v>28</v>
      </c>
      <c r="C57" s="81" t="s">
        <v>115</v>
      </c>
      <c r="D57" s="67" t="s">
        <v>355</v>
      </c>
      <c r="E57" s="68" t="s">
        <v>356</v>
      </c>
      <c r="F57" s="76"/>
    </row>
    <row r="58" spans="1:7" ht="15.75" thickBot="1" x14ac:dyDescent="0.3">
      <c r="A58" s="63" t="s">
        <v>381</v>
      </c>
      <c r="B58" s="67" t="s">
        <v>55</v>
      </c>
      <c r="C58" s="73" t="s">
        <v>382</v>
      </c>
      <c r="D58" s="67" t="s">
        <v>355</v>
      </c>
      <c r="E58" s="68" t="s">
        <v>356</v>
      </c>
      <c r="F58" s="59"/>
      <c r="G58" s="56"/>
    </row>
    <row r="59" spans="1:7" ht="15.75" thickBot="1" x14ac:dyDescent="0.3">
      <c r="A59" s="63" t="s">
        <v>371</v>
      </c>
      <c r="B59" s="67" t="s">
        <v>24</v>
      </c>
      <c r="C59" s="79" t="s">
        <v>34</v>
      </c>
      <c r="D59" s="67" t="s">
        <v>355</v>
      </c>
      <c r="E59" s="68" t="s">
        <v>356</v>
      </c>
      <c r="F59" s="59"/>
      <c r="G59" s="56"/>
    </row>
    <row r="60" spans="1:7" ht="15.75" thickBot="1" x14ac:dyDescent="0.3">
      <c r="A60" s="63" t="s">
        <v>360</v>
      </c>
      <c r="B60" s="67" t="s">
        <v>55</v>
      </c>
      <c r="C60" s="73" t="s">
        <v>90</v>
      </c>
      <c r="D60" s="67" t="s">
        <v>355</v>
      </c>
      <c r="E60" s="68" t="s">
        <v>356</v>
      </c>
      <c r="F60" s="85"/>
      <c r="G60" s="56"/>
    </row>
    <row r="61" spans="1:7" ht="15.75" thickBot="1" x14ac:dyDescent="0.3">
      <c r="A61" s="95" t="s">
        <v>377</v>
      </c>
      <c r="B61" s="67" t="s">
        <v>55</v>
      </c>
      <c r="C61" s="83" t="s">
        <v>90</v>
      </c>
      <c r="D61" s="67" t="s">
        <v>355</v>
      </c>
      <c r="E61" s="68" t="s">
        <v>356</v>
      </c>
      <c r="F61" s="59"/>
      <c r="G61" s="56"/>
    </row>
    <row r="62" spans="1:7" ht="15.75" thickBot="1" x14ac:dyDescent="0.3">
      <c r="A62" s="96" t="s">
        <v>380</v>
      </c>
      <c r="B62" s="69" t="s">
        <v>55</v>
      </c>
      <c r="C62" s="90" t="s">
        <v>90</v>
      </c>
      <c r="D62" s="69" t="s">
        <v>355</v>
      </c>
      <c r="E62" s="68" t="s">
        <v>356</v>
      </c>
      <c r="F62" s="76"/>
      <c r="G62" s="56"/>
    </row>
    <row r="63" spans="1:7" ht="15.75" thickBot="1" x14ac:dyDescent="0.3">
      <c r="A63" s="63" t="s">
        <v>411</v>
      </c>
      <c r="B63" s="67" t="s">
        <v>55</v>
      </c>
      <c r="C63" s="73" t="s">
        <v>90</v>
      </c>
      <c r="D63" s="67" t="s">
        <v>355</v>
      </c>
      <c r="E63" s="68" t="s">
        <v>356</v>
      </c>
      <c r="F63" s="76"/>
      <c r="G63" s="56"/>
    </row>
    <row r="64" spans="1:7" ht="15.75" thickBot="1" x14ac:dyDescent="0.3">
      <c r="A64" s="95" t="s">
        <v>406</v>
      </c>
      <c r="B64" s="67" t="s">
        <v>28</v>
      </c>
      <c r="C64" s="81" t="s">
        <v>407</v>
      </c>
      <c r="D64" s="67" t="s">
        <v>355</v>
      </c>
      <c r="E64" s="68" t="s">
        <v>356</v>
      </c>
      <c r="F64" s="59"/>
      <c r="G64" s="93"/>
    </row>
    <row r="65" spans="1:8" ht="15.75" thickBot="1" x14ac:dyDescent="0.3">
      <c r="A65" s="63" t="s">
        <v>386</v>
      </c>
      <c r="B65" s="67" t="s">
        <v>28</v>
      </c>
      <c r="C65" s="78" t="s">
        <v>32</v>
      </c>
      <c r="D65" s="67" t="s">
        <v>355</v>
      </c>
      <c r="E65" s="68" t="s">
        <v>356</v>
      </c>
      <c r="F65" s="79" t="s">
        <v>424</v>
      </c>
      <c r="G65" s="76" t="s">
        <v>455</v>
      </c>
    </row>
    <row r="66" spans="1:8" ht="15.75" thickBot="1" x14ac:dyDescent="0.3">
      <c r="A66" s="63" t="s">
        <v>398</v>
      </c>
      <c r="B66" s="67" t="s">
        <v>28</v>
      </c>
      <c r="C66" s="78" t="s">
        <v>32</v>
      </c>
      <c r="D66" s="67" t="s">
        <v>355</v>
      </c>
      <c r="E66" s="68" t="s">
        <v>356</v>
      </c>
      <c r="F66" s="85"/>
      <c r="G66" s="76" t="s">
        <v>455</v>
      </c>
    </row>
    <row r="67" spans="1:8" ht="15.75" thickBot="1" x14ac:dyDescent="0.3">
      <c r="A67" s="63" t="s">
        <v>409</v>
      </c>
      <c r="B67" s="67" t="s">
        <v>28</v>
      </c>
      <c r="C67" s="78" t="s">
        <v>32</v>
      </c>
      <c r="D67" s="67" t="s">
        <v>355</v>
      </c>
      <c r="E67" s="68" t="s">
        <v>356</v>
      </c>
      <c r="F67" s="79" t="s">
        <v>424</v>
      </c>
      <c r="G67" s="76" t="s">
        <v>455</v>
      </c>
    </row>
    <row r="68" spans="1:8" ht="15.75" thickBot="1" x14ac:dyDescent="0.3">
      <c r="A68" s="63" t="s">
        <v>368</v>
      </c>
      <c r="B68" s="67" t="s">
        <v>28</v>
      </c>
      <c r="C68" s="86" t="s">
        <v>369</v>
      </c>
      <c r="D68" s="67" t="s">
        <v>355</v>
      </c>
      <c r="E68" s="68" t="s">
        <v>356</v>
      </c>
      <c r="F68" s="69" t="s">
        <v>424</v>
      </c>
    </row>
    <row r="69" spans="1:8" ht="15.75" thickBot="1" x14ac:dyDescent="0.3">
      <c r="A69" s="95" t="s">
        <v>410</v>
      </c>
      <c r="B69" s="67" t="s">
        <v>28</v>
      </c>
      <c r="C69" s="81" t="s">
        <v>363</v>
      </c>
      <c r="D69" s="67" t="s">
        <v>355</v>
      </c>
      <c r="E69" s="68" t="s">
        <v>356</v>
      </c>
      <c r="F69" s="59"/>
    </row>
    <row r="70" spans="1:8" ht="15.75" thickBot="1" x14ac:dyDescent="0.3">
      <c r="A70" s="63" t="s">
        <v>366</v>
      </c>
      <c r="B70" s="67" t="s">
        <v>55</v>
      </c>
      <c r="C70" s="73" t="s">
        <v>67</v>
      </c>
      <c r="D70" s="67" t="s">
        <v>355</v>
      </c>
      <c r="E70" s="68" t="s">
        <v>356</v>
      </c>
      <c r="F70" s="76"/>
    </row>
    <row r="71" spans="1:8" ht="15.75" thickBot="1" x14ac:dyDescent="0.3">
      <c r="A71" s="63" t="s">
        <v>405</v>
      </c>
      <c r="B71" s="67" t="s">
        <v>55</v>
      </c>
      <c r="C71" s="73" t="s">
        <v>67</v>
      </c>
      <c r="D71" s="67" t="s">
        <v>355</v>
      </c>
      <c r="E71" s="68" t="s">
        <v>356</v>
      </c>
      <c r="F71" s="59"/>
    </row>
    <row r="72" spans="1:8" x14ac:dyDescent="0.25">
      <c r="B72" s="59"/>
      <c r="C72" s="59"/>
      <c r="D72" s="59"/>
      <c r="E72" s="59"/>
      <c r="F72" s="59"/>
    </row>
    <row r="73" spans="1:8" x14ac:dyDescent="0.25">
      <c r="C73" s="75" t="s">
        <v>451</v>
      </c>
    </row>
    <row r="74" spans="1:8" x14ac:dyDescent="0.25">
      <c r="C74" s="77" t="s">
        <v>452</v>
      </c>
    </row>
    <row r="75" spans="1:8" x14ac:dyDescent="0.25">
      <c r="C75" s="82" t="s">
        <v>453</v>
      </c>
    </row>
    <row r="76" spans="1:8" x14ac:dyDescent="0.25">
      <c r="C76" s="87" t="s">
        <v>454</v>
      </c>
    </row>
    <row r="79" spans="1:8" x14ac:dyDescent="0.25">
      <c r="A79" s="56" t="s">
        <v>457</v>
      </c>
      <c r="B79" s="56" t="s">
        <v>457</v>
      </c>
      <c r="C79" s="56" t="s">
        <v>55</v>
      </c>
      <c r="D79" s="56" t="s">
        <v>458</v>
      </c>
      <c r="E79" s="56" t="s">
        <v>338</v>
      </c>
      <c r="F79" s="56" t="s">
        <v>34</v>
      </c>
      <c r="G79" s="56" t="s">
        <v>459</v>
      </c>
      <c r="H79" s="56" t="s">
        <v>258</v>
      </c>
    </row>
    <row r="80" spans="1:8" x14ac:dyDescent="0.25">
      <c r="A80" s="97" t="s">
        <v>337</v>
      </c>
      <c r="B80" s="56" t="s">
        <v>337</v>
      </c>
      <c r="C80" s="56" t="s">
        <v>55</v>
      </c>
      <c r="D80" s="56" t="s">
        <v>458</v>
      </c>
      <c r="E80" s="56" t="s">
        <v>338</v>
      </c>
      <c r="F80" s="56" t="s">
        <v>34</v>
      </c>
      <c r="G80" s="56" t="s">
        <v>459</v>
      </c>
      <c r="H80" s="56" t="s">
        <v>258</v>
      </c>
    </row>
    <row r="81" spans="1:8" x14ac:dyDescent="0.25">
      <c r="A81" s="56" t="s">
        <v>460</v>
      </c>
      <c r="B81" s="56" t="s">
        <v>460</v>
      </c>
      <c r="C81" s="56" t="s">
        <v>55</v>
      </c>
      <c r="D81" s="56" t="s">
        <v>458</v>
      </c>
      <c r="E81" s="56" t="s">
        <v>338</v>
      </c>
      <c r="F81" s="56" t="s">
        <v>34</v>
      </c>
      <c r="G81" s="56" t="s">
        <v>459</v>
      </c>
      <c r="H81" s="56" t="s">
        <v>258</v>
      </c>
    </row>
    <row r="82" spans="1:8" x14ac:dyDescent="0.25">
      <c r="A82" s="97" t="s">
        <v>339</v>
      </c>
      <c r="B82" s="56" t="s">
        <v>339</v>
      </c>
      <c r="C82" s="56" t="s">
        <v>55</v>
      </c>
      <c r="D82" s="56" t="s">
        <v>458</v>
      </c>
      <c r="E82" s="56" t="s">
        <v>338</v>
      </c>
      <c r="F82" s="56" t="s">
        <v>34</v>
      </c>
      <c r="G82" s="56" t="s">
        <v>459</v>
      </c>
      <c r="H82" s="56" t="s">
        <v>258</v>
      </c>
    </row>
    <row r="83" spans="1:8" x14ac:dyDescent="0.25">
      <c r="A83" s="56" t="s">
        <v>461</v>
      </c>
      <c r="B83" s="56" t="s">
        <v>461</v>
      </c>
      <c r="C83" s="56" t="s">
        <v>55</v>
      </c>
      <c r="D83" s="56" t="s">
        <v>458</v>
      </c>
      <c r="E83" s="56" t="s">
        <v>338</v>
      </c>
      <c r="F83" s="56" t="s">
        <v>34</v>
      </c>
      <c r="G83" s="56" t="s">
        <v>459</v>
      </c>
      <c r="H83" s="56" t="s">
        <v>258</v>
      </c>
    </row>
    <row r="84" spans="1:8" x14ac:dyDescent="0.25">
      <c r="A84" s="97" t="s">
        <v>340</v>
      </c>
      <c r="B84" s="56" t="s">
        <v>340</v>
      </c>
      <c r="C84" s="56" t="s">
        <v>55</v>
      </c>
      <c r="D84" s="56" t="s">
        <v>458</v>
      </c>
      <c r="E84" s="56" t="s">
        <v>338</v>
      </c>
      <c r="F84" s="56" t="s">
        <v>34</v>
      </c>
      <c r="G84" s="56" t="s">
        <v>459</v>
      </c>
      <c r="H84" s="56" t="s">
        <v>258</v>
      </c>
    </row>
    <row r="85" spans="1:8" x14ac:dyDescent="0.25">
      <c r="A85" s="56" t="s">
        <v>462</v>
      </c>
      <c r="B85" s="56" t="s">
        <v>462</v>
      </c>
      <c r="C85" s="56" t="s">
        <v>55</v>
      </c>
      <c r="D85" s="56" t="s">
        <v>458</v>
      </c>
      <c r="E85" s="56" t="s">
        <v>338</v>
      </c>
      <c r="F85" s="56" t="s">
        <v>34</v>
      </c>
      <c r="G85" s="56" t="s">
        <v>459</v>
      </c>
      <c r="H85" s="56" t="s">
        <v>258</v>
      </c>
    </row>
    <row r="86" spans="1:8" x14ac:dyDescent="0.25">
      <c r="A86" s="56" t="s">
        <v>463</v>
      </c>
      <c r="B86" s="56" t="s">
        <v>463</v>
      </c>
      <c r="C86" s="56" t="s">
        <v>55</v>
      </c>
      <c r="D86" s="56" t="s">
        <v>458</v>
      </c>
      <c r="E86" s="56" t="s">
        <v>338</v>
      </c>
      <c r="F86" s="56" t="s">
        <v>34</v>
      </c>
      <c r="G86" s="56" t="s">
        <v>459</v>
      </c>
      <c r="H86" s="56" t="s">
        <v>258</v>
      </c>
    </row>
    <row r="87" spans="1:8" x14ac:dyDescent="0.25">
      <c r="A87" s="56" t="s">
        <v>464</v>
      </c>
      <c r="B87" s="56" t="s">
        <v>464</v>
      </c>
      <c r="C87" s="56" t="s">
        <v>55</v>
      </c>
      <c r="D87" s="56" t="s">
        <v>458</v>
      </c>
      <c r="E87" s="56" t="s">
        <v>338</v>
      </c>
      <c r="F87" s="56" t="s">
        <v>34</v>
      </c>
      <c r="G87" s="56" t="s">
        <v>459</v>
      </c>
      <c r="H87" s="56" t="s">
        <v>258</v>
      </c>
    </row>
    <row r="88" spans="1:8" x14ac:dyDescent="0.25">
      <c r="A88" s="56" t="s">
        <v>465</v>
      </c>
      <c r="B88" s="56" t="s">
        <v>465</v>
      </c>
      <c r="C88" s="56" t="s">
        <v>55</v>
      </c>
      <c r="D88" s="56" t="s">
        <v>458</v>
      </c>
      <c r="E88" s="56" t="s">
        <v>338</v>
      </c>
      <c r="F88" s="56" t="s">
        <v>34</v>
      </c>
      <c r="G88" s="56" t="s">
        <v>459</v>
      </c>
      <c r="H88" s="56" t="s">
        <v>258</v>
      </c>
    </row>
    <row r="89" spans="1:8" x14ac:dyDescent="0.25">
      <c r="A89" s="56" t="s">
        <v>466</v>
      </c>
      <c r="B89" s="56" t="s">
        <v>466</v>
      </c>
      <c r="C89" s="56" t="s">
        <v>55</v>
      </c>
      <c r="D89" s="56" t="s">
        <v>458</v>
      </c>
      <c r="E89" s="56" t="s">
        <v>338</v>
      </c>
      <c r="F89" s="56" t="s">
        <v>34</v>
      </c>
      <c r="G89" s="56" t="s">
        <v>459</v>
      </c>
      <c r="H89" s="56" t="s">
        <v>258</v>
      </c>
    </row>
    <row r="90" spans="1:8" x14ac:dyDescent="0.25">
      <c r="A90" s="97" t="s">
        <v>370</v>
      </c>
      <c r="B90" s="56" t="s">
        <v>370</v>
      </c>
      <c r="C90" s="56" t="s">
        <v>55</v>
      </c>
      <c r="D90" s="56" t="s">
        <v>458</v>
      </c>
      <c r="E90" s="56" t="s">
        <v>338</v>
      </c>
      <c r="F90" s="56" t="s">
        <v>34</v>
      </c>
      <c r="G90" s="56" t="s">
        <v>459</v>
      </c>
      <c r="H90" s="56" t="s">
        <v>258</v>
      </c>
    </row>
    <row r="91" spans="1:8" x14ac:dyDescent="0.25">
      <c r="A91" s="97" t="s">
        <v>374</v>
      </c>
      <c r="B91" s="56" t="s">
        <v>374</v>
      </c>
      <c r="C91" s="56" t="s">
        <v>55</v>
      </c>
      <c r="D91" s="56" t="s">
        <v>458</v>
      </c>
      <c r="E91" s="56" t="s">
        <v>338</v>
      </c>
      <c r="F91" s="56" t="s">
        <v>34</v>
      </c>
      <c r="G91" s="56" t="s">
        <v>459</v>
      </c>
      <c r="H91" s="56" t="s">
        <v>258</v>
      </c>
    </row>
    <row r="92" spans="1:8" x14ac:dyDescent="0.25">
      <c r="A92" s="97" t="s">
        <v>383</v>
      </c>
      <c r="B92" s="56" t="s">
        <v>383</v>
      </c>
      <c r="C92" s="56" t="s">
        <v>55</v>
      </c>
      <c r="D92" s="56" t="s">
        <v>458</v>
      </c>
      <c r="E92" s="56" t="s">
        <v>338</v>
      </c>
      <c r="F92" s="56" t="s">
        <v>34</v>
      </c>
      <c r="G92" s="56" t="s">
        <v>459</v>
      </c>
      <c r="H92" s="56" t="s">
        <v>258</v>
      </c>
    </row>
    <row r="93" spans="1:8" x14ac:dyDescent="0.25">
      <c r="A93" s="56" t="s">
        <v>467</v>
      </c>
      <c r="B93" s="56" t="s">
        <v>467</v>
      </c>
      <c r="C93" s="56" t="s">
        <v>55</v>
      </c>
      <c r="D93" s="56" t="s">
        <v>458</v>
      </c>
      <c r="E93" s="56" t="s">
        <v>338</v>
      </c>
      <c r="F93" s="56" t="s">
        <v>34</v>
      </c>
      <c r="G93" s="56" t="s">
        <v>459</v>
      </c>
      <c r="H93" s="56" t="s">
        <v>258</v>
      </c>
    </row>
    <row r="94" spans="1:8" x14ac:dyDescent="0.25">
      <c r="A94" s="56" t="s">
        <v>468</v>
      </c>
      <c r="B94" s="56" t="s">
        <v>468</v>
      </c>
      <c r="C94" s="56" t="s">
        <v>55</v>
      </c>
      <c r="D94" s="56" t="s">
        <v>458</v>
      </c>
      <c r="E94" s="56" t="s">
        <v>338</v>
      </c>
      <c r="F94" s="56" t="s">
        <v>34</v>
      </c>
      <c r="G94" s="56" t="s">
        <v>459</v>
      </c>
      <c r="H94" s="56" t="s">
        <v>258</v>
      </c>
    </row>
    <row r="95" spans="1:8" x14ac:dyDescent="0.25">
      <c r="A95" s="56" t="s">
        <v>469</v>
      </c>
      <c r="B95" s="56" t="s">
        <v>469</v>
      </c>
      <c r="C95" s="56" t="s">
        <v>55</v>
      </c>
      <c r="D95" s="56" t="s">
        <v>458</v>
      </c>
      <c r="E95" s="56" t="s">
        <v>338</v>
      </c>
      <c r="F95" s="56" t="s">
        <v>34</v>
      </c>
      <c r="G95" s="56" t="s">
        <v>459</v>
      </c>
      <c r="H95" s="56" t="s">
        <v>258</v>
      </c>
    </row>
  </sheetData>
  <sortState xmlns:xlrd2="http://schemas.microsoft.com/office/spreadsheetml/2017/richdata2" ref="A2:G71">
    <sortCondition sortBy="cellColor" ref="C2:C71" dxfId="0"/>
  </sortState>
  <pageMargins left="0.7" right="0.7" top="0.75" bottom="0.75" header="0.3" footer="0.3"/>
  <pageSetup paperSize="9" scale="6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Design</vt:lpstr>
      <vt:lpstr>Protocol</vt:lpstr>
      <vt:lpstr>Plate_Layout_MRB</vt:lpstr>
      <vt:lpstr>Plate_Layout_AtSphere</vt:lpstr>
      <vt:lpstr>Overview Runs</vt:lpstr>
      <vt:lpstr>RUN MRB CM SCOP</vt:lpstr>
      <vt:lpstr>RUN MRB CM FRAX</vt:lpstr>
      <vt:lpstr>Strains MRB</vt:lpstr>
      <vt:lpstr>StrainsAtSphere</vt:lpstr>
      <vt:lpstr>StrainsAtSphereTax</vt:lpstr>
      <vt:lpstr>Metadata_MRB</vt:lpstr>
      <vt:lpstr>References</vt:lpstr>
      <vt:lpstr>Calculation Chem</vt:lpstr>
      <vt:lpstr>Design!Print_Area</vt:lpstr>
      <vt:lpstr>Plate_Layout_MRB!Print_Area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</dc:creator>
  <cp:lastModifiedBy>Thönen, Lisa Paulina (IPS)</cp:lastModifiedBy>
  <cp:lastPrinted>2022-02-24T12:00:35Z</cp:lastPrinted>
  <dcterms:created xsi:type="dcterms:W3CDTF">2022-01-20T13:55:09Z</dcterms:created>
  <dcterms:modified xsi:type="dcterms:W3CDTF">2022-07-04T13:07:06Z</dcterms:modified>
</cp:coreProperties>
</file>