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isa_thoenen_unibe_ch/Documents/_LISA_/2_Bacteria_Phenotyping/PhenoBasel/Screen_Data/"/>
    </mc:Choice>
  </mc:AlternateContent>
  <xr:revisionPtr revIDLastSave="466" documentId="13_ncr:1_{CFBD0357-7E45-4FC8-9160-60E90C88AF54}" xr6:coauthVersionLast="47" xr6:coauthVersionMax="47" xr10:uidLastSave="{FB7A28AE-BE4F-4E8E-960F-FF034E501B4E}"/>
  <bookViews>
    <workbookView xWindow="28680" yWindow="-120" windowWidth="29040" windowHeight="15720" xr2:uid="{BD990912-08BA-4D2E-8A97-F3CCF54071F9}"/>
  </bookViews>
  <sheets>
    <sheet name="RUN1_23.11.2020" sheetId="1" r:id="rId1"/>
    <sheet name="RUN3_18.10.2021" sheetId="2" r:id="rId2"/>
    <sheet name="plate_layout_RUN3_Run4" sheetId="3" r:id="rId3"/>
    <sheet name="Metadata RUN3" sheetId="4" r:id="rId4"/>
    <sheet name="RUN4_7.12.2021" sheetId="5" r:id="rId5"/>
    <sheet name="RUN5_BOA_AMPO" sheetId="6" r:id="rId6"/>
    <sheet name="RUN6_BOA_DMG" sheetId="7" r:id="rId7"/>
  </sheets>
  <definedNames>
    <definedName name="_xlnm.Print_Area" localSheetId="2">plate_layout_RUN3_Run4!$B$1:$P$27</definedName>
    <definedName name="_xlnm.Print_Area" localSheetId="1">'RUN3_18.10.2021'!$A$1:$Q$34</definedName>
    <definedName name="_xlnm.Print_Area" localSheetId="5">RUN5_BOA_AMPO!$A$1:$S$37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3" l="1"/>
  <c r="U12" i="3"/>
  <c r="U8" i="3"/>
  <c r="U10" i="3"/>
  <c r="U9" i="3"/>
  <c r="J34" i="6"/>
  <c r="P6" i="5" l="1"/>
  <c r="L6" i="5"/>
  <c r="L26" i="6"/>
  <c r="L25" i="6"/>
  <c r="K25" i="6"/>
  <c r="M17" i="7"/>
  <c r="M18" i="7"/>
  <c r="L19" i="7"/>
  <c r="B18" i="7"/>
  <c r="M16" i="6" l="1"/>
  <c r="M18" i="6" s="1"/>
  <c r="M17" i="6"/>
  <c r="L11" i="6"/>
  <c r="M10" i="6"/>
  <c r="M9" i="6"/>
  <c r="N8" i="6"/>
  <c r="N10" i="6" s="1"/>
  <c r="M8" i="6"/>
  <c r="N7" i="6"/>
  <c r="N9" i="6" s="1"/>
  <c r="M7" i="6"/>
  <c r="M11" i="6" s="1"/>
  <c r="M6" i="6"/>
  <c r="M5" i="6"/>
  <c r="M6" i="7"/>
  <c r="M7" i="7"/>
  <c r="M8" i="7"/>
  <c r="M9" i="7"/>
  <c r="M5" i="7"/>
  <c r="N8" i="7"/>
  <c r="N10" i="7" s="1"/>
  <c r="N9" i="7"/>
  <c r="N7" i="7"/>
  <c r="B30" i="7"/>
  <c r="B31" i="7"/>
  <c r="B32" i="7"/>
  <c r="B33" i="7"/>
  <c r="B29" i="7"/>
  <c r="B28" i="7"/>
  <c r="B27" i="7"/>
  <c r="B26" i="7"/>
  <c r="B24" i="7"/>
  <c r="B23" i="7"/>
  <c r="B22" i="7"/>
  <c r="B21" i="7"/>
  <c r="B20" i="7"/>
  <c r="B19" i="7"/>
  <c r="B17" i="7"/>
  <c r="B16" i="7"/>
  <c r="B15" i="7"/>
  <c r="B14" i="7"/>
  <c r="B13" i="7"/>
  <c r="B12" i="7"/>
  <c r="B11" i="7"/>
  <c r="L11" i="7" l="1"/>
  <c r="M11" i="7" l="1"/>
  <c r="B33" i="6" l="1"/>
  <c r="B32" i="6"/>
  <c r="B31" i="6"/>
  <c r="B30" i="6"/>
  <c r="B29" i="6"/>
  <c r="B28" i="6"/>
  <c r="B27" i="6"/>
  <c r="B26" i="6"/>
  <c r="B24" i="6"/>
  <c r="B23" i="6"/>
  <c r="B22" i="6"/>
  <c r="B21" i="6"/>
  <c r="B20" i="6"/>
  <c r="B19" i="6"/>
  <c r="B17" i="6"/>
  <c r="B16" i="6"/>
  <c r="B15" i="6"/>
  <c r="B14" i="6"/>
  <c r="B13" i="6"/>
  <c r="B12" i="6"/>
  <c r="B11" i="6"/>
  <c r="B27" i="5"/>
  <c r="B28" i="5"/>
  <c r="B29" i="5"/>
  <c r="B30" i="5"/>
  <c r="B31" i="5"/>
  <c r="B32" i="5"/>
  <c r="B33" i="5"/>
  <c r="B26" i="5"/>
  <c r="B24" i="5"/>
  <c r="B23" i="5"/>
  <c r="B22" i="5"/>
  <c r="B21" i="5"/>
  <c r="B20" i="5"/>
  <c r="B19" i="5"/>
  <c r="B17" i="5"/>
  <c r="B16" i="5"/>
  <c r="B15" i="5"/>
  <c r="B14" i="5"/>
  <c r="B13" i="5"/>
  <c r="B12" i="5"/>
  <c r="B11" i="5"/>
  <c r="M13" i="5" l="1"/>
  <c r="Q12" i="5"/>
  <c r="L10" i="5"/>
  <c r="M4" i="5" s="1"/>
  <c r="L9" i="5"/>
  <c r="L8" i="5"/>
  <c r="L7" i="5"/>
  <c r="L5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2" i="4"/>
  <c r="C29" i="2"/>
  <c r="C25" i="2"/>
  <c r="M11" i="2"/>
  <c r="M6" i="2"/>
  <c r="M7" i="2"/>
  <c r="M8" i="2"/>
  <c r="M9" i="2"/>
  <c r="M10" i="2"/>
  <c r="M5" i="2"/>
  <c r="M4" i="2"/>
  <c r="L6" i="2"/>
  <c r="L7" i="2"/>
  <c r="L8" i="2"/>
  <c r="L9" i="2"/>
  <c r="L10" i="2"/>
  <c r="L5" i="2"/>
  <c r="L11" i="2" s="1"/>
  <c r="C32" i="2"/>
  <c r="C31" i="2"/>
  <c r="C30" i="2"/>
  <c r="C28" i="2"/>
  <c r="C26" i="2"/>
  <c r="C27" i="2"/>
  <c r="C11" i="2"/>
  <c r="C24" i="2"/>
  <c r="C23" i="2"/>
  <c r="C22" i="2"/>
  <c r="C21" i="2"/>
  <c r="C20" i="2"/>
  <c r="C19" i="2"/>
  <c r="C18" i="2"/>
  <c r="C17" i="2"/>
  <c r="C16" i="2"/>
  <c r="C15" i="2"/>
  <c r="C14" i="2"/>
  <c r="M13" i="2"/>
  <c r="C13" i="2"/>
  <c r="Q12" i="2"/>
  <c r="C12" i="2"/>
  <c r="L22" i="1"/>
  <c r="L21" i="1"/>
  <c r="M10" i="5" l="1"/>
  <c r="M7" i="5"/>
  <c r="L11" i="5"/>
  <c r="M8" i="5"/>
  <c r="M5" i="5"/>
  <c r="M9" i="5"/>
  <c r="M6" i="5"/>
  <c r="K11" i="1"/>
  <c r="P12" i="1"/>
  <c r="B27" i="1"/>
  <c r="B28" i="1"/>
  <c r="L1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2" i="1"/>
  <c r="M11" i="5" l="1"/>
</calcChain>
</file>

<file path=xl/sharedStrings.xml><?xml version="1.0" encoding="utf-8"?>
<sst xmlns="http://schemas.openxmlformats.org/spreadsheetml/2006/main" count="1597" uniqueCount="165">
  <si>
    <t xml:space="preserve">Run1 </t>
  </si>
  <si>
    <t>23.11.2020</t>
  </si>
  <si>
    <t>Chem: MBOA</t>
  </si>
  <si>
    <t>Media: 0.5 TSB, minimal media</t>
  </si>
  <si>
    <t>Strains</t>
  </si>
  <si>
    <t>Plates</t>
  </si>
  <si>
    <t>Concentrations MBOA</t>
  </si>
  <si>
    <t>165 g/mol</t>
  </si>
  <si>
    <t>Conc [uM]</t>
  </si>
  <si>
    <t>Vol_1ml [ul]</t>
  </si>
  <si>
    <t>Vol_stock_44 ml [ul]</t>
  </si>
  <si>
    <t>Vol_DMSO_44 ml [ul]</t>
  </si>
  <si>
    <t>Concentration ug/ml</t>
  </si>
  <si>
    <t>Ctrl</t>
  </si>
  <si>
    <t>uM</t>
  </si>
  <si>
    <t>MBOA</t>
  </si>
  <si>
    <t>TSB</t>
  </si>
  <si>
    <t>A</t>
  </si>
  <si>
    <t>B</t>
  </si>
  <si>
    <t>Dummy_1</t>
  </si>
  <si>
    <t>MM</t>
  </si>
  <si>
    <t>Glucose</t>
  </si>
  <si>
    <t xml:space="preserve">1 g/l </t>
  </si>
  <si>
    <t>mg/l</t>
  </si>
  <si>
    <t>DMSO &amp; Glc</t>
  </si>
  <si>
    <t>DMSO</t>
  </si>
  <si>
    <r>
      <t xml:space="preserve">44 mg in 44 ml or </t>
    </r>
    <r>
      <rPr>
        <sz val="11"/>
        <color theme="9"/>
        <rFont val="Calibri"/>
        <family val="2"/>
        <scheme val="minor"/>
      </rPr>
      <t>44 mg in 362.56 DMSO</t>
    </r>
  </si>
  <si>
    <t>180.156 g/mol</t>
  </si>
  <si>
    <t>MBOA stock filtered</t>
  </si>
  <si>
    <t>Glucose stock filtered</t>
  </si>
  <si>
    <t>DMSO filtered</t>
  </si>
  <si>
    <t>Run2</t>
  </si>
  <si>
    <t>18.10.2021</t>
  </si>
  <si>
    <t>Vol_stock_45 ml [ul]</t>
  </si>
  <si>
    <t>Vol_DMSO_45 ml [ul]</t>
  </si>
  <si>
    <t>Glc</t>
  </si>
  <si>
    <t>Plate Layout</t>
  </si>
  <si>
    <t>Plate MRB all in two</t>
  </si>
  <si>
    <t>LBA71</t>
  </si>
  <si>
    <t>LME2</t>
  </si>
  <si>
    <t>LME1</t>
  </si>
  <si>
    <t>LBA3</t>
  </si>
  <si>
    <t>LSP13</t>
  </si>
  <si>
    <t>LST11</t>
  </si>
  <si>
    <t>LME3</t>
  </si>
  <si>
    <t>LRH11</t>
  </si>
  <si>
    <t>C</t>
  </si>
  <si>
    <t>LPB4.R</t>
  </si>
  <si>
    <t>LRC7.O</t>
  </si>
  <si>
    <t>LMU1</t>
  </si>
  <si>
    <t>LAR21</t>
  </si>
  <si>
    <t>D</t>
  </si>
  <si>
    <t>LMX8</t>
  </si>
  <si>
    <t>LMN1</t>
  </si>
  <si>
    <t>LMF1</t>
  </si>
  <si>
    <t>LST17</t>
  </si>
  <si>
    <t>E</t>
  </si>
  <si>
    <t>LMK1</t>
  </si>
  <si>
    <t>LMI13</t>
  </si>
  <si>
    <t>LMX11</t>
  </si>
  <si>
    <t>F</t>
  </si>
  <si>
    <t>LRH8.S</t>
  </si>
  <si>
    <t>LMA1</t>
  </si>
  <si>
    <t>LMB2</t>
  </si>
  <si>
    <t>LMX3</t>
  </si>
  <si>
    <t>G</t>
  </si>
  <si>
    <t>LBA1</t>
  </si>
  <si>
    <t>LMI11</t>
  </si>
  <si>
    <t>LMR1</t>
  </si>
  <si>
    <t>NBC</t>
  </si>
  <si>
    <t>H</t>
  </si>
  <si>
    <t>LMI1</t>
  </si>
  <si>
    <t>LRH13</t>
  </si>
  <si>
    <t>LAC11</t>
  </si>
  <si>
    <t>LPA2</t>
  </si>
  <si>
    <t>LMX7</t>
  </si>
  <si>
    <t>LBA20</t>
  </si>
  <si>
    <t>LST12</t>
  </si>
  <si>
    <t>LRH8.O</t>
  </si>
  <si>
    <t>LML1</t>
  </si>
  <si>
    <t>LMI14</t>
  </si>
  <si>
    <t>LMS1</t>
  </si>
  <si>
    <t>LST15</t>
  </si>
  <si>
    <t>LMX9</t>
  </si>
  <si>
    <t>LPB4.O</t>
  </si>
  <si>
    <t>LPE1.3.1</t>
  </si>
  <si>
    <t>LMJ1</t>
  </si>
  <si>
    <t>LPD2_E2</t>
  </si>
  <si>
    <t>LMG1</t>
  </si>
  <si>
    <t>LMC3</t>
  </si>
  <si>
    <t>LMZ1</t>
  </si>
  <si>
    <t>LMD1</t>
  </si>
  <si>
    <t>LRC7.S</t>
  </si>
  <si>
    <t>LST14</t>
  </si>
  <si>
    <t>LMI1x</t>
  </si>
  <si>
    <t>LMI12</t>
  </si>
  <si>
    <t>LBA112</t>
  </si>
  <si>
    <t>LMY1</t>
  </si>
  <si>
    <t>LMI15</t>
  </si>
  <si>
    <t>LMO1</t>
  </si>
  <si>
    <t>LMC1</t>
  </si>
  <si>
    <t>LMX92</t>
  </si>
  <si>
    <t>LBA21</t>
  </si>
  <si>
    <t>LWO6</t>
  </si>
  <si>
    <t>LMX9231</t>
  </si>
  <si>
    <t>LAR4</t>
  </si>
  <si>
    <t>LPD1</t>
  </si>
  <si>
    <t>B1</t>
  </si>
  <si>
    <t>Block</t>
  </si>
  <si>
    <t>Column</t>
  </si>
  <si>
    <t>Row</t>
  </si>
  <si>
    <t>B2</t>
  </si>
  <si>
    <t>B3</t>
  </si>
  <si>
    <t>Plate</t>
  </si>
  <si>
    <t>PlateA</t>
  </si>
  <si>
    <t>PlateB</t>
  </si>
  <si>
    <t>Well</t>
  </si>
  <si>
    <t>Strain</t>
  </si>
  <si>
    <t>Ctrl_uM_DMSO_TSB_A</t>
  </si>
  <si>
    <t>250_uM_MBOA_TSB_A</t>
  </si>
  <si>
    <t>500_uM_MBOA_TSB_A</t>
  </si>
  <si>
    <t>625_uM_MBOA_TSB_A</t>
  </si>
  <si>
    <t>1250_uM_MBOA_TSB_A</t>
  </si>
  <si>
    <t>2500_uM_MBOA_TSB_A</t>
  </si>
  <si>
    <t>5000_uM_MBOA_TSB_A</t>
  </si>
  <si>
    <t>Ctrl_uM_DMSO_TSB_B</t>
  </si>
  <si>
    <t>250_uM_MBOA_TSB_B</t>
  </si>
  <si>
    <t>500_uM_MBOA_TSB_B</t>
  </si>
  <si>
    <t>625_uM_MBOA_TSB_B</t>
  </si>
  <si>
    <t>1250_uM_MBOA_TSB_B</t>
  </si>
  <si>
    <t>2500_uM_MBOA_TSB_B</t>
  </si>
  <si>
    <t>5000_uM_MBOA_TSB_B</t>
  </si>
  <si>
    <t>30000_uM_Glc_MM_A</t>
  </si>
  <si>
    <t>Ctrl_uM_MBOA_MM_A</t>
  </si>
  <si>
    <t>500_uM_MBOA_MM_A</t>
  </si>
  <si>
    <t>2500_uM_MBOA_MM_A</t>
  </si>
  <si>
    <t>30000_uM_Glc_MM_B</t>
  </si>
  <si>
    <t>Ctrl_uM_MBOA_MM_B</t>
  </si>
  <si>
    <t>500_uM_MBOA_MM_B</t>
  </si>
  <si>
    <t>2500_uM_MBOA_MM_B</t>
  </si>
  <si>
    <t>Replicate</t>
  </si>
  <si>
    <t>Ctrl__DMSO_TSB_A</t>
  </si>
  <si>
    <t>media</t>
  </si>
  <si>
    <t>AMPO</t>
  </si>
  <si>
    <t>BOA</t>
  </si>
  <si>
    <t>Run5</t>
  </si>
  <si>
    <t>DMG</t>
  </si>
  <si>
    <t>Concentrations BOA</t>
  </si>
  <si>
    <t>135.1 g/mol</t>
  </si>
  <si>
    <t>Concentrations AMPO</t>
  </si>
  <si>
    <t>242.23 g/mol</t>
  </si>
  <si>
    <t xml:space="preserve">stock: 1 mg in 1.2 ml </t>
  </si>
  <si>
    <t>stock: 0.833 mg/ml (3.44 mM) - for calculations 3.4 mM used therefore I used some ul more than needed</t>
  </si>
  <si>
    <t>in all new AMPO data (Microbacteria &amp; s60 strains)</t>
  </si>
  <si>
    <t xml:space="preserve">DMSO H as reference </t>
  </si>
  <si>
    <t>Concentrations DMG</t>
  </si>
  <si>
    <t>373.1 g/mol</t>
  </si>
  <si>
    <t>ev. for 90 ml (4 plates)</t>
  </si>
  <si>
    <t>7.12.2021</t>
  </si>
  <si>
    <t>stock: 100 mg/ml (500 mM)</t>
  </si>
  <si>
    <t>ca. 270 ul DMG</t>
  </si>
  <si>
    <t>stock: 67.55 mg / ml (500 uM)</t>
  </si>
  <si>
    <t>stock: 50 mg in 268 ul (500 uM)</t>
  </si>
  <si>
    <t>for 45 ml (2 plates)</t>
  </si>
  <si>
    <t>Chem: MBOA, BOA,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</si>
</sst>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472C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3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5" fillId="6" borderId="0" xfId="0" applyFont="1" applyFill="1"/>
    <xf numFmtId="0" fontId="5" fillId="5" borderId="0" xfId="0" applyFont="1" applyFill="1"/>
    <xf numFmtId="0" fontId="0" fillId="7" borderId="0" xfId="0" applyFill="1"/>
    <xf numFmtId="0" fontId="5" fillId="8" borderId="0" xfId="0" applyFont="1" applyFill="1"/>
    <xf numFmtId="0" fontId="5" fillId="7" borderId="0" xfId="0" applyFont="1" applyFill="1"/>
    <xf numFmtId="0" fontId="0" fillId="9" borderId="0" xfId="0" applyFill="1"/>
    <xf numFmtId="0" fontId="3" fillId="9" borderId="0" xfId="0" applyFont="1" applyFill="1"/>
    <xf numFmtId="0" fontId="3" fillId="10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11" borderId="0" xfId="0" applyFill="1"/>
    <xf numFmtId="0" fontId="3" fillId="11" borderId="0" xfId="0" applyFont="1" applyFill="1"/>
    <xf numFmtId="0" fontId="3" fillId="12" borderId="0" xfId="0" applyFont="1" applyFill="1"/>
    <xf numFmtId="0" fontId="5" fillId="11" borderId="0" xfId="0" applyFont="1" applyFill="1"/>
    <xf numFmtId="0" fontId="5" fillId="12" borderId="0" xfId="0" applyFont="1" applyFill="1"/>
    <xf numFmtId="0" fontId="7" fillId="0" borderId="0" xfId="0" applyFont="1"/>
    <xf numFmtId="0" fontId="1" fillId="0" borderId="1" xfId="0" applyFont="1" applyBorder="1"/>
    <xf numFmtId="0" fontId="0" fillId="0" borderId="1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0" xfId="0" applyFill="1"/>
    <xf numFmtId="0" fontId="0" fillId="21" borderId="1" xfId="0" applyFill="1" applyBorder="1"/>
    <xf numFmtId="0" fontId="0" fillId="13" borderId="2" xfId="0" applyFill="1" applyBorder="1"/>
    <xf numFmtId="0" fontId="0" fillId="16" borderId="2" xfId="0" applyFill="1" applyBorder="1"/>
    <xf numFmtId="164" fontId="5" fillId="3" borderId="0" xfId="0" applyNumberFormat="1" applyFont="1" applyFill="1"/>
    <xf numFmtId="2" fontId="5" fillId="0" borderId="0" xfId="0" applyNumberFormat="1" applyFont="1"/>
    <xf numFmtId="0" fontId="2" fillId="13" borderId="0" xfId="0" applyFont="1" applyFill="1"/>
    <xf numFmtId="0" fontId="5" fillId="13" borderId="0" xfId="0" applyFont="1" applyFill="1"/>
    <xf numFmtId="0" fontId="9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3047-B762-449E-8264-6DD2FD7864BF}">
  <dimension ref="A1:P29"/>
  <sheetViews>
    <sheetView tabSelected="1" topLeftCell="A6" zoomScale="140" zoomScaleNormal="140" workbookViewId="0">
      <selection activeCell="B28" sqref="B28"/>
    </sheetView>
  </sheetViews>
  <sheetFormatPr defaultRowHeight="15" x14ac:dyDescent="0.25"/>
  <cols>
    <col min="1" max="1" width="6.5703125" customWidth="1"/>
    <col min="2" max="2" width="23.140625" customWidth="1"/>
    <col min="8" max="8" width="20.85546875" bestFit="1" customWidth="1"/>
    <col min="9" max="9" width="11.85546875" bestFit="1" customWidth="1"/>
    <col min="10" max="10" width="19.140625" bestFit="1" customWidth="1"/>
    <col min="11" max="11" width="20" bestFit="1" customWidth="1"/>
    <col min="12" max="12" width="19.5703125" bestFit="1" customWidth="1"/>
    <col min="13" max="13" width="12.28515625" customWidth="1"/>
  </cols>
  <sheetData>
    <row r="1" spans="1:16" x14ac:dyDescent="0.25">
      <c r="A1" t="s">
        <v>0</v>
      </c>
    </row>
    <row r="2" spans="1:16" x14ac:dyDescent="0.25">
      <c r="A2" t="s">
        <v>1</v>
      </c>
      <c r="I2" s="4" t="s">
        <v>6</v>
      </c>
      <c r="J2" s="4"/>
      <c r="K2" s="2" t="s">
        <v>7</v>
      </c>
      <c r="L2" s="2"/>
      <c r="M2" s="2"/>
    </row>
    <row r="3" spans="1:16" x14ac:dyDescent="0.25"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23</v>
      </c>
    </row>
    <row r="4" spans="1:16" x14ac:dyDescent="0.25">
      <c r="A4">
        <v>1</v>
      </c>
      <c r="B4" t="s">
        <v>2</v>
      </c>
      <c r="I4" s="3">
        <v>0</v>
      </c>
      <c r="J4" s="5">
        <v>0</v>
      </c>
      <c r="K4" s="5">
        <v>0</v>
      </c>
      <c r="L4" s="6">
        <v>362.56</v>
      </c>
      <c r="M4" s="5">
        <v>0</v>
      </c>
      <c r="N4" s="5">
        <v>0</v>
      </c>
    </row>
    <row r="5" spans="1:16" x14ac:dyDescent="0.25">
      <c r="A5">
        <v>2</v>
      </c>
      <c r="B5" t="s">
        <v>3</v>
      </c>
      <c r="I5" s="7">
        <v>250</v>
      </c>
      <c r="J5" s="8">
        <v>0.41199999999999998</v>
      </c>
      <c r="K5" s="8">
        <v>18.128</v>
      </c>
      <c r="L5" s="8">
        <v>344.43200000000002</v>
      </c>
      <c r="M5" s="8">
        <v>41.199999999999996</v>
      </c>
      <c r="N5" s="8">
        <v>41.199999999999996</v>
      </c>
    </row>
    <row r="6" spans="1:16" x14ac:dyDescent="0.25">
      <c r="A6">
        <v>60</v>
      </c>
      <c r="B6" t="s">
        <v>4</v>
      </c>
      <c r="I6" s="5">
        <v>500</v>
      </c>
      <c r="J6" s="5">
        <v>0.82399999999999995</v>
      </c>
      <c r="K6" s="5">
        <v>36.256</v>
      </c>
      <c r="L6" s="5">
        <v>326.30399999999997</v>
      </c>
      <c r="M6" s="5">
        <v>82.399999999999991</v>
      </c>
      <c r="N6" s="5">
        <v>82.399999999999991</v>
      </c>
    </row>
    <row r="7" spans="1:16" x14ac:dyDescent="0.25">
      <c r="I7" s="7">
        <v>625</v>
      </c>
      <c r="J7" s="8">
        <v>1.03</v>
      </c>
      <c r="K7" s="8">
        <v>45.32</v>
      </c>
      <c r="L7" s="8">
        <v>317.24</v>
      </c>
      <c r="M7" s="8">
        <v>103</v>
      </c>
      <c r="N7" s="8">
        <v>103</v>
      </c>
    </row>
    <row r="8" spans="1:16" x14ac:dyDescent="0.25">
      <c r="I8" s="8">
        <v>1250</v>
      </c>
      <c r="J8" s="8">
        <v>2.06</v>
      </c>
      <c r="K8" s="8">
        <v>90.64</v>
      </c>
      <c r="L8" s="8">
        <v>271.92</v>
      </c>
      <c r="M8" s="8">
        <v>206</v>
      </c>
      <c r="N8" s="8">
        <v>206</v>
      </c>
    </row>
    <row r="9" spans="1:16" x14ac:dyDescent="0.25">
      <c r="A9" s="1" t="s">
        <v>5</v>
      </c>
      <c r="I9" s="8">
        <v>2500</v>
      </c>
      <c r="J9" s="8">
        <v>4.12</v>
      </c>
      <c r="K9" s="8">
        <v>181.28</v>
      </c>
      <c r="L9" s="8">
        <v>181.28</v>
      </c>
      <c r="M9" s="8">
        <v>412</v>
      </c>
      <c r="N9" s="8">
        <v>412</v>
      </c>
    </row>
    <row r="10" spans="1:16" x14ac:dyDescent="0.25">
      <c r="A10">
        <v>1</v>
      </c>
      <c r="B10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I10" s="8">
        <v>5000</v>
      </c>
      <c r="J10" s="8">
        <v>8.24</v>
      </c>
      <c r="K10" s="8">
        <v>362.56</v>
      </c>
      <c r="L10" s="8">
        <v>0</v>
      </c>
      <c r="M10" s="8">
        <v>824</v>
      </c>
      <c r="N10" s="8">
        <v>824</v>
      </c>
    </row>
    <row r="11" spans="1:16" x14ac:dyDescent="0.25">
      <c r="A11">
        <v>2</v>
      </c>
      <c r="B11" t="s">
        <v>13</v>
      </c>
      <c r="C11" s="3" t="s">
        <v>13</v>
      </c>
      <c r="D11" t="s">
        <v>14</v>
      </c>
      <c r="E11" t="s">
        <v>25</v>
      </c>
      <c r="F11" t="s">
        <v>16</v>
      </c>
      <c r="G11" t="s">
        <v>17</v>
      </c>
      <c r="K11">
        <f>SUM(K4:K10)</f>
        <v>734.18399999999997</v>
      </c>
    </row>
    <row r="12" spans="1:16" x14ac:dyDescent="0.25">
      <c r="A12">
        <v>3</v>
      </c>
      <c r="B12" t="str">
        <f>C12&amp;"_"&amp;D12&amp;"_"&amp;E12&amp;"_"&amp;F12&amp;"_"&amp;G12</f>
        <v>250_uM_MBOA_TSB_A</v>
      </c>
      <c r="C12" s="7">
        <v>250</v>
      </c>
      <c r="D12" t="s">
        <v>14</v>
      </c>
      <c r="E12" t="s">
        <v>15</v>
      </c>
      <c r="F12" t="s">
        <v>16</v>
      </c>
      <c r="G12" t="s">
        <v>17</v>
      </c>
      <c r="I12" s="1" t="s">
        <v>21</v>
      </c>
      <c r="J12" t="s">
        <v>26</v>
      </c>
      <c r="M12" t="s">
        <v>27</v>
      </c>
      <c r="P12" s="9">
        <f>44/0.36256</f>
        <v>121.35922330097088</v>
      </c>
    </row>
    <row r="13" spans="1:16" x14ac:dyDescent="0.25">
      <c r="A13">
        <v>4</v>
      </c>
      <c r="B13" t="str">
        <f t="shared" ref="B13:B28" si="0">C13&amp;"_"&amp;D13&amp;"_"&amp;E13&amp;"_"&amp;F13&amp;"_"&amp;G13</f>
        <v>500_uM_MBOA_TSB_A</v>
      </c>
      <c r="C13" s="5">
        <v>500</v>
      </c>
      <c r="D13" t="s">
        <v>14</v>
      </c>
      <c r="E13" t="s">
        <v>15</v>
      </c>
      <c r="F13" t="s">
        <v>16</v>
      </c>
      <c r="G13" t="s">
        <v>17</v>
      </c>
      <c r="I13" s="8">
        <v>5550</v>
      </c>
      <c r="K13" s="8">
        <v>362.56</v>
      </c>
      <c r="L13">
        <f>1000*0.044</f>
        <v>44</v>
      </c>
      <c r="M13" s="8">
        <v>1000</v>
      </c>
      <c r="N13" s="8">
        <v>1000</v>
      </c>
      <c r="O13" t="s">
        <v>22</v>
      </c>
    </row>
    <row r="14" spans="1:16" x14ac:dyDescent="0.25">
      <c r="A14">
        <v>5</v>
      </c>
      <c r="B14" t="str">
        <f t="shared" si="0"/>
        <v>625_uM_MBOA_TSB_A</v>
      </c>
      <c r="C14" s="7">
        <v>625</v>
      </c>
      <c r="D14" t="s">
        <v>14</v>
      </c>
      <c r="E14" t="s">
        <v>15</v>
      </c>
      <c r="F14" t="s">
        <v>16</v>
      </c>
      <c r="G14" t="s">
        <v>17</v>
      </c>
    </row>
    <row r="15" spans="1:16" x14ac:dyDescent="0.25">
      <c r="A15">
        <v>6</v>
      </c>
      <c r="B15" t="str">
        <f t="shared" si="0"/>
        <v>1250_uM_MBOA_TSB_A</v>
      </c>
      <c r="C15" s="8">
        <v>1250</v>
      </c>
      <c r="D15" t="s">
        <v>14</v>
      </c>
      <c r="E15" t="s">
        <v>15</v>
      </c>
      <c r="F15" t="s">
        <v>16</v>
      </c>
      <c r="G15" t="s">
        <v>17</v>
      </c>
    </row>
    <row r="16" spans="1:16" x14ac:dyDescent="0.25">
      <c r="A16">
        <v>7</v>
      </c>
      <c r="B16" t="str">
        <f t="shared" si="0"/>
        <v>2500_uM_MBOA_TSB_A</v>
      </c>
      <c r="C16" s="8">
        <v>2500</v>
      </c>
      <c r="D16" t="s">
        <v>14</v>
      </c>
      <c r="E16" t="s">
        <v>15</v>
      </c>
      <c r="F16" t="s">
        <v>16</v>
      </c>
      <c r="G16" t="s">
        <v>17</v>
      </c>
    </row>
    <row r="17" spans="1:12" x14ac:dyDescent="0.25">
      <c r="A17">
        <v>8</v>
      </c>
      <c r="B17" t="str">
        <f t="shared" si="0"/>
        <v>5000_uM_MBOA_TSB_A</v>
      </c>
      <c r="C17" s="8">
        <v>5000</v>
      </c>
      <c r="D17" t="s">
        <v>14</v>
      </c>
      <c r="E17" t="s">
        <v>15</v>
      </c>
      <c r="F17" t="s">
        <v>16</v>
      </c>
      <c r="G17" t="s">
        <v>17</v>
      </c>
    </row>
    <row r="18" spans="1:12" x14ac:dyDescent="0.25">
      <c r="A18">
        <v>9</v>
      </c>
      <c r="B18" t="str">
        <f t="shared" si="0"/>
        <v>Ctrl_uM_DMSO_TSB_B</v>
      </c>
      <c r="C18" s="3" t="s">
        <v>13</v>
      </c>
      <c r="D18" t="s">
        <v>14</v>
      </c>
      <c r="E18" t="s">
        <v>25</v>
      </c>
      <c r="F18" t="s">
        <v>16</v>
      </c>
      <c r="G18" t="s">
        <v>18</v>
      </c>
    </row>
    <row r="19" spans="1:12" x14ac:dyDescent="0.25">
      <c r="A19">
        <v>10</v>
      </c>
      <c r="B19" t="str">
        <f t="shared" si="0"/>
        <v>250_uM_MBOA_TSB_B</v>
      </c>
      <c r="C19" s="7">
        <v>250</v>
      </c>
      <c r="D19" t="s">
        <v>14</v>
      </c>
      <c r="E19" t="s">
        <v>15</v>
      </c>
      <c r="F19" t="s">
        <v>16</v>
      </c>
      <c r="G19" t="s">
        <v>18</v>
      </c>
      <c r="I19" t="s">
        <v>28</v>
      </c>
    </row>
    <row r="20" spans="1:12" x14ac:dyDescent="0.25">
      <c r="A20">
        <v>11</v>
      </c>
      <c r="B20" t="str">
        <f t="shared" si="0"/>
        <v>500_uM_MBOA_TSB_B</v>
      </c>
      <c r="C20" s="5">
        <v>500</v>
      </c>
      <c r="D20" t="s">
        <v>14</v>
      </c>
      <c r="E20" t="s">
        <v>15</v>
      </c>
      <c r="F20" t="s">
        <v>16</v>
      </c>
      <c r="G20" t="s">
        <v>18</v>
      </c>
      <c r="I20" t="s">
        <v>29</v>
      </c>
    </row>
    <row r="21" spans="1:12" x14ac:dyDescent="0.25">
      <c r="A21">
        <v>12</v>
      </c>
      <c r="B21" t="str">
        <f t="shared" si="0"/>
        <v>625_uM_MBOA_TSB_B</v>
      </c>
      <c r="C21" s="7">
        <v>625</v>
      </c>
      <c r="D21" t="s">
        <v>14</v>
      </c>
      <c r="E21" t="s">
        <v>15</v>
      </c>
      <c r="F21" t="s">
        <v>16</v>
      </c>
      <c r="G21" t="s">
        <v>18</v>
      </c>
      <c r="I21" t="s">
        <v>30</v>
      </c>
      <c r="L21">
        <f>50/4</f>
        <v>12.5</v>
      </c>
    </row>
    <row r="22" spans="1:12" x14ac:dyDescent="0.25">
      <c r="A22">
        <v>13</v>
      </c>
      <c r="B22" t="str">
        <f t="shared" si="0"/>
        <v>1250_uM_MBOA_TSB_B</v>
      </c>
      <c r="C22" s="8">
        <v>1250</v>
      </c>
      <c r="D22" t="s">
        <v>14</v>
      </c>
      <c r="E22" t="s">
        <v>15</v>
      </c>
      <c r="F22" t="s">
        <v>16</v>
      </c>
      <c r="G22" t="s">
        <v>18</v>
      </c>
      <c r="L22">
        <f>50/6</f>
        <v>8.3333333333333339</v>
      </c>
    </row>
    <row r="23" spans="1:12" x14ac:dyDescent="0.25">
      <c r="A23">
        <v>14</v>
      </c>
      <c r="B23" t="str">
        <f t="shared" si="0"/>
        <v>2500_uM_MBOA_TSB_B</v>
      </c>
      <c r="C23" s="8">
        <v>2500</v>
      </c>
      <c r="D23" t="s">
        <v>14</v>
      </c>
      <c r="E23" t="s">
        <v>15</v>
      </c>
      <c r="F23" t="s">
        <v>16</v>
      </c>
      <c r="G23" t="s">
        <v>18</v>
      </c>
    </row>
    <row r="24" spans="1:12" x14ac:dyDescent="0.25">
      <c r="A24">
        <v>15</v>
      </c>
      <c r="B24" t="str">
        <f t="shared" si="0"/>
        <v>5000_uM_MBOA_TSB_B</v>
      </c>
      <c r="C24" s="8">
        <v>5000</v>
      </c>
      <c r="D24" t="s">
        <v>14</v>
      </c>
      <c r="E24" t="s">
        <v>15</v>
      </c>
      <c r="F24" t="s">
        <v>16</v>
      </c>
      <c r="G24" t="s">
        <v>18</v>
      </c>
    </row>
    <row r="25" spans="1:12" x14ac:dyDescent="0.25">
      <c r="A25">
        <v>16</v>
      </c>
      <c r="B25" t="str">
        <f t="shared" si="0"/>
        <v>50_uM_MBOA_MM_A</v>
      </c>
      <c r="C25" s="5">
        <v>50</v>
      </c>
      <c r="D25" t="s">
        <v>14</v>
      </c>
      <c r="E25" t="s">
        <v>15</v>
      </c>
      <c r="F25" t="s">
        <v>20</v>
      </c>
      <c r="G25" t="s">
        <v>17</v>
      </c>
    </row>
    <row r="26" spans="1:12" x14ac:dyDescent="0.25">
      <c r="A26">
        <v>17</v>
      </c>
      <c r="B26" t="str">
        <f t="shared" si="0"/>
        <v>500_uM_MBOA_MM_A</v>
      </c>
      <c r="C26" s="5">
        <v>500</v>
      </c>
      <c r="D26" t="s">
        <v>14</v>
      </c>
      <c r="E26" t="s">
        <v>15</v>
      </c>
      <c r="F26" t="s">
        <v>20</v>
      </c>
      <c r="G26" t="s">
        <v>17</v>
      </c>
    </row>
    <row r="27" spans="1:12" x14ac:dyDescent="0.25">
      <c r="A27">
        <v>18</v>
      </c>
      <c r="B27" t="str">
        <f t="shared" si="0"/>
        <v>5550_uM_DMSO &amp; Glc_MM_A</v>
      </c>
      <c r="C27" s="5">
        <v>5550</v>
      </c>
      <c r="D27" t="s">
        <v>14</v>
      </c>
      <c r="E27" t="s">
        <v>24</v>
      </c>
      <c r="F27" t="s">
        <v>20</v>
      </c>
      <c r="G27" t="s">
        <v>17</v>
      </c>
    </row>
    <row r="28" spans="1:12" x14ac:dyDescent="0.25">
      <c r="A28">
        <v>19</v>
      </c>
      <c r="B28" t="str">
        <f t="shared" si="0"/>
        <v>Ctrl_uM_DMSO_MM_A</v>
      </c>
      <c r="C28" s="5" t="s">
        <v>13</v>
      </c>
      <c r="D28" t="s">
        <v>14</v>
      </c>
      <c r="E28" t="s">
        <v>25</v>
      </c>
      <c r="F28" t="s">
        <v>20</v>
      </c>
      <c r="G28" t="s">
        <v>17</v>
      </c>
    </row>
    <row r="29" spans="1:12" x14ac:dyDescent="0.25">
      <c r="A29">
        <v>20</v>
      </c>
      <c r="B29" t="s">
        <v>19</v>
      </c>
      <c r="C29">
        <v>0</v>
      </c>
      <c r="D29">
        <v>0</v>
      </c>
      <c r="E29">
        <v>0</v>
      </c>
      <c r="F29">
        <v>0</v>
      </c>
      <c r="G2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7404-4C14-4B0D-8AEC-D53883FEB65D}">
  <sheetPr>
    <pageSetUpPr fitToPage="1"/>
  </sheetPr>
  <dimension ref="A1:Q38"/>
  <sheetViews>
    <sheetView zoomScale="60" zoomScaleNormal="60" workbookViewId="0">
      <selection sqref="A1:Q43"/>
    </sheetView>
  </sheetViews>
  <sheetFormatPr defaultRowHeight="15" x14ac:dyDescent="0.25"/>
  <cols>
    <col min="3" max="3" width="28" customWidth="1"/>
    <col min="10" max="10" width="10" bestFit="1" customWidth="1"/>
    <col min="11" max="11" width="11.85546875" bestFit="1" customWidth="1"/>
    <col min="12" max="12" width="19.140625" bestFit="1" customWidth="1"/>
    <col min="13" max="13" width="20" bestFit="1" customWidth="1"/>
    <col min="14" max="14" width="19.5703125" bestFit="1" customWidth="1"/>
    <col min="15" max="15" width="5.140625" bestFit="1" customWidth="1"/>
  </cols>
  <sheetData>
    <row r="1" spans="1:17" x14ac:dyDescent="0.25">
      <c r="B1" t="s">
        <v>31</v>
      </c>
    </row>
    <row r="2" spans="1:17" x14ac:dyDescent="0.25">
      <c r="B2" t="s">
        <v>32</v>
      </c>
      <c r="J2" s="4" t="s">
        <v>6</v>
      </c>
      <c r="K2" s="4"/>
      <c r="L2" s="2" t="s">
        <v>7</v>
      </c>
      <c r="M2" s="2"/>
      <c r="N2" s="2"/>
    </row>
    <row r="3" spans="1:17" x14ac:dyDescent="0.25">
      <c r="J3" s="5" t="s">
        <v>8</v>
      </c>
      <c r="K3" s="5" t="s">
        <v>9</v>
      </c>
      <c r="L3" s="5" t="s">
        <v>33</v>
      </c>
      <c r="M3" s="5" t="s">
        <v>34</v>
      </c>
      <c r="N3" s="5" t="s">
        <v>12</v>
      </c>
      <c r="O3" s="5" t="s">
        <v>23</v>
      </c>
    </row>
    <row r="4" spans="1:17" x14ac:dyDescent="0.25">
      <c r="B4">
        <v>1</v>
      </c>
      <c r="C4" t="s">
        <v>2</v>
      </c>
      <c r="J4" s="3">
        <v>0</v>
      </c>
      <c r="K4" s="5">
        <v>0</v>
      </c>
      <c r="L4" s="5">
        <v>0</v>
      </c>
      <c r="M4" s="6">
        <f>L10</f>
        <v>370.8</v>
      </c>
      <c r="N4" s="5">
        <v>0</v>
      </c>
      <c r="O4" s="5">
        <v>0</v>
      </c>
    </row>
    <row r="5" spans="1:17" x14ac:dyDescent="0.25">
      <c r="B5">
        <v>2</v>
      </c>
      <c r="C5" t="s">
        <v>3</v>
      </c>
      <c r="J5" s="7">
        <v>250</v>
      </c>
      <c r="K5" s="8">
        <v>0.41199999999999998</v>
      </c>
      <c r="L5" s="8">
        <f>K5*45</f>
        <v>18.54</v>
      </c>
      <c r="M5" s="8">
        <f>$M$4-L5</f>
        <v>352.26</v>
      </c>
      <c r="N5" s="8">
        <v>41.199999999999996</v>
      </c>
      <c r="O5" s="8">
        <v>41.199999999999996</v>
      </c>
    </row>
    <row r="6" spans="1:17" x14ac:dyDescent="0.25">
      <c r="B6">
        <v>60</v>
      </c>
      <c r="C6" t="s">
        <v>4</v>
      </c>
      <c r="J6" s="5">
        <v>500</v>
      </c>
      <c r="K6" s="5">
        <v>0.82399999999999995</v>
      </c>
      <c r="L6" s="8">
        <f t="shared" ref="L6:L10" si="0">K6*45</f>
        <v>37.08</v>
      </c>
      <c r="M6" s="8">
        <f t="shared" ref="M6:M10" si="1">$M$4-L6</f>
        <v>333.72</v>
      </c>
      <c r="N6" s="5">
        <v>82.399999999999991</v>
      </c>
      <c r="O6" s="5">
        <v>82.399999999999991</v>
      </c>
    </row>
    <row r="7" spans="1:17" x14ac:dyDescent="0.25">
      <c r="J7" s="7">
        <v>625</v>
      </c>
      <c r="K7" s="8">
        <v>1.03</v>
      </c>
      <c r="L7" s="8">
        <f t="shared" si="0"/>
        <v>46.35</v>
      </c>
      <c r="M7" s="8">
        <f t="shared" si="1"/>
        <v>324.45</v>
      </c>
      <c r="N7" s="8">
        <v>103</v>
      </c>
      <c r="O7" s="8">
        <v>103</v>
      </c>
    </row>
    <row r="8" spans="1:17" x14ac:dyDescent="0.25">
      <c r="J8" s="8">
        <v>1250</v>
      </c>
      <c r="K8" s="8">
        <v>2.06</v>
      </c>
      <c r="L8" s="8">
        <f t="shared" si="0"/>
        <v>92.7</v>
      </c>
      <c r="M8" s="8">
        <f t="shared" si="1"/>
        <v>278.10000000000002</v>
      </c>
      <c r="N8" s="8">
        <v>206</v>
      </c>
      <c r="O8" s="8">
        <v>206</v>
      </c>
    </row>
    <row r="9" spans="1:17" x14ac:dyDescent="0.25">
      <c r="B9" s="1" t="s">
        <v>5</v>
      </c>
      <c r="J9" s="8">
        <v>2500</v>
      </c>
      <c r="K9" s="8">
        <v>4.12</v>
      </c>
      <c r="L9" s="8">
        <f t="shared" si="0"/>
        <v>185.4</v>
      </c>
      <c r="M9" s="8">
        <f t="shared" si="1"/>
        <v>185.4</v>
      </c>
      <c r="N9" s="8">
        <v>412</v>
      </c>
      <c r="O9" s="8">
        <v>412</v>
      </c>
    </row>
    <row r="10" spans="1:17" x14ac:dyDescent="0.25">
      <c r="A10">
        <v>1</v>
      </c>
      <c r="B10">
        <v>0</v>
      </c>
      <c r="C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J10" s="8">
        <v>5000</v>
      </c>
      <c r="K10" s="8">
        <v>8.24</v>
      </c>
      <c r="L10" s="8">
        <f t="shared" si="0"/>
        <v>370.8</v>
      </c>
      <c r="M10" s="8">
        <f t="shared" si="1"/>
        <v>0</v>
      </c>
      <c r="N10" s="8">
        <v>824</v>
      </c>
      <c r="O10" s="8">
        <v>824</v>
      </c>
    </row>
    <row r="11" spans="1:17" x14ac:dyDescent="0.25">
      <c r="A11" s="21">
        <v>2</v>
      </c>
      <c r="B11" s="21">
        <v>1</v>
      </c>
      <c r="C11" s="21" t="str">
        <f t="shared" ref="C11:C25" si="2">D11&amp;"_"&amp;E11&amp;"_"&amp;F11&amp;"_"&amp;G11&amp;"_"&amp;H11</f>
        <v>Ctrl_uM_DMSO_TSB_A</v>
      </c>
      <c r="D11" s="22" t="s">
        <v>13</v>
      </c>
      <c r="E11" s="21" t="s">
        <v>14</v>
      </c>
      <c r="F11" s="21" t="s">
        <v>25</v>
      </c>
      <c r="G11" s="21" t="s">
        <v>16</v>
      </c>
      <c r="H11" s="21" t="s">
        <v>17</v>
      </c>
      <c r="L11">
        <f>SUM(L4:L10)</f>
        <v>750.87000000000012</v>
      </c>
      <c r="M11">
        <f>SUM(M4:M10)</f>
        <v>1844.73</v>
      </c>
    </row>
    <row r="12" spans="1:17" x14ac:dyDescent="0.25">
      <c r="A12" s="21">
        <v>3</v>
      </c>
      <c r="B12" s="21">
        <v>2</v>
      </c>
      <c r="C12" s="21" t="str">
        <f>D12&amp;"_"&amp;E12&amp;"_"&amp;F12&amp;"_"&amp;G12&amp;"_"&amp;H12</f>
        <v>250_uM_MBOA_TSB_A</v>
      </c>
      <c r="D12" s="23">
        <v>250</v>
      </c>
      <c r="E12" s="21" t="s">
        <v>14</v>
      </c>
      <c r="F12" s="21" t="s">
        <v>15</v>
      </c>
      <c r="G12" s="21" t="s">
        <v>16</v>
      </c>
      <c r="H12" s="21" t="s">
        <v>17</v>
      </c>
      <c r="J12" s="1" t="s">
        <v>21</v>
      </c>
      <c r="K12" t="s">
        <v>26</v>
      </c>
      <c r="N12" t="s">
        <v>27</v>
      </c>
      <c r="Q12" s="9">
        <f>44/0.36256</f>
        <v>121.35922330097088</v>
      </c>
    </row>
    <row r="13" spans="1:17" x14ac:dyDescent="0.25">
      <c r="A13" s="21">
        <v>4</v>
      </c>
      <c r="B13" s="21">
        <v>3</v>
      </c>
      <c r="C13" s="21" t="str">
        <f t="shared" si="2"/>
        <v>500_uM_MBOA_TSB_A</v>
      </c>
      <c r="D13" s="24">
        <v>500</v>
      </c>
      <c r="E13" s="21" t="s">
        <v>14</v>
      </c>
      <c r="F13" s="21" t="s">
        <v>15</v>
      </c>
      <c r="G13" s="21" t="s">
        <v>16</v>
      </c>
      <c r="H13" s="21" t="s">
        <v>17</v>
      </c>
      <c r="J13" s="8">
        <v>5550</v>
      </c>
      <c r="L13" s="8">
        <v>362.56</v>
      </c>
      <c r="M13">
        <f>1000*0.044</f>
        <v>44</v>
      </c>
      <c r="N13" s="8">
        <v>1000</v>
      </c>
      <c r="O13" s="8">
        <v>1000</v>
      </c>
      <c r="P13" t="s">
        <v>22</v>
      </c>
    </row>
    <row r="14" spans="1:17" x14ac:dyDescent="0.25">
      <c r="A14" s="21">
        <v>5</v>
      </c>
      <c r="B14" s="21">
        <v>4</v>
      </c>
      <c r="C14" s="21" t="str">
        <f t="shared" si="2"/>
        <v>625_uM_MBOA_TSB_A</v>
      </c>
      <c r="D14" s="23">
        <v>625</v>
      </c>
      <c r="E14" s="21" t="s">
        <v>14</v>
      </c>
      <c r="F14" s="21" t="s">
        <v>15</v>
      </c>
      <c r="G14" s="21" t="s">
        <v>16</v>
      </c>
      <c r="H14" s="21" t="s">
        <v>17</v>
      </c>
    </row>
    <row r="15" spans="1:17" x14ac:dyDescent="0.25">
      <c r="A15" s="21">
        <v>6</v>
      </c>
      <c r="B15" s="21">
        <v>5</v>
      </c>
      <c r="C15" s="21" t="str">
        <f t="shared" si="2"/>
        <v>1250_uM_MBOA_TSB_A</v>
      </c>
      <c r="D15" s="25">
        <v>1250</v>
      </c>
      <c r="E15" s="21" t="s">
        <v>14</v>
      </c>
      <c r="F15" s="21" t="s">
        <v>15</v>
      </c>
      <c r="G15" s="21" t="s">
        <v>16</v>
      </c>
      <c r="H15" s="21" t="s">
        <v>17</v>
      </c>
    </row>
    <row r="16" spans="1:17" x14ac:dyDescent="0.25">
      <c r="A16" s="21">
        <v>7</v>
      </c>
      <c r="B16" s="21">
        <v>6</v>
      </c>
      <c r="C16" s="21" t="str">
        <f t="shared" si="2"/>
        <v>2500_uM_MBOA_TSB_A</v>
      </c>
      <c r="D16" s="25">
        <v>2500</v>
      </c>
      <c r="E16" s="21" t="s">
        <v>14</v>
      </c>
      <c r="F16" s="21" t="s">
        <v>15</v>
      </c>
      <c r="G16" s="21" t="s">
        <v>16</v>
      </c>
      <c r="H16" s="21" t="s">
        <v>17</v>
      </c>
    </row>
    <row r="17" spans="1:14" x14ac:dyDescent="0.25">
      <c r="A17" s="21">
        <v>8</v>
      </c>
      <c r="B17" s="21">
        <v>7</v>
      </c>
      <c r="C17" s="21" t="str">
        <f t="shared" si="2"/>
        <v>5000_uM_MBOA_TSB_A</v>
      </c>
      <c r="D17" s="25">
        <v>5000</v>
      </c>
      <c r="E17" s="21" t="s">
        <v>14</v>
      </c>
      <c r="F17" s="21" t="s">
        <v>15</v>
      </c>
      <c r="G17" s="21" t="s">
        <v>16</v>
      </c>
      <c r="H17" s="21" t="s">
        <v>17</v>
      </c>
      <c r="M17" t="s">
        <v>139</v>
      </c>
      <c r="N17">
        <v>22</v>
      </c>
    </row>
    <row r="18" spans="1:14" x14ac:dyDescent="0.25">
      <c r="A18" s="16">
        <v>9</v>
      </c>
      <c r="B18" s="16">
        <v>8</v>
      </c>
      <c r="C18" s="16" t="str">
        <f t="shared" si="2"/>
        <v>Ctrl_uM_DMSO_TSB_B</v>
      </c>
      <c r="D18" s="17" t="s">
        <v>13</v>
      </c>
      <c r="E18" s="16" t="s">
        <v>14</v>
      </c>
      <c r="F18" s="16" t="s">
        <v>25</v>
      </c>
      <c r="G18" s="16" t="s">
        <v>16</v>
      </c>
      <c r="H18" s="16" t="s">
        <v>18</v>
      </c>
      <c r="M18" t="s">
        <v>138</v>
      </c>
      <c r="N18">
        <v>21</v>
      </c>
    </row>
    <row r="19" spans="1:14" x14ac:dyDescent="0.25">
      <c r="A19" s="16">
        <v>10</v>
      </c>
      <c r="B19" s="16">
        <v>9</v>
      </c>
      <c r="C19" s="16" t="str">
        <f t="shared" si="2"/>
        <v>250_uM_MBOA_TSB_B</v>
      </c>
      <c r="D19" s="18">
        <v>250</v>
      </c>
      <c r="E19" s="16" t="s">
        <v>14</v>
      </c>
      <c r="F19" s="16" t="s">
        <v>15</v>
      </c>
      <c r="G19" s="16" t="s">
        <v>16</v>
      </c>
      <c r="H19" s="16" t="s">
        <v>18</v>
      </c>
      <c r="M19" t="s">
        <v>137</v>
      </c>
      <c r="N19">
        <v>20</v>
      </c>
    </row>
    <row r="20" spans="1:14" x14ac:dyDescent="0.25">
      <c r="A20" s="16">
        <v>11</v>
      </c>
      <c r="B20" s="16">
        <v>10</v>
      </c>
      <c r="C20" s="16" t="str">
        <f t="shared" si="2"/>
        <v>500_uM_MBOA_TSB_B</v>
      </c>
      <c r="D20" s="19">
        <v>500</v>
      </c>
      <c r="E20" s="16" t="s">
        <v>14</v>
      </c>
      <c r="F20" s="16" t="s">
        <v>15</v>
      </c>
      <c r="G20" s="16" t="s">
        <v>16</v>
      </c>
      <c r="H20" s="16" t="s">
        <v>18</v>
      </c>
      <c r="M20" t="s">
        <v>136</v>
      </c>
      <c r="N20">
        <v>19</v>
      </c>
    </row>
    <row r="21" spans="1:14" x14ac:dyDescent="0.25">
      <c r="A21" s="16">
        <v>12</v>
      </c>
      <c r="B21" s="16">
        <v>11</v>
      </c>
      <c r="C21" s="16" t="str">
        <f t="shared" si="2"/>
        <v>625_uM_MBOA_TSB_B</v>
      </c>
      <c r="D21" s="18">
        <v>625</v>
      </c>
      <c r="E21" s="16" t="s">
        <v>14</v>
      </c>
      <c r="F21" s="16" t="s">
        <v>15</v>
      </c>
      <c r="G21" s="16" t="s">
        <v>16</v>
      </c>
      <c r="H21" s="16" t="s">
        <v>18</v>
      </c>
      <c r="M21" t="s">
        <v>135</v>
      </c>
      <c r="N21">
        <v>18</v>
      </c>
    </row>
    <row r="22" spans="1:14" x14ac:dyDescent="0.25">
      <c r="A22" s="16">
        <v>13</v>
      </c>
      <c r="B22" s="16">
        <v>12</v>
      </c>
      <c r="C22" s="16" t="str">
        <f t="shared" si="2"/>
        <v>1250_uM_MBOA_TSB_B</v>
      </c>
      <c r="D22" s="20">
        <v>1250</v>
      </c>
      <c r="E22" s="16" t="s">
        <v>14</v>
      </c>
      <c r="F22" s="16" t="s">
        <v>15</v>
      </c>
      <c r="G22" s="16" t="s">
        <v>16</v>
      </c>
      <c r="H22" s="16" t="s">
        <v>18</v>
      </c>
      <c r="M22" t="s">
        <v>134</v>
      </c>
      <c r="N22">
        <v>17</v>
      </c>
    </row>
    <row r="23" spans="1:14" x14ac:dyDescent="0.25">
      <c r="A23" s="16">
        <v>14</v>
      </c>
      <c r="B23" s="16">
        <v>13</v>
      </c>
      <c r="C23" s="16" t="str">
        <f t="shared" si="2"/>
        <v>2500_uM_MBOA_TSB_B</v>
      </c>
      <c r="D23" s="20">
        <v>2500</v>
      </c>
      <c r="E23" s="16" t="s">
        <v>14</v>
      </c>
      <c r="F23" s="16" t="s">
        <v>15</v>
      </c>
      <c r="G23" s="16" t="s">
        <v>16</v>
      </c>
      <c r="H23" s="16" t="s">
        <v>18</v>
      </c>
      <c r="M23" t="s">
        <v>133</v>
      </c>
      <c r="N23">
        <v>16</v>
      </c>
    </row>
    <row r="24" spans="1:14" x14ac:dyDescent="0.25">
      <c r="A24" s="16">
        <v>15</v>
      </c>
      <c r="B24" s="16">
        <v>14</v>
      </c>
      <c r="C24" s="16" t="str">
        <f t="shared" si="2"/>
        <v>5000_uM_MBOA_TSB_B</v>
      </c>
      <c r="D24" s="20">
        <v>5000</v>
      </c>
      <c r="E24" s="16" t="s">
        <v>14</v>
      </c>
      <c r="F24" s="16" t="s">
        <v>15</v>
      </c>
      <c r="G24" s="16" t="s">
        <v>16</v>
      </c>
      <c r="H24" s="16" t="s">
        <v>18</v>
      </c>
      <c r="M24" t="s">
        <v>132</v>
      </c>
      <c r="N24">
        <v>15</v>
      </c>
    </row>
    <row r="25" spans="1:14" x14ac:dyDescent="0.25">
      <c r="A25" s="13">
        <v>16</v>
      </c>
      <c r="B25" s="13">
        <v>15</v>
      </c>
      <c r="C25" s="13" t="str">
        <f t="shared" si="2"/>
        <v>30000_uM_Glc_MM_A</v>
      </c>
      <c r="D25" s="14">
        <v>30000</v>
      </c>
      <c r="E25" s="13" t="s">
        <v>14</v>
      </c>
      <c r="F25" s="13" t="s">
        <v>35</v>
      </c>
      <c r="G25" s="13" t="s">
        <v>20</v>
      </c>
      <c r="H25" s="13" t="s">
        <v>17</v>
      </c>
      <c r="M25" t="s">
        <v>131</v>
      </c>
      <c r="N25">
        <v>14</v>
      </c>
    </row>
    <row r="26" spans="1:14" x14ac:dyDescent="0.25">
      <c r="A26" s="13">
        <v>17</v>
      </c>
      <c r="B26" s="13">
        <v>16</v>
      </c>
      <c r="C26" s="13" t="str">
        <f t="shared" ref="C26" si="3">D26&amp;"_"&amp;E26&amp;"_"&amp;F26&amp;"_"&amp;G26&amp;"_"&amp;H26</f>
        <v>Ctrl_uM_MBOA_MM_A</v>
      </c>
      <c r="D26" s="15" t="s">
        <v>13</v>
      </c>
      <c r="E26" s="13" t="s">
        <v>14</v>
      </c>
      <c r="F26" s="13" t="s">
        <v>15</v>
      </c>
      <c r="G26" s="13" t="s">
        <v>20</v>
      </c>
      <c r="H26" s="13" t="s">
        <v>17</v>
      </c>
      <c r="M26" t="s">
        <v>130</v>
      </c>
      <c r="N26">
        <v>13</v>
      </c>
    </row>
    <row r="27" spans="1:14" x14ac:dyDescent="0.25">
      <c r="A27" s="13">
        <v>18</v>
      </c>
      <c r="B27" s="13">
        <v>17</v>
      </c>
      <c r="C27" s="13" t="str">
        <f>D27&amp;"_"&amp;E27&amp;"_"&amp;F27&amp;"_"&amp;G27&amp;"_"&amp;H27</f>
        <v>500_uM_MBOA_MM_A</v>
      </c>
      <c r="D27" s="15">
        <v>500</v>
      </c>
      <c r="E27" s="13" t="s">
        <v>14</v>
      </c>
      <c r="F27" s="13" t="s">
        <v>15</v>
      </c>
      <c r="G27" s="13" t="s">
        <v>20</v>
      </c>
      <c r="H27" s="13" t="s">
        <v>17</v>
      </c>
      <c r="M27" t="s">
        <v>129</v>
      </c>
      <c r="N27">
        <v>12</v>
      </c>
    </row>
    <row r="28" spans="1:14" x14ac:dyDescent="0.25">
      <c r="A28" s="13">
        <v>19</v>
      </c>
      <c r="B28" s="13">
        <v>18</v>
      </c>
      <c r="C28" s="13" t="str">
        <f>D28&amp;"_"&amp;E28&amp;"_"&amp;F28&amp;"_"&amp;G28&amp;"_"&amp;H28</f>
        <v>2500_uM_MBOA_MM_A</v>
      </c>
      <c r="D28" s="15">
        <v>2500</v>
      </c>
      <c r="E28" s="13" t="s">
        <v>14</v>
      </c>
      <c r="F28" s="13" t="s">
        <v>15</v>
      </c>
      <c r="G28" s="13" t="s">
        <v>20</v>
      </c>
      <c r="H28" s="13" t="s">
        <v>17</v>
      </c>
      <c r="M28" t="s">
        <v>128</v>
      </c>
      <c r="N28">
        <v>11</v>
      </c>
    </row>
    <row r="29" spans="1:14" x14ac:dyDescent="0.25">
      <c r="A29" s="10">
        <v>20</v>
      </c>
      <c r="B29" s="10">
        <v>19</v>
      </c>
      <c r="C29" s="10" t="str">
        <f>D29&amp;"_"&amp;E29&amp;"_"&amp;F29&amp;"_"&amp;G29&amp;"_"&amp;H29</f>
        <v>30000_uM_Glc_MM_B</v>
      </c>
      <c r="D29" s="11">
        <v>30000</v>
      </c>
      <c r="E29" s="10" t="s">
        <v>14</v>
      </c>
      <c r="F29" s="10" t="s">
        <v>35</v>
      </c>
      <c r="G29" s="10" t="s">
        <v>20</v>
      </c>
      <c r="H29" s="10" t="s">
        <v>18</v>
      </c>
      <c r="M29" t="s">
        <v>127</v>
      </c>
      <c r="N29">
        <v>10</v>
      </c>
    </row>
    <row r="30" spans="1:14" x14ac:dyDescent="0.25">
      <c r="A30" s="10">
        <v>21</v>
      </c>
      <c r="B30" s="10">
        <v>20</v>
      </c>
      <c r="C30" s="10" t="str">
        <f t="shared" ref="C30" si="4">D30&amp;"_"&amp;E30&amp;"_"&amp;F30&amp;"_"&amp;G30&amp;"_"&amp;H30</f>
        <v>Ctrl_uM_MBOA_MM_B</v>
      </c>
      <c r="D30" s="12" t="s">
        <v>13</v>
      </c>
      <c r="E30" s="10" t="s">
        <v>14</v>
      </c>
      <c r="F30" s="10" t="s">
        <v>15</v>
      </c>
      <c r="G30" s="10" t="s">
        <v>20</v>
      </c>
      <c r="H30" s="10" t="s">
        <v>18</v>
      </c>
      <c r="M30" t="s">
        <v>126</v>
      </c>
      <c r="N30">
        <v>9</v>
      </c>
    </row>
    <row r="31" spans="1:14" x14ac:dyDescent="0.25">
      <c r="A31" s="10">
        <v>22</v>
      </c>
      <c r="B31" s="10">
        <v>21</v>
      </c>
      <c r="C31" s="10" t="str">
        <f t="shared" ref="C31:C32" si="5">D31&amp;"_"&amp;E31&amp;"_"&amp;F31&amp;"_"&amp;G31&amp;"_"&amp;H31</f>
        <v>500_uM_MBOA_MM_B</v>
      </c>
      <c r="D31" s="12">
        <v>500</v>
      </c>
      <c r="E31" s="10" t="s">
        <v>14</v>
      </c>
      <c r="F31" s="10" t="s">
        <v>15</v>
      </c>
      <c r="G31" s="10" t="s">
        <v>20</v>
      </c>
      <c r="H31" s="10" t="s">
        <v>18</v>
      </c>
      <c r="M31" t="s">
        <v>125</v>
      </c>
      <c r="N31">
        <v>8</v>
      </c>
    </row>
    <row r="32" spans="1:14" x14ac:dyDescent="0.25">
      <c r="A32" s="10">
        <v>23</v>
      </c>
      <c r="B32" s="10">
        <v>22</v>
      </c>
      <c r="C32" s="10" t="str">
        <f t="shared" si="5"/>
        <v>2500_uM_MBOA_MM_B</v>
      </c>
      <c r="D32" s="12">
        <v>2500</v>
      </c>
      <c r="E32" s="10" t="s">
        <v>14</v>
      </c>
      <c r="F32" s="10" t="s">
        <v>15</v>
      </c>
      <c r="G32" s="10" t="s">
        <v>20</v>
      </c>
      <c r="H32" s="10" t="s">
        <v>18</v>
      </c>
      <c r="M32" t="s">
        <v>124</v>
      </c>
      <c r="N32">
        <v>7</v>
      </c>
    </row>
    <row r="33" spans="1:14" x14ac:dyDescent="0.25">
      <c r="A33">
        <v>24</v>
      </c>
      <c r="B33">
        <v>0</v>
      </c>
      <c r="C33" t="s">
        <v>19</v>
      </c>
      <c r="D33">
        <v>0</v>
      </c>
      <c r="E33">
        <v>0</v>
      </c>
      <c r="F33">
        <v>0</v>
      </c>
      <c r="G33">
        <v>0</v>
      </c>
      <c r="H33">
        <v>0</v>
      </c>
      <c r="M33" t="s">
        <v>123</v>
      </c>
      <c r="N33">
        <v>6</v>
      </c>
    </row>
    <row r="34" spans="1:14" x14ac:dyDescent="0.25">
      <c r="M34" t="s">
        <v>122</v>
      </c>
      <c r="N34">
        <v>5</v>
      </c>
    </row>
    <row r="35" spans="1:14" x14ac:dyDescent="0.25">
      <c r="M35" t="s">
        <v>121</v>
      </c>
      <c r="N35">
        <v>4</v>
      </c>
    </row>
    <row r="36" spans="1:14" x14ac:dyDescent="0.25">
      <c r="M36" t="s">
        <v>120</v>
      </c>
      <c r="N36">
        <v>3</v>
      </c>
    </row>
    <row r="37" spans="1:14" x14ac:dyDescent="0.25">
      <c r="M37" t="s">
        <v>119</v>
      </c>
      <c r="N37">
        <v>2</v>
      </c>
    </row>
    <row r="38" spans="1:14" x14ac:dyDescent="0.25">
      <c r="M38" t="s">
        <v>118</v>
      </c>
      <c r="N38">
        <v>1</v>
      </c>
    </row>
  </sheetData>
  <sortState xmlns:xlrd2="http://schemas.microsoft.com/office/spreadsheetml/2017/richdata2" ref="M17:N38">
    <sortCondition descending="1" ref="N17:N38"/>
  </sortState>
  <pageMargins left="0.7" right="0.7" top="0.75" bottom="0.75" header="0.3" footer="0.3"/>
  <pageSetup paperSize="9"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C3DB-91E1-47EE-BBEB-A48ED06192AC}">
  <dimension ref="C4:U26"/>
  <sheetViews>
    <sheetView zoomScaleNormal="100" workbookViewId="0">
      <selection activeCell="S24" sqref="S24"/>
    </sheetView>
  </sheetViews>
  <sheetFormatPr defaultRowHeight="15" x14ac:dyDescent="0.25"/>
  <sheetData>
    <row r="4" spans="3:21" ht="26.25" x14ac:dyDescent="0.4">
      <c r="C4" s="26" t="s">
        <v>36</v>
      </c>
    </row>
    <row r="5" spans="3:21" x14ac:dyDescent="0.25">
      <c r="C5" s="1" t="s">
        <v>37</v>
      </c>
    </row>
    <row r="6" spans="3:21" x14ac:dyDescent="0.25">
      <c r="C6" s="1" t="s">
        <v>17</v>
      </c>
    </row>
    <row r="7" spans="3:21" x14ac:dyDescent="0.25">
      <c r="C7" s="27"/>
      <c r="D7" s="28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</row>
    <row r="8" spans="3:21" x14ac:dyDescent="0.25">
      <c r="C8" s="28" t="s">
        <v>17</v>
      </c>
      <c r="D8" s="29" t="s">
        <v>38</v>
      </c>
      <c r="E8" s="29" t="s">
        <v>39</v>
      </c>
      <c r="F8" s="29" t="s">
        <v>40</v>
      </c>
      <c r="G8" s="29" t="s">
        <v>41</v>
      </c>
      <c r="H8" s="30" t="s">
        <v>38</v>
      </c>
      <c r="I8" s="30" t="s">
        <v>39</v>
      </c>
      <c r="J8" s="30" t="s">
        <v>40</v>
      </c>
      <c r="K8" s="30" t="s">
        <v>41</v>
      </c>
      <c r="L8" s="31" t="s">
        <v>38</v>
      </c>
      <c r="M8" s="31" t="s">
        <v>39</v>
      </c>
      <c r="N8" s="31" t="s">
        <v>40</v>
      </c>
      <c r="O8" s="31" t="s">
        <v>41</v>
      </c>
      <c r="T8" s="31" t="s">
        <v>59</v>
      </c>
      <c r="U8">
        <f ca="1">RAND()</f>
        <v>0.93999649424173626</v>
      </c>
    </row>
    <row r="9" spans="3:21" x14ac:dyDescent="0.25">
      <c r="C9" s="28" t="s">
        <v>18</v>
      </c>
      <c r="D9" s="29" t="s">
        <v>42</v>
      </c>
      <c r="E9" s="29" t="s">
        <v>43</v>
      </c>
      <c r="F9" s="29" t="s">
        <v>44</v>
      </c>
      <c r="G9" s="29" t="s">
        <v>45</v>
      </c>
      <c r="H9" s="30" t="s">
        <v>42</v>
      </c>
      <c r="I9" s="30" t="s">
        <v>43</v>
      </c>
      <c r="J9" s="30" t="s">
        <v>44</v>
      </c>
      <c r="K9" s="30" t="s">
        <v>45</v>
      </c>
      <c r="L9" s="31" t="s">
        <v>42</v>
      </c>
      <c r="M9" s="31" t="s">
        <v>43</v>
      </c>
      <c r="N9" s="31" t="s">
        <v>44</v>
      </c>
      <c r="O9" s="31" t="s">
        <v>45</v>
      </c>
      <c r="T9" s="31" t="s">
        <v>44</v>
      </c>
      <c r="U9">
        <f ca="1">RAND()</f>
        <v>0.52177157396543394</v>
      </c>
    </row>
    <row r="10" spans="3:21" x14ac:dyDescent="0.25">
      <c r="C10" s="28" t="s">
        <v>46</v>
      </c>
      <c r="D10" s="29" t="s">
        <v>47</v>
      </c>
      <c r="E10" s="29" t="s">
        <v>48</v>
      </c>
      <c r="F10" s="29" t="s">
        <v>49</v>
      </c>
      <c r="G10" s="29" t="s">
        <v>50</v>
      </c>
      <c r="H10" s="30" t="s">
        <v>47</v>
      </c>
      <c r="I10" s="30" t="s">
        <v>48</v>
      </c>
      <c r="J10" s="30" t="s">
        <v>49</v>
      </c>
      <c r="K10" s="30" t="s">
        <v>50</v>
      </c>
      <c r="L10" s="31" t="s">
        <v>47</v>
      </c>
      <c r="M10" s="31" t="s">
        <v>48</v>
      </c>
      <c r="N10" s="31" t="s">
        <v>49</v>
      </c>
      <c r="O10" s="31" t="s">
        <v>50</v>
      </c>
      <c r="T10" s="31" t="s">
        <v>63</v>
      </c>
      <c r="U10">
        <f ca="1">RAND()</f>
        <v>2.1425480624876592E-2</v>
      </c>
    </row>
    <row r="11" spans="3:21" x14ac:dyDescent="0.25">
      <c r="C11" s="28" t="s">
        <v>51</v>
      </c>
      <c r="D11" s="29" t="s">
        <v>52</v>
      </c>
      <c r="E11" s="29" t="s">
        <v>53</v>
      </c>
      <c r="F11" s="29" t="s">
        <v>54</v>
      </c>
      <c r="G11" s="29" t="s">
        <v>55</v>
      </c>
      <c r="H11" s="30" t="s">
        <v>52</v>
      </c>
      <c r="I11" s="30" t="s">
        <v>53</v>
      </c>
      <c r="J11" s="30" t="s">
        <v>54</v>
      </c>
      <c r="K11" s="30" t="s">
        <v>55</v>
      </c>
      <c r="L11" s="31" t="s">
        <v>52</v>
      </c>
      <c r="M11" s="31" t="s">
        <v>53</v>
      </c>
      <c r="N11" s="31" t="s">
        <v>54</v>
      </c>
      <c r="O11" s="31" t="s">
        <v>55</v>
      </c>
      <c r="T11" s="31" t="s">
        <v>49</v>
      </c>
      <c r="U11">
        <f ca="1">RAND()</f>
        <v>0.7877007242110543</v>
      </c>
    </row>
    <row r="12" spans="3:21" x14ac:dyDescent="0.25">
      <c r="C12" s="28" t="s">
        <v>56</v>
      </c>
      <c r="D12" s="29" t="s">
        <v>57</v>
      </c>
      <c r="E12" s="29" t="s">
        <v>58</v>
      </c>
      <c r="F12" s="29" t="s">
        <v>59</v>
      </c>
      <c r="G12" s="29" t="s">
        <v>106</v>
      </c>
      <c r="H12" s="30" t="s">
        <v>57</v>
      </c>
      <c r="I12" s="30" t="s">
        <v>58</v>
      </c>
      <c r="J12" s="30" t="s">
        <v>59</v>
      </c>
      <c r="K12" s="30" t="s">
        <v>106</v>
      </c>
      <c r="L12" s="31" t="s">
        <v>57</v>
      </c>
      <c r="M12" s="31" t="s">
        <v>58</v>
      </c>
      <c r="N12" s="31" t="s">
        <v>59</v>
      </c>
      <c r="O12" s="31" t="s">
        <v>106</v>
      </c>
      <c r="T12" s="31" t="s">
        <v>54</v>
      </c>
      <c r="U12">
        <f ca="1">RAND()</f>
        <v>0.78625864373336918</v>
      </c>
    </row>
    <row r="13" spans="3:21" x14ac:dyDescent="0.25">
      <c r="C13" s="28" t="s">
        <v>60</v>
      </c>
      <c r="D13" s="29" t="s">
        <v>61</v>
      </c>
      <c r="E13" s="29" t="s">
        <v>62</v>
      </c>
      <c r="F13" s="29" t="s">
        <v>63</v>
      </c>
      <c r="G13" s="29" t="s">
        <v>64</v>
      </c>
      <c r="H13" s="30" t="s">
        <v>61</v>
      </c>
      <c r="I13" s="30" t="s">
        <v>62</v>
      </c>
      <c r="J13" s="30" t="s">
        <v>63</v>
      </c>
      <c r="K13" s="30" t="s">
        <v>64</v>
      </c>
      <c r="L13" s="31" t="s">
        <v>61</v>
      </c>
      <c r="M13" s="31" t="s">
        <v>62</v>
      </c>
      <c r="N13" s="31" t="s">
        <v>63</v>
      </c>
      <c r="O13" s="31" t="s">
        <v>64</v>
      </c>
    </row>
    <row r="14" spans="3:21" x14ac:dyDescent="0.25">
      <c r="C14" s="28" t="s">
        <v>65</v>
      </c>
      <c r="D14" s="29" t="s">
        <v>66</v>
      </c>
      <c r="E14" s="29" t="s">
        <v>67</v>
      </c>
      <c r="F14" s="29" t="s">
        <v>68</v>
      </c>
      <c r="G14" s="32" t="s">
        <v>69</v>
      </c>
      <c r="H14" s="30" t="s">
        <v>66</v>
      </c>
      <c r="I14" s="30" t="s">
        <v>67</v>
      </c>
      <c r="J14" s="30" t="s">
        <v>68</v>
      </c>
      <c r="K14" s="32" t="s">
        <v>69</v>
      </c>
      <c r="L14" s="31" t="s">
        <v>66</v>
      </c>
      <c r="M14" s="31" t="s">
        <v>67</v>
      </c>
      <c r="N14" s="31" t="s">
        <v>68</v>
      </c>
      <c r="O14" s="32" t="s">
        <v>69</v>
      </c>
    </row>
    <row r="15" spans="3:21" x14ac:dyDescent="0.25">
      <c r="C15" s="28" t="s">
        <v>70</v>
      </c>
      <c r="D15" s="29" t="s">
        <v>71</v>
      </c>
      <c r="E15" s="29" t="s">
        <v>72</v>
      </c>
      <c r="F15" s="29" t="s">
        <v>73</v>
      </c>
      <c r="G15" s="29" t="s">
        <v>74</v>
      </c>
      <c r="H15" s="30" t="s">
        <v>71</v>
      </c>
      <c r="I15" s="30" t="s">
        <v>72</v>
      </c>
      <c r="J15" s="30" t="s">
        <v>73</v>
      </c>
      <c r="K15" s="30" t="s">
        <v>74</v>
      </c>
      <c r="L15" s="31" t="s">
        <v>71</v>
      </c>
      <c r="M15" s="31" t="s">
        <v>72</v>
      </c>
      <c r="N15" s="31" t="s">
        <v>73</v>
      </c>
      <c r="O15" s="31" t="s">
        <v>74</v>
      </c>
    </row>
    <row r="17" spans="3:15" x14ac:dyDescent="0.25">
      <c r="C17" s="1" t="s">
        <v>18</v>
      </c>
    </row>
    <row r="18" spans="3:15" x14ac:dyDescent="0.25">
      <c r="C18" s="28"/>
      <c r="D18" s="28">
        <v>1</v>
      </c>
      <c r="E18" s="28">
        <v>2</v>
      </c>
      <c r="F18" s="28">
        <v>3</v>
      </c>
      <c r="G18" s="28">
        <v>4</v>
      </c>
      <c r="H18" s="28">
        <v>5</v>
      </c>
      <c r="I18" s="28">
        <v>6</v>
      </c>
      <c r="J18" s="28">
        <v>7</v>
      </c>
      <c r="K18" s="28">
        <v>8</v>
      </c>
      <c r="L18" s="28">
        <v>9</v>
      </c>
      <c r="M18" s="28">
        <v>10</v>
      </c>
      <c r="N18" s="28">
        <v>11</v>
      </c>
      <c r="O18" s="28">
        <v>12</v>
      </c>
    </row>
    <row r="19" spans="3:15" x14ac:dyDescent="0.25">
      <c r="C19" s="28" t="s">
        <v>17</v>
      </c>
      <c r="D19" s="33" t="s">
        <v>75</v>
      </c>
      <c r="E19" s="33" t="s">
        <v>76</v>
      </c>
      <c r="F19" s="33" t="s">
        <v>77</v>
      </c>
      <c r="G19" s="33" t="s">
        <v>78</v>
      </c>
      <c r="H19" s="34" t="s">
        <v>75</v>
      </c>
      <c r="I19" s="34" t="s">
        <v>76</v>
      </c>
      <c r="J19" s="34" t="s">
        <v>77</v>
      </c>
      <c r="K19" s="34" t="s">
        <v>78</v>
      </c>
      <c r="L19" s="35" t="s">
        <v>75</v>
      </c>
      <c r="M19" s="35" t="s">
        <v>76</v>
      </c>
      <c r="N19" s="35" t="s">
        <v>77</v>
      </c>
      <c r="O19" s="35" t="s">
        <v>78</v>
      </c>
    </row>
    <row r="20" spans="3:15" x14ac:dyDescent="0.25">
      <c r="C20" s="28" t="s">
        <v>18</v>
      </c>
      <c r="D20" s="33" t="s">
        <v>79</v>
      </c>
      <c r="E20" s="33" t="s">
        <v>80</v>
      </c>
      <c r="F20" s="33" t="s">
        <v>81</v>
      </c>
      <c r="G20" s="33" t="s">
        <v>82</v>
      </c>
      <c r="H20" s="34" t="s">
        <v>79</v>
      </c>
      <c r="I20" s="34" t="s">
        <v>80</v>
      </c>
      <c r="J20" s="34" t="s">
        <v>81</v>
      </c>
      <c r="K20" s="34" t="s">
        <v>82</v>
      </c>
      <c r="L20" s="35" t="s">
        <v>79</v>
      </c>
      <c r="M20" s="35" t="s">
        <v>80</v>
      </c>
      <c r="N20" s="35" t="s">
        <v>81</v>
      </c>
      <c r="O20" s="35" t="s">
        <v>82</v>
      </c>
    </row>
    <row r="21" spans="3:15" x14ac:dyDescent="0.25">
      <c r="C21" s="28" t="s">
        <v>46</v>
      </c>
      <c r="D21" s="33" t="s">
        <v>83</v>
      </c>
      <c r="E21" s="33" t="s">
        <v>84</v>
      </c>
      <c r="F21" s="33" t="s">
        <v>85</v>
      </c>
      <c r="G21" s="32" t="s">
        <v>69</v>
      </c>
      <c r="H21" s="34" t="s">
        <v>83</v>
      </c>
      <c r="I21" s="34" t="s">
        <v>84</v>
      </c>
      <c r="J21" s="34" t="s">
        <v>85</v>
      </c>
      <c r="K21" s="32" t="s">
        <v>69</v>
      </c>
      <c r="L21" s="35" t="s">
        <v>83</v>
      </c>
      <c r="M21" s="35" t="s">
        <v>84</v>
      </c>
      <c r="N21" s="35" t="s">
        <v>85</v>
      </c>
      <c r="O21" s="32" t="s">
        <v>69</v>
      </c>
    </row>
    <row r="22" spans="3:15" x14ac:dyDescent="0.25">
      <c r="C22" s="28" t="s">
        <v>51</v>
      </c>
      <c r="D22" s="33" t="s">
        <v>86</v>
      </c>
      <c r="E22" s="33" t="s">
        <v>87</v>
      </c>
      <c r="F22" s="33" t="s">
        <v>88</v>
      </c>
      <c r="G22" s="33" t="s">
        <v>89</v>
      </c>
      <c r="H22" s="34" t="s">
        <v>86</v>
      </c>
      <c r="I22" s="34" t="s">
        <v>87</v>
      </c>
      <c r="J22" s="34" t="s">
        <v>88</v>
      </c>
      <c r="K22" s="34" t="s">
        <v>89</v>
      </c>
      <c r="L22" s="35" t="s">
        <v>86</v>
      </c>
      <c r="M22" s="35" t="s">
        <v>87</v>
      </c>
      <c r="N22" s="35" t="s">
        <v>88</v>
      </c>
      <c r="O22" s="35" t="s">
        <v>89</v>
      </c>
    </row>
    <row r="23" spans="3:15" x14ac:dyDescent="0.25">
      <c r="C23" s="28" t="s">
        <v>56</v>
      </c>
      <c r="D23" s="33" t="s">
        <v>90</v>
      </c>
      <c r="E23" s="33" t="s">
        <v>91</v>
      </c>
      <c r="F23" s="33" t="s">
        <v>92</v>
      </c>
      <c r="G23" s="33" t="s">
        <v>93</v>
      </c>
      <c r="H23" s="34" t="s">
        <v>90</v>
      </c>
      <c r="I23" s="34" t="s">
        <v>91</v>
      </c>
      <c r="J23" s="34" t="s">
        <v>92</v>
      </c>
      <c r="K23" s="34" t="s">
        <v>93</v>
      </c>
      <c r="L23" s="35" t="s">
        <v>90</v>
      </c>
      <c r="M23" s="35" t="s">
        <v>91</v>
      </c>
      <c r="N23" s="35" t="s">
        <v>92</v>
      </c>
      <c r="O23" s="35" t="s">
        <v>93</v>
      </c>
    </row>
    <row r="24" spans="3:15" x14ac:dyDescent="0.25">
      <c r="C24" s="28" t="s">
        <v>60</v>
      </c>
      <c r="D24" s="33" t="s">
        <v>94</v>
      </c>
      <c r="E24" s="33" t="s">
        <v>95</v>
      </c>
      <c r="F24" s="33" t="s">
        <v>96</v>
      </c>
      <c r="G24" s="33" t="s">
        <v>97</v>
      </c>
      <c r="H24" s="34" t="s">
        <v>94</v>
      </c>
      <c r="I24" s="34" t="s">
        <v>95</v>
      </c>
      <c r="J24" s="34" t="s">
        <v>96</v>
      </c>
      <c r="K24" s="34" t="s">
        <v>97</v>
      </c>
      <c r="L24" s="35" t="s">
        <v>94</v>
      </c>
      <c r="M24" s="35" t="s">
        <v>95</v>
      </c>
      <c r="N24" s="35" t="s">
        <v>96</v>
      </c>
      <c r="O24" s="35" t="s">
        <v>97</v>
      </c>
    </row>
    <row r="25" spans="3:15" x14ac:dyDescent="0.25">
      <c r="C25" s="28" t="s">
        <v>65</v>
      </c>
      <c r="D25" s="33" t="s">
        <v>98</v>
      </c>
      <c r="E25" s="33" t="s">
        <v>99</v>
      </c>
      <c r="F25" s="33" t="s">
        <v>100</v>
      </c>
      <c r="G25" s="36" t="s">
        <v>101</v>
      </c>
      <c r="H25" s="34" t="s">
        <v>98</v>
      </c>
      <c r="I25" s="34" t="s">
        <v>99</v>
      </c>
      <c r="J25" s="34" t="s">
        <v>100</v>
      </c>
      <c r="K25" s="36" t="s">
        <v>101</v>
      </c>
      <c r="L25" s="35" t="s">
        <v>98</v>
      </c>
      <c r="M25" s="35" t="s">
        <v>99</v>
      </c>
      <c r="N25" s="37" t="s">
        <v>100</v>
      </c>
      <c r="O25" s="36" t="s">
        <v>101</v>
      </c>
    </row>
    <row r="26" spans="3:15" x14ac:dyDescent="0.25">
      <c r="C26" s="28" t="s">
        <v>70</v>
      </c>
      <c r="D26" s="33" t="s">
        <v>105</v>
      </c>
      <c r="E26" s="33" t="s">
        <v>102</v>
      </c>
      <c r="F26" s="36" t="s">
        <v>103</v>
      </c>
      <c r="G26" s="36" t="s">
        <v>104</v>
      </c>
      <c r="H26" s="34" t="s">
        <v>105</v>
      </c>
      <c r="I26" s="34" t="s">
        <v>102</v>
      </c>
      <c r="J26" s="36" t="s">
        <v>103</v>
      </c>
      <c r="K26" s="36" t="s">
        <v>104</v>
      </c>
      <c r="L26" s="35" t="s">
        <v>105</v>
      </c>
      <c r="M26" s="35" t="s">
        <v>102</v>
      </c>
      <c r="N26" s="36" t="s">
        <v>103</v>
      </c>
      <c r="O26" s="36" t="s">
        <v>104</v>
      </c>
    </row>
  </sheetData>
  <sortState xmlns:xlrd2="http://schemas.microsoft.com/office/spreadsheetml/2017/richdata2" ref="T8:U12">
    <sortCondition ref="U8:U12"/>
  </sortState>
  <pageMargins left="0.7" right="0.7" top="0.75" bottom="0.75" header="0.3" footer="0.3"/>
  <pageSetup paperSize="9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E3F9-0110-4346-BB0D-A68943650A2B}">
  <dimension ref="A1:G193"/>
  <sheetViews>
    <sheetView workbookViewId="0">
      <selection activeCell="L181" sqref="L181"/>
    </sheetView>
  </sheetViews>
  <sheetFormatPr defaultRowHeight="15" x14ac:dyDescent="0.25"/>
  <sheetData>
    <row r="1" spans="1:7" x14ac:dyDescent="0.25">
      <c r="A1" t="s">
        <v>117</v>
      </c>
      <c r="B1" t="s">
        <v>116</v>
      </c>
      <c r="C1" t="s">
        <v>110</v>
      </c>
      <c r="D1" t="s">
        <v>109</v>
      </c>
      <c r="E1" t="s">
        <v>108</v>
      </c>
      <c r="F1" t="s">
        <v>113</v>
      </c>
      <c r="G1" t="s">
        <v>140</v>
      </c>
    </row>
    <row r="2" spans="1:7" x14ac:dyDescent="0.25">
      <c r="A2" s="29" t="s">
        <v>38</v>
      </c>
      <c r="B2" t="str">
        <f>C2&amp;D2</f>
        <v>A1</v>
      </c>
      <c r="C2" t="s">
        <v>17</v>
      </c>
      <c r="D2">
        <v>1</v>
      </c>
      <c r="E2" t="s">
        <v>107</v>
      </c>
      <c r="F2" t="s">
        <v>114</v>
      </c>
      <c r="G2">
        <v>1</v>
      </c>
    </row>
    <row r="3" spans="1:7" x14ac:dyDescent="0.25">
      <c r="A3" s="29" t="s">
        <v>42</v>
      </c>
      <c r="B3" t="str">
        <f t="shared" ref="B3:B66" si="0">C3&amp;D3</f>
        <v>B1</v>
      </c>
      <c r="C3" t="s">
        <v>18</v>
      </c>
      <c r="D3">
        <v>1</v>
      </c>
      <c r="E3" t="s">
        <v>107</v>
      </c>
      <c r="F3" t="s">
        <v>114</v>
      </c>
      <c r="G3">
        <v>1</v>
      </c>
    </row>
    <row r="4" spans="1:7" x14ac:dyDescent="0.25">
      <c r="A4" s="29" t="s">
        <v>47</v>
      </c>
      <c r="B4" t="str">
        <f t="shared" si="0"/>
        <v>C1</v>
      </c>
      <c r="C4" t="s">
        <v>46</v>
      </c>
      <c r="D4">
        <v>1</v>
      </c>
      <c r="E4" t="s">
        <v>107</v>
      </c>
      <c r="F4" t="s">
        <v>114</v>
      </c>
      <c r="G4">
        <v>1</v>
      </c>
    </row>
    <row r="5" spans="1:7" x14ac:dyDescent="0.25">
      <c r="A5" s="29" t="s">
        <v>52</v>
      </c>
      <c r="B5" t="str">
        <f t="shared" si="0"/>
        <v>D1</v>
      </c>
      <c r="C5" t="s">
        <v>51</v>
      </c>
      <c r="D5">
        <v>1</v>
      </c>
      <c r="E5" t="s">
        <v>107</v>
      </c>
      <c r="F5" t="s">
        <v>114</v>
      </c>
      <c r="G5">
        <v>1</v>
      </c>
    </row>
    <row r="6" spans="1:7" x14ac:dyDescent="0.25">
      <c r="A6" s="29" t="s">
        <v>57</v>
      </c>
      <c r="B6" t="str">
        <f t="shared" si="0"/>
        <v>E1</v>
      </c>
      <c r="C6" t="s">
        <v>56</v>
      </c>
      <c r="D6">
        <v>1</v>
      </c>
      <c r="E6" t="s">
        <v>107</v>
      </c>
      <c r="F6" t="s">
        <v>114</v>
      </c>
      <c r="G6">
        <v>1</v>
      </c>
    </row>
    <row r="7" spans="1:7" x14ac:dyDescent="0.25">
      <c r="A7" s="29" t="s">
        <v>61</v>
      </c>
      <c r="B7" t="str">
        <f t="shared" si="0"/>
        <v>F1</v>
      </c>
      <c r="C7" t="s">
        <v>60</v>
      </c>
      <c r="D7">
        <v>1</v>
      </c>
      <c r="E7" t="s">
        <v>107</v>
      </c>
      <c r="F7" t="s">
        <v>114</v>
      </c>
      <c r="G7">
        <v>1</v>
      </c>
    </row>
    <row r="8" spans="1:7" x14ac:dyDescent="0.25">
      <c r="A8" s="29" t="s">
        <v>66</v>
      </c>
      <c r="B8" t="str">
        <f t="shared" si="0"/>
        <v>G1</v>
      </c>
      <c r="C8" t="s">
        <v>65</v>
      </c>
      <c r="D8">
        <v>1</v>
      </c>
      <c r="E8" t="s">
        <v>107</v>
      </c>
      <c r="F8" t="s">
        <v>114</v>
      </c>
      <c r="G8">
        <v>1</v>
      </c>
    </row>
    <row r="9" spans="1:7" x14ac:dyDescent="0.25">
      <c r="A9" s="29" t="s">
        <v>71</v>
      </c>
      <c r="B9" t="str">
        <f t="shared" si="0"/>
        <v>H1</v>
      </c>
      <c r="C9" t="s">
        <v>70</v>
      </c>
      <c r="D9">
        <v>1</v>
      </c>
      <c r="E9" t="s">
        <v>107</v>
      </c>
      <c r="F9" t="s">
        <v>114</v>
      </c>
      <c r="G9">
        <v>1</v>
      </c>
    </row>
    <row r="10" spans="1:7" x14ac:dyDescent="0.25">
      <c r="A10" s="29" t="s">
        <v>39</v>
      </c>
      <c r="B10" t="str">
        <f t="shared" si="0"/>
        <v>A2</v>
      </c>
      <c r="C10" t="s">
        <v>17</v>
      </c>
      <c r="D10">
        <v>2</v>
      </c>
      <c r="E10" t="s">
        <v>107</v>
      </c>
      <c r="F10" t="s">
        <v>114</v>
      </c>
      <c r="G10">
        <v>1</v>
      </c>
    </row>
    <row r="11" spans="1:7" x14ac:dyDescent="0.25">
      <c r="A11" s="29" t="s">
        <v>43</v>
      </c>
      <c r="B11" t="str">
        <f t="shared" si="0"/>
        <v>B2</v>
      </c>
      <c r="C11" t="s">
        <v>18</v>
      </c>
      <c r="D11">
        <v>2</v>
      </c>
      <c r="E11" t="s">
        <v>107</v>
      </c>
      <c r="F11" t="s">
        <v>114</v>
      </c>
      <c r="G11">
        <v>1</v>
      </c>
    </row>
    <row r="12" spans="1:7" x14ac:dyDescent="0.25">
      <c r="A12" s="29" t="s">
        <v>48</v>
      </c>
      <c r="B12" t="str">
        <f t="shared" si="0"/>
        <v>C2</v>
      </c>
      <c r="C12" t="s">
        <v>46</v>
      </c>
      <c r="D12">
        <v>2</v>
      </c>
      <c r="E12" t="s">
        <v>107</v>
      </c>
      <c r="F12" t="s">
        <v>114</v>
      </c>
      <c r="G12">
        <v>1</v>
      </c>
    </row>
    <row r="13" spans="1:7" x14ac:dyDescent="0.25">
      <c r="A13" s="29" t="s">
        <v>53</v>
      </c>
      <c r="B13" t="str">
        <f t="shared" si="0"/>
        <v>D2</v>
      </c>
      <c r="C13" t="s">
        <v>51</v>
      </c>
      <c r="D13">
        <v>2</v>
      </c>
      <c r="E13" t="s">
        <v>107</v>
      </c>
      <c r="F13" t="s">
        <v>114</v>
      </c>
      <c r="G13">
        <v>1</v>
      </c>
    </row>
    <row r="14" spans="1:7" x14ac:dyDescent="0.25">
      <c r="A14" s="29" t="s">
        <v>58</v>
      </c>
      <c r="B14" t="str">
        <f t="shared" si="0"/>
        <v>E2</v>
      </c>
      <c r="C14" t="s">
        <v>56</v>
      </c>
      <c r="D14">
        <v>2</v>
      </c>
      <c r="E14" t="s">
        <v>107</v>
      </c>
      <c r="F14" t="s">
        <v>114</v>
      </c>
      <c r="G14">
        <v>1</v>
      </c>
    </row>
    <row r="15" spans="1:7" x14ac:dyDescent="0.25">
      <c r="A15" s="29" t="s">
        <v>62</v>
      </c>
      <c r="B15" t="str">
        <f t="shared" si="0"/>
        <v>F2</v>
      </c>
      <c r="C15" t="s">
        <v>60</v>
      </c>
      <c r="D15">
        <v>2</v>
      </c>
      <c r="E15" t="s">
        <v>107</v>
      </c>
      <c r="F15" t="s">
        <v>114</v>
      </c>
      <c r="G15">
        <v>1</v>
      </c>
    </row>
    <row r="16" spans="1:7" x14ac:dyDescent="0.25">
      <c r="A16" s="29" t="s">
        <v>67</v>
      </c>
      <c r="B16" t="str">
        <f t="shared" si="0"/>
        <v>G2</v>
      </c>
      <c r="C16" t="s">
        <v>65</v>
      </c>
      <c r="D16">
        <v>2</v>
      </c>
      <c r="E16" t="s">
        <v>107</v>
      </c>
      <c r="F16" t="s">
        <v>114</v>
      </c>
      <c r="G16">
        <v>1</v>
      </c>
    </row>
    <row r="17" spans="1:7" x14ac:dyDescent="0.25">
      <c r="A17" s="29" t="s">
        <v>72</v>
      </c>
      <c r="B17" t="str">
        <f t="shared" si="0"/>
        <v>H2</v>
      </c>
      <c r="C17" t="s">
        <v>70</v>
      </c>
      <c r="D17">
        <v>2</v>
      </c>
      <c r="E17" t="s">
        <v>107</v>
      </c>
      <c r="F17" t="s">
        <v>114</v>
      </c>
      <c r="G17">
        <v>1</v>
      </c>
    </row>
    <row r="18" spans="1:7" x14ac:dyDescent="0.25">
      <c r="A18" s="29" t="s">
        <v>40</v>
      </c>
      <c r="B18" t="str">
        <f t="shared" si="0"/>
        <v>A3</v>
      </c>
      <c r="C18" t="s">
        <v>17</v>
      </c>
      <c r="D18">
        <v>3</v>
      </c>
      <c r="E18" t="s">
        <v>107</v>
      </c>
      <c r="F18" t="s">
        <v>114</v>
      </c>
      <c r="G18">
        <v>1</v>
      </c>
    </row>
    <row r="19" spans="1:7" x14ac:dyDescent="0.25">
      <c r="A19" s="29" t="s">
        <v>44</v>
      </c>
      <c r="B19" t="str">
        <f t="shared" si="0"/>
        <v>B3</v>
      </c>
      <c r="C19" t="s">
        <v>18</v>
      </c>
      <c r="D19">
        <v>3</v>
      </c>
      <c r="E19" t="s">
        <v>107</v>
      </c>
      <c r="F19" t="s">
        <v>114</v>
      </c>
      <c r="G19">
        <v>1</v>
      </c>
    </row>
    <row r="20" spans="1:7" x14ac:dyDescent="0.25">
      <c r="A20" s="29" t="s">
        <v>49</v>
      </c>
      <c r="B20" t="str">
        <f t="shared" si="0"/>
        <v>C3</v>
      </c>
      <c r="C20" t="s">
        <v>46</v>
      </c>
      <c r="D20">
        <v>3</v>
      </c>
      <c r="E20" t="s">
        <v>107</v>
      </c>
      <c r="F20" t="s">
        <v>114</v>
      </c>
      <c r="G20">
        <v>1</v>
      </c>
    </row>
    <row r="21" spans="1:7" x14ac:dyDescent="0.25">
      <c r="A21" s="29" t="s">
        <v>54</v>
      </c>
      <c r="B21" t="str">
        <f t="shared" si="0"/>
        <v>D3</v>
      </c>
      <c r="C21" t="s">
        <v>51</v>
      </c>
      <c r="D21">
        <v>3</v>
      </c>
      <c r="E21" t="s">
        <v>107</v>
      </c>
      <c r="F21" t="s">
        <v>114</v>
      </c>
      <c r="G21">
        <v>1</v>
      </c>
    </row>
    <row r="22" spans="1:7" x14ac:dyDescent="0.25">
      <c r="A22" s="29" t="s">
        <v>59</v>
      </c>
      <c r="B22" t="str">
        <f t="shared" si="0"/>
        <v>E3</v>
      </c>
      <c r="C22" t="s">
        <v>56</v>
      </c>
      <c r="D22">
        <v>3</v>
      </c>
      <c r="E22" t="s">
        <v>107</v>
      </c>
      <c r="F22" t="s">
        <v>114</v>
      </c>
      <c r="G22">
        <v>1</v>
      </c>
    </row>
    <row r="23" spans="1:7" x14ac:dyDescent="0.25">
      <c r="A23" s="29" t="s">
        <v>63</v>
      </c>
      <c r="B23" t="str">
        <f t="shared" si="0"/>
        <v>F3</v>
      </c>
      <c r="C23" t="s">
        <v>60</v>
      </c>
      <c r="D23">
        <v>3</v>
      </c>
      <c r="E23" t="s">
        <v>107</v>
      </c>
      <c r="F23" t="s">
        <v>114</v>
      </c>
      <c r="G23">
        <v>1</v>
      </c>
    </row>
    <row r="24" spans="1:7" x14ac:dyDescent="0.25">
      <c r="A24" s="29" t="s">
        <v>68</v>
      </c>
      <c r="B24" t="str">
        <f t="shared" si="0"/>
        <v>G3</v>
      </c>
      <c r="C24" t="s">
        <v>65</v>
      </c>
      <c r="D24">
        <v>3</v>
      </c>
      <c r="E24" t="s">
        <v>107</v>
      </c>
      <c r="F24" t="s">
        <v>114</v>
      </c>
      <c r="G24">
        <v>1</v>
      </c>
    </row>
    <row r="25" spans="1:7" x14ac:dyDescent="0.25">
      <c r="A25" s="29" t="s">
        <v>73</v>
      </c>
      <c r="B25" t="str">
        <f t="shared" si="0"/>
        <v>H3</v>
      </c>
      <c r="C25" t="s">
        <v>70</v>
      </c>
      <c r="D25">
        <v>3</v>
      </c>
      <c r="E25" t="s">
        <v>107</v>
      </c>
      <c r="F25" t="s">
        <v>114</v>
      </c>
      <c r="G25">
        <v>1</v>
      </c>
    </row>
    <row r="26" spans="1:7" x14ac:dyDescent="0.25">
      <c r="A26" s="38" t="s">
        <v>41</v>
      </c>
      <c r="B26" t="str">
        <f t="shared" si="0"/>
        <v>A4</v>
      </c>
      <c r="C26" t="s">
        <v>17</v>
      </c>
      <c r="D26">
        <v>4</v>
      </c>
      <c r="E26" t="s">
        <v>107</v>
      </c>
      <c r="F26" t="s">
        <v>114</v>
      </c>
      <c r="G26">
        <v>1</v>
      </c>
    </row>
    <row r="27" spans="1:7" x14ac:dyDescent="0.25">
      <c r="A27" s="38" t="s">
        <v>45</v>
      </c>
      <c r="B27" t="str">
        <f t="shared" si="0"/>
        <v>B4</v>
      </c>
      <c r="C27" t="s">
        <v>18</v>
      </c>
      <c r="D27">
        <v>4</v>
      </c>
      <c r="E27" t="s">
        <v>107</v>
      </c>
      <c r="F27" t="s">
        <v>114</v>
      </c>
      <c r="G27">
        <v>1</v>
      </c>
    </row>
    <row r="28" spans="1:7" x14ac:dyDescent="0.25">
      <c r="A28" s="38" t="s">
        <v>50</v>
      </c>
      <c r="B28" t="str">
        <f t="shared" si="0"/>
        <v>C4</v>
      </c>
      <c r="C28" t="s">
        <v>46</v>
      </c>
      <c r="D28">
        <v>4</v>
      </c>
      <c r="E28" t="s">
        <v>107</v>
      </c>
      <c r="F28" t="s">
        <v>114</v>
      </c>
      <c r="G28">
        <v>1</v>
      </c>
    </row>
    <row r="29" spans="1:7" x14ac:dyDescent="0.25">
      <c r="A29" s="38" t="s">
        <v>55</v>
      </c>
      <c r="B29" t="str">
        <f t="shared" si="0"/>
        <v>D4</v>
      </c>
      <c r="C29" t="s">
        <v>51</v>
      </c>
      <c r="D29">
        <v>4</v>
      </c>
      <c r="E29" t="s">
        <v>107</v>
      </c>
      <c r="F29" t="s">
        <v>114</v>
      </c>
      <c r="G29">
        <v>1</v>
      </c>
    </row>
    <row r="30" spans="1:7" x14ac:dyDescent="0.25">
      <c r="A30" s="38" t="s">
        <v>106</v>
      </c>
      <c r="B30" t="str">
        <f t="shared" si="0"/>
        <v>E4</v>
      </c>
      <c r="C30" t="s">
        <v>56</v>
      </c>
      <c r="D30">
        <v>4</v>
      </c>
      <c r="E30" t="s">
        <v>107</v>
      </c>
      <c r="F30" t="s">
        <v>114</v>
      </c>
      <c r="G30">
        <v>1</v>
      </c>
    </row>
    <row r="31" spans="1:7" x14ac:dyDescent="0.25">
      <c r="A31" s="38" t="s">
        <v>64</v>
      </c>
      <c r="B31" t="str">
        <f t="shared" si="0"/>
        <v>F4</v>
      </c>
      <c r="C31" t="s">
        <v>60</v>
      </c>
      <c r="D31">
        <v>4</v>
      </c>
      <c r="E31" t="s">
        <v>107</v>
      </c>
      <c r="F31" t="s">
        <v>114</v>
      </c>
      <c r="G31">
        <v>1</v>
      </c>
    </row>
    <row r="32" spans="1:7" x14ac:dyDescent="0.25">
      <c r="A32" s="39" t="s">
        <v>69</v>
      </c>
      <c r="B32" t="str">
        <f t="shared" si="0"/>
        <v>G4</v>
      </c>
      <c r="C32" t="s">
        <v>65</v>
      </c>
      <c r="D32">
        <v>4</v>
      </c>
      <c r="E32" t="s">
        <v>107</v>
      </c>
      <c r="F32" t="s">
        <v>114</v>
      </c>
      <c r="G32">
        <v>1</v>
      </c>
    </row>
    <row r="33" spans="1:7" x14ac:dyDescent="0.25">
      <c r="A33" s="38" t="s">
        <v>74</v>
      </c>
      <c r="B33" t="str">
        <f t="shared" si="0"/>
        <v>H4</v>
      </c>
      <c r="C33" t="s">
        <v>70</v>
      </c>
      <c r="D33">
        <v>4</v>
      </c>
      <c r="E33" t="s">
        <v>107</v>
      </c>
      <c r="F33" t="s">
        <v>114</v>
      </c>
      <c r="G33">
        <v>1</v>
      </c>
    </row>
    <row r="34" spans="1:7" x14ac:dyDescent="0.25">
      <c r="A34" s="29" t="s">
        <v>38</v>
      </c>
      <c r="B34" t="str">
        <f t="shared" si="0"/>
        <v>A5</v>
      </c>
      <c r="C34" t="s">
        <v>17</v>
      </c>
      <c r="D34">
        <v>5</v>
      </c>
      <c r="E34" t="s">
        <v>111</v>
      </c>
      <c r="F34" t="s">
        <v>114</v>
      </c>
      <c r="G34">
        <v>2</v>
      </c>
    </row>
    <row r="35" spans="1:7" x14ac:dyDescent="0.25">
      <c r="A35" s="29" t="s">
        <v>42</v>
      </c>
      <c r="B35" t="str">
        <f t="shared" si="0"/>
        <v>B5</v>
      </c>
      <c r="C35" t="s">
        <v>18</v>
      </c>
      <c r="D35">
        <v>5</v>
      </c>
      <c r="E35" t="s">
        <v>111</v>
      </c>
      <c r="F35" t="s">
        <v>114</v>
      </c>
      <c r="G35">
        <v>2</v>
      </c>
    </row>
    <row r="36" spans="1:7" x14ac:dyDescent="0.25">
      <c r="A36" s="29" t="s">
        <v>47</v>
      </c>
      <c r="B36" t="str">
        <f t="shared" si="0"/>
        <v>C5</v>
      </c>
      <c r="C36" t="s">
        <v>46</v>
      </c>
      <c r="D36">
        <v>5</v>
      </c>
      <c r="E36" t="s">
        <v>111</v>
      </c>
      <c r="F36" t="s">
        <v>114</v>
      </c>
      <c r="G36">
        <v>2</v>
      </c>
    </row>
    <row r="37" spans="1:7" x14ac:dyDescent="0.25">
      <c r="A37" s="29" t="s">
        <v>52</v>
      </c>
      <c r="B37" t="str">
        <f t="shared" si="0"/>
        <v>D5</v>
      </c>
      <c r="C37" t="s">
        <v>51</v>
      </c>
      <c r="D37">
        <v>5</v>
      </c>
      <c r="E37" t="s">
        <v>111</v>
      </c>
      <c r="F37" t="s">
        <v>114</v>
      </c>
      <c r="G37">
        <v>2</v>
      </c>
    </row>
    <row r="38" spans="1:7" x14ac:dyDescent="0.25">
      <c r="A38" s="29" t="s">
        <v>57</v>
      </c>
      <c r="B38" t="str">
        <f t="shared" si="0"/>
        <v>E5</v>
      </c>
      <c r="C38" t="s">
        <v>56</v>
      </c>
      <c r="D38">
        <v>5</v>
      </c>
      <c r="E38" t="s">
        <v>111</v>
      </c>
      <c r="F38" t="s">
        <v>114</v>
      </c>
      <c r="G38">
        <v>2</v>
      </c>
    </row>
    <row r="39" spans="1:7" x14ac:dyDescent="0.25">
      <c r="A39" s="29" t="s">
        <v>61</v>
      </c>
      <c r="B39" t="str">
        <f t="shared" si="0"/>
        <v>F5</v>
      </c>
      <c r="C39" t="s">
        <v>60</v>
      </c>
      <c r="D39">
        <v>5</v>
      </c>
      <c r="E39" t="s">
        <v>111</v>
      </c>
      <c r="F39" t="s">
        <v>114</v>
      </c>
      <c r="G39">
        <v>2</v>
      </c>
    </row>
    <row r="40" spans="1:7" x14ac:dyDescent="0.25">
      <c r="A40" s="29" t="s">
        <v>66</v>
      </c>
      <c r="B40" t="str">
        <f t="shared" si="0"/>
        <v>G5</v>
      </c>
      <c r="C40" t="s">
        <v>65</v>
      </c>
      <c r="D40">
        <v>5</v>
      </c>
      <c r="E40" t="s">
        <v>111</v>
      </c>
      <c r="F40" t="s">
        <v>114</v>
      </c>
      <c r="G40">
        <v>2</v>
      </c>
    </row>
    <row r="41" spans="1:7" x14ac:dyDescent="0.25">
      <c r="A41" s="29" t="s">
        <v>71</v>
      </c>
      <c r="B41" t="str">
        <f t="shared" si="0"/>
        <v>H5</v>
      </c>
      <c r="C41" t="s">
        <v>70</v>
      </c>
      <c r="D41">
        <v>5</v>
      </c>
      <c r="E41" t="s">
        <v>111</v>
      </c>
      <c r="F41" t="s">
        <v>114</v>
      </c>
      <c r="G41">
        <v>2</v>
      </c>
    </row>
    <row r="42" spans="1:7" x14ac:dyDescent="0.25">
      <c r="A42" s="29" t="s">
        <v>39</v>
      </c>
      <c r="B42" t="str">
        <f t="shared" si="0"/>
        <v>A6</v>
      </c>
      <c r="C42" t="s">
        <v>17</v>
      </c>
      <c r="D42">
        <v>6</v>
      </c>
      <c r="E42" t="s">
        <v>111</v>
      </c>
      <c r="F42" t="s">
        <v>114</v>
      </c>
      <c r="G42">
        <v>2</v>
      </c>
    </row>
    <row r="43" spans="1:7" x14ac:dyDescent="0.25">
      <c r="A43" s="29" t="s">
        <v>43</v>
      </c>
      <c r="B43" t="str">
        <f t="shared" si="0"/>
        <v>B6</v>
      </c>
      <c r="C43" t="s">
        <v>18</v>
      </c>
      <c r="D43">
        <v>6</v>
      </c>
      <c r="E43" t="s">
        <v>111</v>
      </c>
      <c r="F43" t="s">
        <v>114</v>
      </c>
      <c r="G43">
        <v>2</v>
      </c>
    </row>
    <row r="44" spans="1:7" x14ac:dyDescent="0.25">
      <c r="A44" s="29" t="s">
        <v>48</v>
      </c>
      <c r="B44" t="str">
        <f t="shared" si="0"/>
        <v>C6</v>
      </c>
      <c r="C44" t="s">
        <v>46</v>
      </c>
      <c r="D44">
        <v>6</v>
      </c>
      <c r="E44" t="s">
        <v>111</v>
      </c>
      <c r="F44" t="s">
        <v>114</v>
      </c>
      <c r="G44">
        <v>2</v>
      </c>
    </row>
    <row r="45" spans="1:7" x14ac:dyDescent="0.25">
      <c r="A45" s="29" t="s">
        <v>53</v>
      </c>
      <c r="B45" t="str">
        <f t="shared" si="0"/>
        <v>D6</v>
      </c>
      <c r="C45" t="s">
        <v>51</v>
      </c>
      <c r="D45">
        <v>6</v>
      </c>
      <c r="E45" t="s">
        <v>111</v>
      </c>
      <c r="F45" t="s">
        <v>114</v>
      </c>
      <c r="G45">
        <v>2</v>
      </c>
    </row>
    <row r="46" spans="1:7" x14ac:dyDescent="0.25">
      <c r="A46" s="29" t="s">
        <v>58</v>
      </c>
      <c r="B46" t="str">
        <f t="shared" si="0"/>
        <v>E6</v>
      </c>
      <c r="C46" t="s">
        <v>56</v>
      </c>
      <c r="D46">
        <v>6</v>
      </c>
      <c r="E46" t="s">
        <v>111</v>
      </c>
      <c r="F46" t="s">
        <v>114</v>
      </c>
      <c r="G46">
        <v>2</v>
      </c>
    </row>
    <row r="47" spans="1:7" x14ac:dyDescent="0.25">
      <c r="A47" s="29" t="s">
        <v>62</v>
      </c>
      <c r="B47" t="str">
        <f t="shared" si="0"/>
        <v>F6</v>
      </c>
      <c r="C47" t="s">
        <v>60</v>
      </c>
      <c r="D47">
        <v>6</v>
      </c>
      <c r="E47" t="s">
        <v>111</v>
      </c>
      <c r="F47" t="s">
        <v>114</v>
      </c>
      <c r="G47">
        <v>2</v>
      </c>
    </row>
    <row r="48" spans="1:7" x14ac:dyDescent="0.25">
      <c r="A48" s="29" t="s">
        <v>67</v>
      </c>
      <c r="B48" t="str">
        <f t="shared" si="0"/>
        <v>G6</v>
      </c>
      <c r="C48" t="s">
        <v>65</v>
      </c>
      <c r="D48">
        <v>6</v>
      </c>
      <c r="E48" t="s">
        <v>111</v>
      </c>
      <c r="F48" t="s">
        <v>114</v>
      </c>
      <c r="G48">
        <v>2</v>
      </c>
    </row>
    <row r="49" spans="1:7" x14ac:dyDescent="0.25">
      <c r="A49" s="29" t="s">
        <v>72</v>
      </c>
      <c r="B49" t="str">
        <f t="shared" si="0"/>
        <v>H6</v>
      </c>
      <c r="C49" t="s">
        <v>70</v>
      </c>
      <c r="D49">
        <v>6</v>
      </c>
      <c r="E49" t="s">
        <v>111</v>
      </c>
      <c r="F49" t="s">
        <v>114</v>
      </c>
      <c r="G49">
        <v>2</v>
      </c>
    </row>
    <row r="50" spans="1:7" x14ac:dyDescent="0.25">
      <c r="A50" s="29" t="s">
        <v>40</v>
      </c>
      <c r="B50" t="str">
        <f t="shared" si="0"/>
        <v>A7</v>
      </c>
      <c r="C50" t="s">
        <v>17</v>
      </c>
      <c r="D50">
        <v>7</v>
      </c>
      <c r="E50" t="s">
        <v>111</v>
      </c>
      <c r="F50" t="s">
        <v>114</v>
      </c>
      <c r="G50">
        <v>2</v>
      </c>
    </row>
    <row r="51" spans="1:7" x14ac:dyDescent="0.25">
      <c r="A51" s="29" t="s">
        <v>44</v>
      </c>
      <c r="B51" t="str">
        <f t="shared" si="0"/>
        <v>B7</v>
      </c>
      <c r="C51" t="s">
        <v>18</v>
      </c>
      <c r="D51">
        <v>7</v>
      </c>
      <c r="E51" t="s">
        <v>111</v>
      </c>
      <c r="F51" t="s">
        <v>114</v>
      </c>
      <c r="G51">
        <v>2</v>
      </c>
    </row>
    <row r="52" spans="1:7" x14ac:dyDescent="0.25">
      <c r="A52" s="29" t="s">
        <v>49</v>
      </c>
      <c r="B52" t="str">
        <f t="shared" si="0"/>
        <v>C7</v>
      </c>
      <c r="C52" t="s">
        <v>46</v>
      </c>
      <c r="D52">
        <v>7</v>
      </c>
      <c r="E52" t="s">
        <v>111</v>
      </c>
      <c r="F52" t="s">
        <v>114</v>
      </c>
      <c r="G52">
        <v>2</v>
      </c>
    </row>
    <row r="53" spans="1:7" x14ac:dyDescent="0.25">
      <c r="A53" s="29" t="s">
        <v>54</v>
      </c>
      <c r="B53" t="str">
        <f t="shared" si="0"/>
        <v>D7</v>
      </c>
      <c r="C53" t="s">
        <v>51</v>
      </c>
      <c r="D53">
        <v>7</v>
      </c>
      <c r="E53" t="s">
        <v>111</v>
      </c>
      <c r="F53" t="s">
        <v>114</v>
      </c>
      <c r="G53">
        <v>2</v>
      </c>
    </row>
    <row r="54" spans="1:7" x14ac:dyDescent="0.25">
      <c r="A54" s="29" t="s">
        <v>59</v>
      </c>
      <c r="B54" t="str">
        <f t="shared" si="0"/>
        <v>E7</v>
      </c>
      <c r="C54" t="s">
        <v>56</v>
      </c>
      <c r="D54">
        <v>7</v>
      </c>
      <c r="E54" t="s">
        <v>111</v>
      </c>
      <c r="F54" t="s">
        <v>114</v>
      </c>
      <c r="G54">
        <v>2</v>
      </c>
    </row>
    <row r="55" spans="1:7" x14ac:dyDescent="0.25">
      <c r="A55" s="29" t="s">
        <v>63</v>
      </c>
      <c r="B55" t="str">
        <f t="shared" si="0"/>
        <v>F7</v>
      </c>
      <c r="C55" t="s">
        <v>60</v>
      </c>
      <c r="D55">
        <v>7</v>
      </c>
      <c r="E55" t="s">
        <v>111</v>
      </c>
      <c r="F55" t="s">
        <v>114</v>
      </c>
      <c r="G55">
        <v>2</v>
      </c>
    </row>
    <row r="56" spans="1:7" x14ac:dyDescent="0.25">
      <c r="A56" s="29" t="s">
        <v>68</v>
      </c>
      <c r="B56" t="str">
        <f t="shared" si="0"/>
        <v>G7</v>
      </c>
      <c r="C56" t="s">
        <v>65</v>
      </c>
      <c r="D56">
        <v>7</v>
      </c>
      <c r="E56" t="s">
        <v>111</v>
      </c>
      <c r="F56" t="s">
        <v>114</v>
      </c>
      <c r="G56">
        <v>2</v>
      </c>
    </row>
    <row r="57" spans="1:7" x14ac:dyDescent="0.25">
      <c r="A57" s="29" t="s">
        <v>73</v>
      </c>
      <c r="B57" t="str">
        <f t="shared" si="0"/>
        <v>H7</v>
      </c>
      <c r="C57" t="s">
        <v>70</v>
      </c>
      <c r="D57">
        <v>7</v>
      </c>
      <c r="E57" t="s">
        <v>111</v>
      </c>
      <c r="F57" t="s">
        <v>114</v>
      </c>
      <c r="G57">
        <v>2</v>
      </c>
    </row>
    <row r="58" spans="1:7" x14ac:dyDescent="0.25">
      <c r="A58" s="38" t="s">
        <v>41</v>
      </c>
      <c r="B58" t="str">
        <f t="shared" si="0"/>
        <v>A8</v>
      </c>
      <c r="C58" t="s">
        <v>17</v>
      </c>
      <c r="D58">
        <v>8</v>
      </c>
      <c r="E58" t="s">
        <v>111</v>
      </c>
      <c r="F58" t="s">
        <v>114</v>
      </c>
      <c r="G58">
        <v>2</v>
      </c>
    </row>
    <row r="59" spans="1:7" x14ac:dyDescent="0.25">
      <c r="A59" s="38" t="s">
        <v>45</v>
      </c>
      <c r="B59" t="str">
        <f t="shared" si="0"/>
        <v>B8</v>
      </c>
      <c r="C59" t="s">
        <v>18</v>
      </c>
      <c r="D59">
        <v>8</v>
      </c>
      <c r="E59" t="s">
        <v>111</v>
      </c>
      <c r="F59" t="s">
        <v>114</v>
      </c>
      <c r="G59">
        <v>2</v>
      </c>
    </row>
    <row r="60" spans="1:7" x14ac:dyDescent="0.25">
      <c r="A60" s="38" t="s">
        <v>50</v>
      </c>
      <c r="B60" t="str">
        <f t="shared" si="0"/>
        <v>C8</v>
      </c>
      <c r="C60" t="s">
        <v>46</v>
      </c>
      <c r="D60">
        <v>8</v>
      </c>
      <c r="E60" t="s">
        <v>111</v>
      </c>
      <c r="F60" t="s">
        <v>114</v>
      </c>
      <c r="G60">
        <v>2</v>
      </c>
    </row>
    <row r="61" spans="1:7" x14ac:dyDescent="0.25">
      <c r="A61" s="38" t="s">
        <v>55</v>
      </c>
      <c r="B61" t="str">
        <f t="shared" si="0"/>
        <v>D8</v>
      </c>
      <c r="C61" t="s">
        <v>51</v>
      </c>
      <c r="D61">
        <v>8</v>
      </c>
      <c r="E61" t="s">
        <v>111</v>
      </c>
      <c r="F61" t="s">
        <v>114</v>
      </c>
      <c r="G61">
        <v>2</v>
      </c>
    </row>
    <row r="62" spans="1:7" x14ac:dyDescent="0.25">
      <c r="A62" s="38" t="s">
        <v>106</v>
      </c>
      <c r="B62" t="str">
        <f t="shared" si="0"/>
        <v>E8</v>
      </c>
      <c r="C62" t="s">
        <v>56</v>
      </c>
      <c r="D62">
        <v>8</v>
      </c>
      <c r="E62" t="s">
        <v>111</v>
      </c>
      <c r="F62" t="s">
        <v>114</v>
      </c>
      <c r="G62">
        <v>2</v>
      </c>
    </row>
    <row r="63" spans="1:7" x14ac:dyDescent="0.25">
      <c r="A63" s="38" t="s">
        <v>64</v>
      </c>
      <c r="B63" t="str">
        <f t="shared" si="0"/>
        <v>F8</v>
      </c>
      <c r="C63" t="s">
        <v>60</v>
      </c>
      <c r="D63">
        <v>8</v>
      </c>
      <c r="E63" t="s">
        <v>111</v>
      </c>
      <c r="F63" t="s">
        <v>114</v>
      </c>
      <c r="G63">
        <v>2</v>
      </c>
    </row>
    <row r="64" spans="1:7" x14ac:dyDescent="0.25">
      <c r="A64" s="39" t="s">
        <v>69</v>
      </c>
      <c r="B64" t="str">
        <f t="shared" si="0"/>
        <v>G8</v>
      </c>
      <c r="C64" t="s">
        <v>65</v>
      </c>
      <c r="D64">
        <v>8</v>
      </c>
      <c r="E64" t="s">
        <v>111</v>
      </c>
      <c r="F64" t="s">
        <v>114</v>
      </c>
      <c r="G64">
        <v>2</v>
      </c>
    </row>
    <row r="65" spans="1:7" x14ac:dyDescent="0.25">
      <c r="A65" s="38" t="s">
        <v>74</v>
      </c>
      <c r="B65" t="str">
        <f t="shared" si="0"/>
        <v>H8</v>
      </c>
      <c r="C65" t="s">
        <v>70</v>
      </c>
      <c r="D65">
        <v>8</v>
      </c>
      <c r="E65" t="s">
        <v>111</v>
      </c>
      <c r="F65" t="s">
        <v>114</v>
      </c>
      <c r="G65">
        <v>2</v>
      </c>
    </row>
    <row r="66" spans="1:7" x14ac:dyDescent="0.25">
      <c r="A66" s="29" t="s">
        <v>38</v>
      </c>
      <c r="B66" t="str">
        <f t="shared" si="0"/>
        <v>A9</v>
      </c>
      <c r="C66" t="s">
        <v>17</v>
      </c>
      <c r="D66">
        <v>9</v>
      </c>
      <c r="E66" t="s">
        <v>112</v>
      </c>
      <c r="F66" t="s">
        <v>114</v>
      </c>
      <c r="G66">
        <v>3</v>
      </c>
    </row>
    <row r="67" spans="1:7" x14ac:dyDescent="0.25">
      <c r="A67" s="29" t="s">
        <v>42</v>
      </c>
      <c r="B67" t="str">
        <f t="shared" ref="B67:B130" si="1">C67&amp;D67</f>
        <v>B9</v>
      </c>
      <c r="C67" t="s">
        <v>18</v>
      </c>
      <c r="D67">
        <v>9</v>
      </c>
      <c r="E67" t="s">
        <v>112</v>
      </c>
      <c r="F67" t="s">
        <v>114</v>
      </c>
      <c r="G67">
        <v>3</v>
      </c>
    </row>
    <row r="68" spans="1:7" x14ac:dyDescent="0.25">
      <c r="A68" s="29" t="s">
        <v>47</v>
      </c>
      <c r="B68" t="str">
        <f t="shared" si="1"/>
        <v>C9</v>
      </c>
      <c r="C68" t="s">
        <v>46</v>
      </c>
      <c r="D68">
        <v>9</v>
      </c>
      <c r="E68" t="s">
        <v>112</v>
      </c>
      <c r="F68" t="s">
        <v>114</v>
      </c>
      <c r="G68">
        <v>3</v>
      </c>
    </row>
    <row r="69" spans="1:7" x14ac:dyDescent="0.25">
      <c r="A69" s="29" t="s">
        <v>52</v>
      </c>
      <c r="B69" t="str">
        <f t="shared" si="1"/>
        <v>D9</v>
      </c>
      <c r="C69" t="s">
        <v>51</v>
      </c>
      <c r="D69">
        <v>9</v>
      </c>
      <c r="E69" t="s">
        <v>112</v>
      </c>
      <c r="F69" t="s">
        <v>114</v>
      </c>
      <c r="G69">
        <v>3</v>
      </c>
    </row>
    <row r="70" spans="1:7" x14ac:dyDescent="0.25">
      <c r="A70" s="29" t="s">
        <v>57</v>
      </c>
      <c r="B70" t="str">
        <f t="shared" si="1"/>
        <v>E9</v>
      </c>
      <c r="C70" t="s">
        <v>56</v>
      </c>
      <c r="D70">
        <v>9</v>
      </c>
      <c r="E70" t="s">
        <v>112</v>
      </c>
      <c r="F70" t="s">
        <v>114</v>
      </c>
      <c r="G70">
        <v>3</v>
      </c>
    </row>
    <row r="71" spans="1:7" x14ac:dyDescent="0.25">
      <c r="A71" s="29" t="s">
        <v>61</v>
      </c>
      <c r="B71" t="str">
        <f t="shared" si="1"/>
        <v>F9</v>
      </c>
      <c r="C71" t="s">
        <v>60</v>
      </c>
      <c r="D71">
        <v>9</v>
      </c>
      <c r="E71" t="s">
        <v>112</v>
      </c>
      <c r="F71" t="s">
        <v>114</v>
      </c>
      <c r="G71">
        <v>3</v>
      </c>
    </row>
    <row r="72" spans="1:7" x14ac:dyDescent="0.25">
      <c r="A72" s="29" t="s">
        <v>66</v>
      </c>
      <c r="B72" t="str">
        <f t="shared" si="1"/>
        <v>G9</v>
      </c>
      <c r="C72" t="s">
        <v>65</v>
      </c>
      <c r="D72">
        <v>9</v>
      </c>
      <c r="E72" t="s">
        <v>112</v>
      </c>
      <c r="F72" t="s">
        <v>114</v>
      </c>
      <c r="G72">
        <v>3</v>
      </c>
    </row>
    <row r="73" spans="1:7" x14ac:dyDescent="0.25">
      <c r="A73" s="29" t="s">
        <v>71</v>
      </c>
      <c r="B73" t="str">
        <f t="shared" si="1"/>
        <v>H9</v>
      </c>
      <c r="C73" t="s">
        <v>70</v>
      </c>
      <c r="D73">
        <v>9</v>
      </c>
      <c r="E73" t="s">
        <v>112</v>
      </c>
      <c r="F73" t="s">
        <v>114</v>
      </c>
      <c r="G73">
        <v>3</v>
      </c>
    </row>
    <row r="74" spans="1:7" x14ac:dyDescent="0.25">
      <c r="A74" s="29" t="s">
        <v>39</v>
      </c>
      <c r="B74" t="str">
        <f t="shared" si="1"/>
        <v>A10</v>
      </c>
      <c r="C74" t="s">
        <v>17</v>
      </c>
      <c r="D74">
        <v>10</v>
      </c>
      <c r="E74" t="s">
        <v>112</v>
      </c>
      <c r="F74" t="s">
        <v>114</v>
      </c>
      <c r="G74">
        <v>3</v>
      </c>
    </row>
    <row r="75" spans="1:7" x14ac:dyDescent="0.25">
      <c r="A75" s="29" t="s">
        <v>43</v>
      </c>
      <c r="B75" t="str">
        <f t="shared" si="1"/>
        <v>B10</v>
      </c>
      <c r="C75" t="s">
        <v>18</v>
      </c>
      <c r="D75">
        <v>10</v>
      </c>
      <c r="E75" t="s">
        <v>112</v>
      </c>
      <c r="F75" t="s">
        <v>114</v>
      </c>
      <c r="G75">
        <v>3</v>
      </c>
    </row>
    <row r="76" spans="1:7" x14ac:dyDescent="0.25">
      <c r="A76" s="29" t="s">
        <v>48</v>
      </c>
      <c r="B76" t="str">
        <f t="shared" si="1"/>
        <v>C10</v>
      </c>
      <c r="C76" t="s">
        <v>46</v>
      </c>
      <c r="D76">
        <v>10</v>
      </c>
      <c r="E76" t="s">
        <v>112</v>
      </c>
      <c r="F76" t="s">
        <v>114</v>
      </c>
      <c r="G76">
        <v>3</v>
      </c>
    </row>
    <row r="77" spans="1:7" x14ac:dyDescent="0.25">
      <c r="A77" s="29" t="s">
        <v>53</v>
      </c>
      <c r="B77" t="str">
        <f t="shared" si="1"/>
        <v>D10</v>
      </c>
      <c r="C77" t="s">
        <v>51</v>
      </c>
      <c r="D77">
        <v>10</v>
      </c>
      <c r="E77" t="s">
        <v>112</v>
      </c>
      <c r="F77" t="s">
        <v>114</v>
      </c>
      <c r="G77">
        <v>3</v>
      </c>
    </row>
    <row r="78" spans="1:7" x14ac:dyDescent="0.25">
      <c r="A78" s="29" t="s">
        <v>58</v>
      </c>
      <c r="B78" t="str">
        <f t="shared" si="1"/>
        <v>E10</v>
      </c>
      <c r="C78" t="s">
        <v>56</v>
      </c>
      <c r="D78">
        <v>10</v>
      </c>
      <c r="E78" t="s">
        <v>112</v>
      </c>
      <c r="F78" t="s">
        <v>114</v>
      </c>
      <c r="G78">
        <v>3</v>
      </c>
    </row>
    <row r="79" spans="1:7" x14ac:dyDescent="0.25">
      <c r="A79" s="29" t="s">
        <v>62</v>
      </c>
      <c r="B79" t="str">
        <f t="shared" si="1"/>
        <v>F10</v>
      </c>
      <c r="C79" t="s">
        <v>60</v>
      </c>
      <c r="D79">
        <v>10</v>
      </c>
      <c r="E79" t="s">
        <v>112</v>
      </c>
      <c r="F79" t="s">
        <v>114</v>
      </c>
      <c r="G79">
        <v>3</v>
      </c>
    </row>
    <row r="80" spans="1:7" x14ac:dyDescent="0.25">
      <c r="A80" s="29" t="s">
        <v>67</v>
      </c>
      <c r="B80" t="str">
        <f t="shared" si="1"/>
        <v>G10</v>
      </c>
      <c r="C80" t="s">
        <v>65</v>
      </c>
      <c r="D80">
        <v>10</v>
      </c>
      <c r="E80" t="s">
        <v>112</v>
      </c>
      <c r="F80" t="s">
        <v>114</v>
      </c>
      <c r="G80">
        <v>3</v>
      </c>
    </row>
    <row r="81" spans="1:7" x14ac:dyDescent="0.25">
      <c r="A81" s="29" t="s">
        <v>72</v>
      </c>
      <c r="B81" t="str">
        <f t="shared" si="1"/>
        <v>H10</v>
      </c>
      <c r="C81" t="s">
        <v>70</v>
      </c>
      <c r="D81">
        <v>10</v>
      </c>
      <c r="E81" t="s">
        <v>112</v>
      </c>
      <c r="F81" t="s">
        <v>114</v>
      </c>
      <c r="G81">
        <v>3</v>
      </c>
    </row>
    <row r="82" spans="1:7" x14ac:dyDescent="0.25">
      <c r="A82" s="29" t="s">
        <v>40</v>
      </c>
      <c r="B82" t="str">
        <f t="shared" si="1"/>
        <v>A11</v>
      </c>
      <c r="C82" t="s">
        <v>17</v>
      </c>
      <c r="D82">
        <v>11</v>
      </c>
      <c r="E82" t="s">
        <v>112</v>
      </c>
      <c r="F82" t="s">
        <v>114</v>
      </c>
      <c r="G82">
        <v>3</v>
      </c>
    </row>
    <row r="83" spans="1:7" x14ac:dyDescent="0.25">
      <c r="A83" s="29" t="s">
        <v>44</v>
      </c>
      <c r="B83" t="str">
        <f t="shared" si="1"/>
        <v>B11</v>
      </c>
      <c r="C83" t="s">
        <v>18</v>
      </c>
      <c r="D83">
        <v>11</v>
      </c>
      <c r="E83" t="s">
        <v>112</v>
      </c>
      <c r="F83" t="s">
        <v>114</v>
      </c>
      <c r="G83">
        <v>3</v>
      </c>
    </row>
    <row r="84" spans="1:7" x14ac:dyDescent="0.25">
      <c r="A84" s="29" t="s">
        <v>49</v>
      </c>
      <c r="B84" t="str">
        <f t="shared" si="1"/>
        <v>C11</v>
      </c>
      <c r="C84" t="s">
        <v>46</v>
      </c>
      <c r="D84">
        <v>11</v>
      </c>
      <c r="E84" t="s">
        <v>112</v>
      </c>
      <c r="F84" t="s">
        <v>114</v>
      </c>
      <c r="G84">
        <v>3</v>
      </c>
    </row>
    <row r="85" spans="1:7" x14ac:dyDescent="0.25">
      <c r="A85" s="29" t="s">
        <v>54</v>
      </c>
      <c r="B85" t="str">
        <f t="shared" si="1"/>
        <v>D11</v>
      </c>
      <c r="C85" t="s">
        <v>51</v>
      </c>
      <c r="D85">
        <v>11</v>
      </c>
      <c r="E85" t="s">
        <v>112</v>
      </c>
      <c r="F85" t="s">
        <v>114</v>
      </c>
      <c r="G85">
        <v>3</v>
      </c>
    </row>
    <row r="86" spans="1:7" x14ac:dyDescent="0.25">
      <c r="A86" s="29" t="s">
        <v>59</v>
      </c>
      <c r="B86" t="str">
        <f t="shared" si="1"/>
        <v>E11</v>
      </c>
      <c r="C86" t="s">
        <v>56</v>
      </c>
      <c r="D86">
        <v>11</v>
      </c>
      <c r="E86" t="s">
        <v>112</v>
      </c>
      <c r="F86" t="s">
        <v>114</v>
      </c>
      <c r="G86">
        <v>3</v>
      </c>
    </row>
    <row r="87" spans="1:7" x14ac:dyDescent="0.25">
      <c r="A87" s="29" t="s">
        <v>63</v>
      </c>
      <c r="B87" t="str">
        <f t="shared" si="1"/>
        <v>F11</v>
      </c>
      <c r="C87" t="s">
        <v>60</v>
      </c>
      <c r="D87">
        <v>11</v>
      </c>
      <c r="E87" t="s">
        <v>112</v>
      </c>
      <c r="F87" t="s">
        <v>114</v>
      </c>
      <c r="G87">
        <v>3</v>
      </c>
    </row>
    <row r="88" spans="1:7" x14ac:dyDescent="0.25">
      <c r="A88" s="29" t="s">
        <v>68</v>
      </c>
      <c r="B88" t="str">
        <f t="shared" si="1"/>
        <v>G11</v>
      </c>
      <c r="C88" t="s">
        <v>65</v>
      </c>
      <c r="D88">
        <v>11</v>
      </c>
      <c r="E88" t="s">
        <v>112</v>
      </c>
      <c r="F88" t="s">
        <v>114</v>
      </c>
      <c r="G88">
        <v>3</v>
      </c>
    </row>
    <row r="89" spans="1:7" x14ac:dyDescent="0.25">
      <c r="A89" s="29" t="s">
        <v>73</v>
      </c>
      <c r="B89" t="str">
        <f t="shared" si="1"/>
        <v>H11</v>
      </c>
      <c r="C89" t="s">
        <v>70</v>
      </c>
      <c r="D89">
        <v>11</v>
      </c>
      <c r="E89" t="s">
        <v>112</v>
      </c>
      <c r="F89" t="s">
        <v>114</v>
      </c>
      <c r="G89">
        <v>3</v>
      </c>
    </row>
    <row r="90" spans="1:7" x14ac:dyDescent="0.25">
      <c r="A90" s="38" t="s">
        <v>41</v>
      </c>
      <c r="B90" t="str">
        <f t="shared" si="1"/>
        <v>A12</v>
      </c>
      <c r="C90" t="s">
        <v>17</v>
      </c>
      <c r="D90">
        <v>12</v>
      </c>
      <c r="E90" t="s">
        <v>112</v>
      </c>
      <c r="F90" t="s">
        <v>114</v>
      </c>
      <c r="G90">
        <v>3</v>
      </c>
    </row>
    <row r="91" spans="1:7" x14ac:dyDescent="0.25">
      <c r="A91" s="38" t="s">
        <v>45</v>
      </c>
      <c r="B91" t="str">
        <f t="shared" si="1"/>
        <v>B12</v>
      </c>
      <c r="C91" t="s">
        <v>18</v>
      </c>
      <c r="D91">
        <v>12</v>
      </c>
      <c r="E91" t="s">
        <v>112</v>
      </c>
      <c r="F91" t="s">
        <v>114</v>
      </c>
      <c r="G91">
        <v>3</v>
      </c>
    </row>
    <row r="92" spans="1:7" x14ac:dyDescent="0.25">
      <c r="A92" s="38" t="s">
        <v>50</v>
      </c>
      <c r="B92" t="str">
        <f t="shared" si="1"/>
        <v>C12</v>
      </c>
      <c r="C92" t="s">
        <v>46</v>
      </c>
      <c r="D92">
        <v>12</v>
      </c>
      <c r="E92" t="s">
        <v>112</v>
      </c>
      <c r="F92" t="s">
        <v>114</v>
      </c>
      <c r="G92">
        <v>3</v>
      </c>
    </row>
    <row r="93" spans="1:7" x14ac:dyDescent="0.25">
      <c r="A93" s="38" t="s">
        <v>55</v>
      </c>
      <c r="B93" t="str">
        <f t="shared" si="1"/>
        <v>D12</v>
      </c>
      <c r="C93" t="s">
        <v>51</v>
      </c>
      <c r="D93">
        <v>12</v>
      </c>
      <c r="E93" t="s">
        <v>112</v>
      </c>
      <c r="F93" t="s">
        <v>114</v>
      </c>
      <c r="G93">
        <v>3</v>
      </c>
    </row>
    <row r="94" spans="1:7" x14ac:dyDescent="0.25">
      <c r="A94" s="38" t="s">
        <v>106</v>
      </c>
      <c r="B94" t="str">
        <f t="shared" si="1"/>
        <v>E12</v>
      </c>
      <c r="C94" t="s">
        <v>56</v>
      </c>
      <c r="D94">
        <v>12</v>
      </c>
      <c r="E94" t="s">
        <v>112</v>
      </c>
      <c r="F94" t="s">
        <v>114</v>
      </c>
      <c r="G94">
        <v>3</v>
      </c>
    </row>
    <row r="95" spans="1:7" x14ac:dyDescent="0.25">
      <c r="A95" s="38" t="s">
        <v>64</v>
      </c>
      <c r="B95" t="str">
        <f t="shared" si="1"/>
        <v>F12</v>
      </c>
      <c r="C95" t="s">
        <v>60</v>
      </c>
      <c r="D95">
        <v>12</v>
      </c>
      <c r="E95" t="s">
        <v>112</v>
      </c>
      <c r="F95" t="s">
        <v>114</v>
      </c>
      <c r="G95">
        <v>3</v>
      </c>
    </row>
    <row r="96" spans="1:7" x14ac:dyDescent="0.25">
      <c r="A96" s="39" t="s">
        <v>69</v>
      </c>
      <c r="B96" t="str">
        <f t="shared" si="1"/>
        <v>G12</v>
      </c>
      <c r="C96" t="s">
        <v>65</v>
      </c>
      <c r="D96">
        <v>12</v>
      </c>
      <c r="E96" t="s">
        <v>112</v>
      </c>
      <c r="F96" t="s">
        <v>114</v>
      </c>
      <c r="G96">
        <v>3</v>
      </c>
    </row>
    <row r="97" spans="1:7" x14ac:dyDescent="0.25">
      <c r="A97" s="38" t="s">
        <v>74</v>
      </c>
      <c r="B97" t="str">
        <f t="shared" si="1"/>
        <v>H12</v>
      </c>
      <c r="C97" t="s">
        <v>70</v>
      </c>
      <c r="D97">
        <v>12</v>
      </c>
      <c r="E97" t="s">
        <v>112</v>
      </c>
      <c r="F97" t="s">
        <v>114</v>
      </c>
      <c r="G97">
        <v>3</v>
      </c>
    </row>
    <row r="98" spans="1:7" x14ac:dyDescent="0.25">
      <c r="A98" s="33" t="s">
        <v>75</v>
      </c>
      <c r="B98" t="str">
        <f t="shared" si="1"/>
        <v>A1</v>
      </c>
      <c r="C98" t="s">
        <v>17</v>
      </c>
      <c r="D98">
        <v>1</v>
      </c>
      <c r="E98" t="s">
        <v>107</v>
      </c>
      <c r="F98" t="s">
        <v>115</v>
      </c>
      <c r="G98">
        <v>1</v>
      </c>
    </row>
    <row r="99" spans="1:7" x14ac:dyDescent="0.25">
      <c r="A99" s="33" t="s">
        <v>79</v>
      </c>
      <c r="B99" t="str">
        <f t="shared" si="1"/>
        <v>B1</v>
      </c>
      <c r="C99" t="s">
        <v>18</v>
      </c>
      <c r="D99">
        <v>1</v>
      </c>
      <c r="E99" t="s">
        <v>107</v>
      </c>
      <c r="F99" t="s">
        <v>115</v>
      </c>
      <c r="G99">
        <v>1</v>
      </c>
    </row>
    <row r="100" spans="1:7" x14ac:dyDescent="0.25">
      <c r="A100" s="33" t="s">
        <v>83</v>
      </c>
      <c r="B100" t="str">
        <f t="shared" si="1"/>
        <v>C1</v>
      </c>
      <c r="C100" t="s">
        <v>46</v>
      </c>
      <c r="D100">
        <v>1</v>
      </c>
      <c r="E100" t="s">
        <v>107</v>
      </c>
      <c r="F100" t="s">
        <v>115</v>
      </c>
      <c r="G100">
        <v>1</v>
      </c>
    </row>
    <row r="101" spans="1:7" x14ac:dyDescent="0.25">
      <c r="A101" s="33" t="s">
        <v>86</v>
      </c>
      <c r="B101" t="str">
        <f t="shared" si="1"/>
        <v>D1</v>
      </c>
      <c r="C101" t="s">
        <v>51</v>
      </c>
      <c r="D101">
        <v>1</v>
      </c>
      <c r="E101" t="s">
        <v>107</v>
      </c>
      <c r="F101" t="s">
        <v>115</v>
      </c>
      <c r="G101">
        <v>1</v>
      </c>
    </row>
    <row r="102" spans="1:7" x14ac:dyDescent="0.25">
      <c r="A102" s="33" t="s">
        <v>90</v>
      </c>
      <c r="B102" t="str">
        <f t="shared" si="1"/>
        <v>E1</v>
      </c>
      <c r="C102" t="s">
        <v>56</v>
      </c>
      <c r="D102">
        <v>1</v>
      </c>
      <c r="E102" t="s">
        <v>107</v>
      </c>
      <c r="F102" t="s">
        <v>115</v>
      </c>
      <c r="G102">
        <v>1</v>
      </c>
    </row>
    <row r="103" spans="1:7" x14ac:dyDescent="0.25">
      <c r="A103" s="33" t="s">
        <v>94</v>
      </c>
      <c r="B103" t="str">
        <f t="shared" si="1"/>
        <v>F1</v>
      </c>
      <c r="C103" t="s">
        <v>60</v>
      </c>
      <c r="D103">
        <v>1</v>
      </c>
      <c r="E103" t="s">
        <v>107</v>
      </c>
      <c r="F103" t="s">
        <v>115</v>
      </c>
      <c r="G103">
        <v>1</v>
      </c>
    </row>
    <row r="104" spans="1:7" x14ac:dyDescent="0.25">
      <c r="A104" s="33" t="s">
        <v>98</v>
      </c>
      <c r="B104" t="str">
        <f t="shared" si="1"/>
        <v>G1</v>
      </c>
      <c r="C104" t="s">
        <v>65</v>
      </c>
      <c r="D104">
        <v>1</v>
      </c>
      <c r="E104" t="s">
        <v>107</v>
      </c>
      <c r="F104" t="s">
        <v>115</v>
      </c>
      <c r="G104">
        <v>1</v>
      </c>
    </row>
    <row r="105" spans="1:7" x14ac:dyDescent="0.25">
      <c r="A105" s="33" t="s">
        <v>105</v>
      </c>
      <c r="B105" t="str">
        <f t="shared" si="1"/>
        <v>H1</v>
      </c>
      <c r="C105" t="s">
        <v>70</v>
      </c>
      <c r="D105">
        <v>1</v>
      </c>
      <c r="E105" t="s">
        <v>107</v>
      </c>
      <c r="F105" t="s">
        <v>115</v>
      </c>
      <c r="G105">
        <v>1</v>
      </c>
    </row>
    <row r="106" spans="1:7" x14ac:dyDescent="0.25">
      <c r="A106" s="33" t="s">
        <v>76</v>
      </c>
      <c r="B106" t="str">
        <f t="shared" si="1"/>
        <v>A2</v>
      </c>
      <c r="C106" t="s">
        <v>17</v>
      </c>
      <c r="D106">
        <v>2</v>
      </c>
      <c r="E106" t="s">
        <v>107</v>
      </c>
      <c r="F106" t="s">
        <v>115</v>
      </c>
      <c r="G106">
        <v>1</v>
      </c>
    </row>
    <row r="107" spans="1:7" x14ac:dyDescent="0.25">
      <c r="A107" s="33" t="s">
        <v>80</v>
      </c>
      <c r="B107" t="str">
        <f t="shared" si="1"/>
        <v>B2</v>
      </c>
      <c r="C107" t="s">
        <v>18</v>
      </c>
      <c r="D107">
        <v>2</v>
      </c>
      <c r="E107" t="s">
        <v>107</v>
      </c>
      <c r="F107" t="s">
        <v>115</v>
      </c>
      <c r="G107">
        <v>1</v>
      </c>
    </row>
    <row r="108" spans="1:7" x14ac:dyDescent="0.25">
      <c r="A108" s="33" t="s">
        <v>84</v>
      </c>
      <c r="B108" t="str">
        <f t="shared" si="1"/>
        <v>C2</v>
      </c>
      <c r="C108" t="s">
        <v>46</v>
      </c>
      <c r="D108">
        <v>2</v>
      </c>
      <c r="E108" t="s">
        <v>107</v>
      </c>
      <c r="F108" t="s">
        <v>115</v>
      </c>
      <c r="G108">
        <v>1</v>
      </c>
    </row>
    <row r="109" spans="1:7" x14ac:dyDescent="0.25">
      <c r="A109" s="33" t="s">
        <v>87</v>
      </c>
      <c r="B109" t="str">
        <f t="shared" si="1"/>
        <v>D2</v>
      </c>
      <c r="C109" t="s">
        <v>51</v>
      </c>
      <c r="D109">
        <v>2</v>
      </c>
      <c r="E109" t="s">
        <v>107</v>
      </c>
      <c r="F109" t="s">
        <v>115</v>
      </c>
      <c r="G109">
        <v>1</v>
      </c>
    </row>
    <row r="110" spans="1:7" x14ac:dyDescent="0.25">
      <c r="A110" s="33" t="s">
        <v>91</v>
      </c>
      <c r="B110" t="str">
        <f t="shared" si="1"/>
        <v>E2</v>
      </c>
      <c r="C110" t="s">
        <v>56</v>
      </c>
      <c r="D110">
        <v>2</v>
      </c>
      <c r="E110" t="s">
        <v>107</v>
      </c>
      <c r="F110" t="s">
        <v>115</v>
      </c>
      <c r="G110">
        <v>1</v>
      </c>
    </row>
    <row r="111" spans="1:7" x14ac:dyDescent="0.25">
      <c r="A111" s="33" t="s">
        <v>95</v>
      </c>
      <c r="B111" t="str">
        <f t="shared" si="1"/>
        <v>F2</v>
      </c>
      <c r="C111" t="s">
        <v>60</v>
      </c>
      <c r="D111">
        <v>2</v>
      </c>
      <c r="E111" t="s">
        <v>107</v>
      </c>
      <c r="F111" t="s">
        <v>115</v>
      </c>
      <c r="G111">
        <v>1</v>
      </c>
    </row>
    <row r="112" spans="1:7" x14ac:dyDescent="0.25">
      <c r="A112" s="33" t="s">
        <v>99</v>
      </c>
      <c r="B112" t="str">
        <f t="shared" si="1"/>
        <v>G2</v>
      </c>
      <c r="C112" t="s">
        <v>65</v>
      </c>
      <c r="D112">
        <v>2</v>
      </c>
      <c r="E112" t="s">
        <v>107</v>
      </c>
      <c r="F112" t="s">
        <v>115</v>
      </c>
      <c r="G112">
        <v>1</v>
      </c>
    </row>
    <row r="113" spans="1:7" x14ac:dyDescent="0.25">
      <c r="A113" s="33" t="s">
        <v>102</v>
      </c>
      <c r="B113" t="str">
        <f t="shared" si="1"/>
        <v>H2</v>
      </c>
      <c r="C113" t="s">
        <v>70</v>
      </c>
      <c r="D113">
        <v>2</v>
      </c>
      <c r="E113" t="s">
        <v>107</v>
      </c>
      <c r="F113" t="s">
        <v>115</v>
      </c>
      <c r="G113">
        <v>1</v>
      </c>
    </row>
    <row r="114" spans="1:7" x14ac:dyDescent="0.25">
      <c r="A114" s="33" t="s">
        <v>77</v>
      </c>
      <c r="B114" t="str">
        <f t="shared" si="1"/>
        <v>A3</v>
      </c>
      <c r="C114" t="s">
        <v>17</v>
      </c>
      <c r="D114">
        <v>3</v>
      </c>
      <c r="E114" t="s">
        <v>107</v>
      </c>
      <c r="F114" t="s">
        <v>115</v>
      </c>
      <c r="G114">
        <v>1</v>
      </c>
    </row>
    <row r="115" spans="1:7" x14ac:dyDescent="0.25">
      <c r="A115" s="33" t="s">
        <v>81</v>
      </c>
      <c r="B115" t="str">
        <f t="shared" si="1"/>
        <v>B3</v>
      </c>
      <c r="C115" t="s">
        <v>18</v>
      </c>
      <c r="D115">
        <v>3</v>
      </c>
      <c r="E115" t="s">
        <v>107</v>
      </c>
      <c r="F115" t="s">
        <v>115</v>
      </c>
      <c r="G115">
        <v>1</v>
      </c>
    </row>
    <row r="116" spans="1:7" x14ac:dyDescent="0.25">
      <c r="A116" s="33" t="s">
        <v>85</v>
      </c>
      <c r="B116" t="str">
        <f t="shared" si="1"/>
        <v>C3</v>
      </c>
      <c r="C116" t="s">
        <v>46</v>
      </c>
      <c r="D116">
        <v>3</v>
      </c>
      <c r="E116" t="s">
        <v>107</v>
      </c>
      <c r="F116" t="s">
        <v>115</v>
      </c>
      <c r="G116">
        <v>1</v>
      </c>
    </row>
    <row r="117" spans="1:7" x14ac:dyDescent="0.25">
      <c r="A117" s="33" t="s">
        <v>88</v>
      </c>
      <c r="B117" t="str">
        <f t="shared" si="1"/>
        <v>D3</v>
      </c>
      <c r="C117" t="s">
        <v>51</v>
      </c>
      <c r="D117">
        <v>3</v>
      </c>
      <c r="E117" t="s">
        <v>107</v>
      </c>
      <c r="F117" t="s">
        <v>115</v>
      </c>
      <c r="G117">
        <v>1</v>
      </c>
    </row>
    <row r="118" spans="1:7" x14ac:dyDescent="0.25">
      <c r="A118" s="33" t="s">
        <v>92</v>
      </c>
      <c r="B118" t="str">
        <f t="shared" si="1"/>
        <v>E3</v>
      </c>
      <c r="C118" t="s">
        <v>56</v>
      </c>
      <c r="D118">
        <v>3</v>
      </c>
      <c r="E118" t="s">
        <v>107</v>
      </c>
      <c r="F118" t="s">
        <v>115</v>
      </c>
      <c r="G118">
        <v>1</v>
      </c>
    </row>
    <row r="119" spans="1:7" x14ac:dyDescent="0.25">
      <c r="A119" s="33" t="s">
        <v>96</v>
      </c>
      <c r="B119" t="str">
        <f t="shared" si="1"/>
        <v>F3</v>
      </c>
      <c r="C119" t="s">
        <v>60</v>
      </c>
      <c r="D119">
        <v>3</v>
      </c>
      <c r="E119" t="s">
        <v>107</v>
      </c>
      <c r="F119" t="s">
        <v>115</v>
      </c>
      <c r="G119">
        <v>1</v>
      </c>
    </row>
    <row r="120" spans="1:7" x14ac:dyDescent="0.25">
      <c r="A120" s="33" t="s">
        <v>100</v>
      </c>
      <c r="B120" t="str">
        <f t="shared" si="1"/>
        <v>G3</v>
      </c>
      <c r="C120" t="s">
        <v>65</v>
      </c>
      <c r="D120">
        <v>3</v>
      </c>
      <c r="E120" t="s">
        <v>107</v>
      </c>
      <c r="F120" t="s">
        <v>115</v>
      </c>
      <c r="G120">
        <v>1</v>
      </c>
    </row>
    <row r="121" spans="1:7" x14ac:dyDescent="0.25">
      <c r="A121" s="36" t="s">
        <v>103</v>
      </c>
      <c r="B121" t="str">
        <f t="shared" si="1"/>
        <v>H3</v>
      </c>
      <c r="C121" t="s">
        <v>70</v>
      </c>
      <c r="D121">
        <v>3</v>
      </c>
      <c r="E121" t="s">
        <v>107</v>
      </c>
      <c r="F121" t="s">
        <v>115</v>
      </c>
      <c r="G121">
        <v>1</v>
      </c>
    </row>
    <row r="122" spans="1:7" x14ac:dyDescent="0.25">
      <c r="A122" s="33" t="s">
        <v>78</v>
      </c>
      <c r="B122" t="str">
        <f t="shared" si="1"/>
        <v>A4</v>
      </c>
      <c r="C122" t="s">
        <v>17</v>
      </c>
      <c r="D122">
        <v>4</v>
      </c>
      <c r="E122" t="s">
        <v>107</v>
      </c>
      <c r="F122" t="s">
        <v>115</v>
      </c>
      <c r="G122">
        <v>1</v>
      </c>
    </row>
    <row r="123" spans="1:7" x14ac:dyDescent="0.25">
      <c r="A123" s="33" t="s">
        <v>82</v>
      </c>
      <c r="B123" t="str">
        <f t="shared" si="1"/>
        <v>B4</v>
      </c>
      <c r="C123" t="s">
        <v>18</v>
      </c>
      <c r="D123">
        <v>4</v>
      </c>
      <c r="E123" t="s">
        <v>107</v>
      </c>
      <c r="F123" t="s">
        <v>115</v>
      </c>
      <c r="G123">
        <v>1</v>
      </c>
    </row>
    <row r="124" spans="1:7" x14ac:dyDescent="0.25">
      <c r="A124" s="32" t="s">
        <v>69</v>
      </c>
      <c r="B124" t="str">
        <f t="shared" si="1"/>
        <v>C4</v>
      </c>
      <c r="C124" t="s">
        <v>46</v>
      </c>
      <c r="D124">
        <v>4</v>
      </c>
      <c r="E124" t="s">
        <v>107</v>
      </c>
      <c r="F124" t="s">
        <v>115</v>
      </c>
      <c r="G124">
        <v>1</v>
      </c>
    </row>
    <row r="125" spans="1:7" x14ac:dyDescent="0.25">
      <c r="A125" s="33" t="s">
        <v>89</v>
      </c>
      <c r="B125" t="str">
        <f t="shared" si="1"/>
        <v>D4</v>
      </c>
      <c r="C125" t="s">
        <v>51</v>
      </c>
      <c r="D125">
        <v>4</v>
      </c>
      <c r="E125" t="s">
        <v>107</v>
      </c>
      <c r="F125" t="s">
        <v>115</v>
      </c>
      <c r="G125">
        <v>1</v>
      </c>
    </row>
    <row r="126" spans="1:7" x14ac:dyDescent="0.25">
      <c r="A126" s="33" t="s">
        <v>93</v>
      </c>
      <c r="B126" t="str">
        <f t="shared" si="1"/>
        <v>E4</v>
      </c>
      <c r="C126" t="s">
        <v>56</v>
      </c>
      <c r="D126">
        <v>4</v>
      </c>
      <c r="E126" t="s">
        <v>107</v>
      </c>
      <c r="F126" t="s">
        <v>115</v>
      </c>
      <c r="G126">
        <v>1</v>
      </c>
    </row>
    <row r="127" spans="1:7" x14ac:dyDescent="0.25">
      <c r="A127" s="33" t="s">
        <v>97</v>
      </c>
      <c r="B127" t="str">
        <f t="shared" si="1"/>
        <v>F4</v>
      </c>
      <c r="C127" t="s">
        <v>60</v>
      </c>
      <c r="D127">
        <v>4</v>
      </c>
      <c r="E127" t="s">
        <v>107</v>
      </c>
      <c r="F127" t="s">
        <v>115</v>
      </c>
      <c r="G127">
        <v>1</v>
      </c>
    </row>
    <row r="128" spans="1:7" x14ac:dyDescent="0.25">
      <c r="A128" s="36" t="s">
        <v>101</v>
      </c>
      <c r="B128" t="str">
        <f t="shared" si="1"/>
        <v>G4</v>
      </c>
      <c r="C128" t="s">
        <v>65</v>
      </c>
      <c r="D128">
        <v>4</v>
      </c>
      <c r="E128" t="s">
        <v>107</v>
      </c>
      <c r="F128" t="s">
        <v>115</v>
      </c>
      <c r="G128">
        <v>1</v>
      </c>
    </row>
    <row r="129" spans="1:7" x14ac:dyDescent="0.25">
      <c r="A129" s="36" t="s">
        <v>104</v>
      </c>
      <c r="B129" t="str">
        <f t="shared" si="1"/>
        <v>H4</v>
      </c>
      <c r="C129" t="s">
        <v>70</v>
      </c>
      <c r="D129">
        <v>4</v>
      </c>
      <c r="E129" t="s">
        <v>107</v>
      </c>
      <c r="F129" t="s">
        <v>115</v>
      </c>
      <c r="G129">
        <v>1</v>
      </c>
    </row>
    <row r="130" spans="1:7" x14ac:dyDescent="0.25">
      <c r="A130" s="33" t="s">
        <v>75</v>
      </c>
      <c r="B130" t="str">
        <f t="shared" si="1"/>
        <v>A5</v>
      </c>
      <c r="C130" t="s">
        <v>17</v>
      </c>
      <c r="D130">
        <v>5</v>
      </c>
      <c r="E130" t="s">
        <v>111</v>
      </c>
      <c r="F130" t="s">
        <v>115</v>
      </c>
      <c r="G130">
        <v>2</v>
      </c>
    </row>
    <row r="131" spans="1:7" x14ac:dyDescent="0.25">
      <c r="A131" s="33" t="s">
        <v>79</v>
      </c>
      <c r="B131" t="str">
        <f t="shared" ref="B131:B193" si="2">C131&amp;D131</f>
        <v>B5</v>
      </c>
      <c r="C131" t="s">
        <v>18</v>
      </c>
      <c r="D131">
        <v>5</v>
      </c>
      <c r="E131" t="s">
        <v>111</v>
      </c>
      <c r="F131" t="s">
        <v>115</v>
      </c>
      <c r="G131">
        <v>2</v>
      </c>
    </row>
    <row r="132" spans="1:7" x14ac:dyDescent="0.25">
      <c r="A132" s="33" t="s">
        <v>83</v>
      </c>
      <c r="B132" t="str">
        <f t="shared" si="2"/>
        <v>C5</v>
      </c>
      <c r="C132" t="s">
        <v>46</v>
      </c>
      <c r="D132">
        <v>5</v>
      </c>
      <c r="E132" t="s">
        <v>111</v>
      </c>
      <c r="F132" t="s">
        <v>115</v>
      </c>
      <c r="G132">
        <v>2</v>
      </c>
    </row>
    <row r="133" spans="1:7" x14ac:dyDescent="0.25">
      <c r="A133" s="33" t="s">
        <v>86</v>
      </c>
      <c r="B133" t="str">
        <f t="shared" si="2"/>
        <v>D5</v>
      </c>
      <c r="C133" t="s">
        <v>51</v>
      </c>
      <c r="D133">
        <v>5</v>
      </c>
      <c r="E133" t="s">
        <v>111</v>
      </c>
      <c r="F133" t="s">
        <v>115</v>
      </c>
      <c r="G133">
        <v>2</v>
      </c>
    </row>
    <row r="134" spans="1:7" x14ac:dyDescent="0.25">
      <c r="A134" s="33" t="s">
        <v>90</v>
      </c>
      <c r="B134" t="str">
        <f t="shared" si="2"/>
        <v>E5</v>
      </c>
      <c r="C134" t="s">
        <v>56</v>
      </c>
      <c r="D134">
        <v>5</v>
      </c>
      <c r="E134" t="s">
        <v>111</v>
      </c>
      <c r="F134" t="s">
        <v>115</v>
      </c>
      <c r="G134">
        <v>2</v>
      </c>
    </row>
    <row r="135" spans="1:7" x14ac:dyDescent="0.25">
      <c r="A135" s="33" t="s">
        <v>94</v>
      </c>
      <c r="B135" t="str">
        <f t="shared" si="2"/>
        <v>F5</v>
      </c>
      <c r="C135" t="s">
        <v>60</v>
      </c>
      <c r="D135">
        <v>5</v>
      </c>
      <c r="E135" t="s">
        <v>111</v>
      </c>
      <c r="F135" t="s">
        <v>115</v>
      </c>
      <c r="G135">
        <v>2</v>
      </c>
    </row>
    <row r="136" spans="1:7" x14ac:dyDescent="0.25">
      <c r="A136" s="33" t="s">
        <v>98</v>
      </c>
      <c r="B136" t="str">
        <f t="shared" si="2"/>
        <v>G5</v>
      </c>
      <c r="C136" t="s">
        <v>65</v>
      </c>
      <c r="D136">
        <v>5</v>
      </c>
      <c r="E136" t="s">
        <v>111</v>
      </c>
      <c r="F136" t="s">
        <v>115</v>
      </c>
      <c r="G136">
        <v>2</v>
      </c>
    </row>
    <row r="137" spans="1:7" x14ac:dyDescent="0.25">
      <c r="A137" s="33" t="s">
        <v>105</v>
      </c>
      <c r="B137" t="str">
        <f t="shared" si="2"/>
        <v>H5</v>
      </c>
      <c r="C137" t="s">
        <v>70</v>
      </c>
      <c r="D137">
        <v>5</v>
      </c>
      <c r="E137" t="s">
        <v>111</v>
      </c>
      <c r="F137" t="s">
        <v>115</v>
      </c>
      <c r="G137">
        <v>2</v>
      </c>
    </row>
    <row r="138" spans="1:7" x14ac:dyDescent="0.25">
      <c r="A138" s="33" t="s">
        <v>76</v>
      </c>
      <c r="B138" t="str">
        <f t="shared" si="2"/>
        <v>A6</v>
      </c>
      <c r="C138" t="s">
        <v>17</v>
      </c>
      <c r="D138">
        <v>6</v>
      </c>
      <c r="E138" t="s">
        <v>111</v>
      </c>
      <c r="F138" t="s">
        <v>115</v>
      </c>
      <c r="G138">
        <v>2</v>
      </c>
    </row>
    <row r="139" spans="1:7" x14ac:dyDescent="0.25">
      <c r="A139" s="33" t="s">
        <v>80</v>
      </c>
      <c r="B139" t="str">
        <f t="shared" si="2"/>
        <v>B6</v>
      </c>
      <c r="C139" t="s">
        <v>18</v>
      </c>
      <c r="D139">
        <v>6</v>
      </c>
      <c r="E139" t="s">
        <v>111</v>
      </c>
      <c r="F139" t="s">
        <v>115</v>
      </c>
      <c r="G139">
        <v>2</v>
      </c>
    </row>
    <row r="140" spans="1:7" x14ac:dyDescent="0.25">
      <c r="A140" s="33" t="s">
        <v>84</v>
      </c>
      <c r="B140" t="str">
        <f t="shared" si="2"/>
        <v>C6</v>
      </c>
      <c r="C140" t="s">
        <v>46</v>
      </c>
      <c r="D140">
        <v>6</v>
      </c>
      <c r="E140" t="s">
        <v>111</v>
      </c>
      <c r="F140" t="s">
        <v>115</v>
      </c>
      <c r="G140">
        <v>2</v>
      </c>
    </row>
    <row r="141" spans="1:7" x14ac:dyDescent="0.25">
      <c r="A141" s="33" t="s">
        <v>87</v>
      </c>
      <c r="B141" t="str">
        <f t="shared" si="2"/>
        <v>D6</v>
      </c>
      <c r="C141" t="s">
        <v>51</v>
      </c>
      <c r="D141">
        <v>6</v>
      </c>
      <c r="E141" t="s">
        <v>111</v>
      </c>
      <c r="F141" t="s">
        <v>115</v>
      </c>
      <c r="G141">
        <v>2</v>
      </c>
    </row>
    <row r="142" spans="1:7" x14ac:dyDescent="0.25">
      <c r="A142" s="33" t="s">
        <v>91</v>
      </c>
      <c r="B142" t="str">
        <f t="shared" si="2"/>
        <v>E6</v>
      </c>
      <c r="C142" t="s">
        <v>56</v>
      </c>
      <c r="D142">
        <v>6</v>
      </c>
      <c r="E142" t="s">
        <v>111</v>
      </c>
      <c r="F142" t="s">
        <v>115</v>
      </c>
      <c r="G142">
        <v>2</v>
      </c>
    </row>
    <row r="143" spans="1:7" x14ac:dyDescent="0.25">
      <c r="A143" s="33" t="s">
        <v>95</v>
      </c>
      <c r="B143" t="str">
        <f t="shared" si="2"/>
        <v>F6</v>
      </c>
      <c r="C143" t="s">
        <v>60</v>
      </c>
      <c r="D143">
        <v>6</v>
      </c>
      <c r="E143" t="s">
        <v>111</v>
      </c>
      <c r="F143" t="s">
        <v>115</v>
      </c>
      <c r="G143">
        <v>2</v>
      </c>
    </row>
    <row r="144" spans="1:7" x14ac:dyDescent="0.25">
      <c r="A144" s="33" t="s">
        <v>99</v>
      </c>
      <c r="B144" t="str">
        <f t="shared" si="2"/>
        <v>G6</v>
      </c>
      <c r="C144" t="s">
        <v>65</v>
      </c>
      <c r="D144">
        <v>6</v>
      </c>
      <c r="E144" t="s">
        <v>111</v>
      </c>
      <c r="F144" t="s">
        <v>115</v>
      </c>
      <c r="G144">
        <v>2</v>
      </c>
    </row>
    <row r="145" spans="1:7" x14ac:dyDescent="0.25">
      <c r="A145" s="33" t="s">
        <v>102</v>
      </c>
      <c r="B145" t="str">
        <f t="shared" si="2"/>
        <v>H6</v>
      </c>
      <c r="C145" t="s">
        <v>70</v>
      </c>
      <c r="D145">
        <v>6</v>
      </c>
      <c r="E145" t="s">
        <v>111</v>
      </c>
      <c r="F145" t="s">
        <v>115</v>
      </c>
      <c r="G145">
        <v>2</v>
      </c>
    </row>
    <row r="146" spans="1:7" x14ac:dyDescent="0.25">
      <c r="A146" s="33" t="s">
        <v>77</v>
      </c>
      <c r="B146" t="str">
        <f t="shared" si="2"/>
        <v>A7</v>
      </c>
      <c r="C146" t="s">
        <v>17</v>
      </c>
      <c r="D146">
        <v>7</v>
      </c>
      <c r="E146" t="s">
        <v>111</v>
      </c>
      <c r="F146" t="s">
        <v>115</v>
      </c>
      <c r="G146">
        <v>2</v>
      </c>
    </row>
    <row r="147" spans="1:7" x14ac:dyDescent="0.25">
      <c r="A147" s="33" t="s">
        <v>81</v>
      </c>
      <c r="B147" t="str">
        <f t="shared" si="2"/>
        <v>B7</v>
      </c>
      <c r="C147" t="s">
        <v>18</v>
      </c>
      <c r="D147">
        <v>7</v>
      </c>
      <c r="E147" t="s">
        <v>111</v>
      </c>
      <c r="F147" t="s">
        <v>115</v>
      </c>
      <c r="G147">
        <v>2</v>
      </c>
    </row>
    <row r="148" spans="1:7" x14ac:dyDescent="0.25">
      <c r="A148" s="33" t="s">
        <v>85</v>
      </c>
      <c r="B148" t="str">
        <f t="shared" si="2"/>
        <v>C7</v>
      </c>
      <c r="C148" t="s">
        <v>46</v>
      </c>
      <c r="D148">
        <v>7</v>
      </c>
      <c r="E148" t="s">
        <v>111</v>
      </c>
      <c r="F148" t="s">
        <v>115</v>
      </c>
      <c r="G148">
        <v>2</v>
      </c>
    </row>
    <row r="149" spans="1:7" x14ac:dyDescent="0.25">
      <c r="A149" s="33" t="s">
        <v>88</v>
      </c>
      <c r="B149" t="str">
        <f t="shared" si="2"/>
        <v>D7</v>
      </c>
      <c r="C149" t="s">
        <v>51</v>
      </c>
      <c r="D149">
        <v>7</v>
      </c>
      <c r="E149" t="s">
        <v>111</v>
      </c>
      <c r="F149" t="s">
        <v>115</v>
      </c>
      <c r="G149">
        <v>2</v>
      </c>
    </row>
    <row r="150" spans="1:7" x14ac:dyDescent="0.25">
      <c r="A150" s="33" t="s">
        <v>92</v>
      </c>
      <c r="B150" t="str">
        <f t="shared" si="2"/>
        <v>E7</v>
      </c>
      <c r="C150" t="s">
        <v>56</v>
      </c>
      <c r="D150">
        <v>7</v>
      </c>
      <c r="E150" t="s">
        <v>111</v>
      </c>
      <c r="F150" t="s">
        <v>115</v>
      </c>
      <c r="G150">
        <v>2</v>
      </c>
    </row>
    <row r="151" spans="1:7" x14ac:dyDescent="0.25">
      <c r="A151" s="33" t="s">
        <v>96</v>
      </c>
      <c r="B151" t="str">
        <f t="shared" si="2"/>
        <v>F7</v>
      </c>
      <c r="C151" t="s">
        <v>60</v>
      </c>
      <c r="D151">
        <v>7</v>
      </c>
      <c r="E151" t="s">
        <v>111</v>
      </c>
      <c r="F151" t="s">
        <v>115</v>
      </c>
      <c r="G151">
        <v>2</v>
      </c>
    </row>
    <row r="152" spans="1:7" x14ac:dyDescent="0.25">
      <c r="A152" s="33" t="s">
        <v>100</v>
      </c>
      <c r="B152" t="str">
        <f t="shared" si="2"/>
        <v>G7</v>
      </c>
      <c r="C152" t="s">
        <v>65</v>
      </c>
      <c r="D152">
        <v>7</v>
      </c>
      <c r="E152" t="s">
        <v>111</v>
      </c>
      <c r="F152" t="s">
        <v>115</v>
      </c>
      <c r="G152">
        <v>2</v>
      </c>
    </row>
    <row r="153" spans="1:7" x14ac:dyDescent="0.25">
      <c r="A153" s="36" t="s">
        <v>103</v>
      </c>
      <c r="B153" t="str">
        <f t="shared" si="2"/>
        <v>H7</v>
      </c>
      <c r="C153" t="s">
        <v>70</v>
      </c>
      <c r="D153">
        <v>7</v>
      </c>
      <c r="E153" t="s">
        <v>111</v>
      </c>
      <c r="F153" t="s">
        <v>115</v>
      </c>
      <c r="G153">
        <v>2</v>
      </c>
    </row>
    <row r="154" spans="1:7" x14ac:dyDescent="0.25">
      <c r="A154" s="33" t="s">
        <v>78</v>
      </c>
      <c r="B154" t="str">
        <f t="shared" si="2"/>
        <v>A8</v>
      </c>
      <c r="C154" t="s">
        <v>17</v>
      </c>
      <c r="D154">
        <v>8</v>
      </c>
      <c r="E154" t="s">
        <v>111</v>
      </c>
      <c r="F154" t="s">
        <v>115</v>
      </c>
      <c r="G154">
        <v>2</v>
      </c>
    </row>
    <row r="155" spans="1:7" x14ac:dyDescent="0.25">
      <c r="A155" s="33" t="s">
        <v>82</v>
      </c>
      <c r="B155" t="str">
        <f t="shared" si="2"/>
        <v>B8</v>
      </c>
      <c r="C155" t="s">
        <v>18</v>
      </c>
      <c r="D155">
        <v>8</v>
      </c>
      <c r="E155" t="s">
        <v>111</v>
      </c>
      <c r="F155" t="s">
        <v>115</v>
      </c>
      <c r="G155">
        <v>2</v>
      </c>
    </row>
    <row r="156" spans="1:7" x14ac:dyDescent="0.25">
      <c r="A156" s="32" t="s">
        <v>69</v>
      </c>
      <c r="B156" t="str">
        <f t="shared" si="2"/>
        <v>C8</v>
      </c>
      <c r="C156" t="s">
        <v>46</v>
      </c>
      <c r="D156">
        <v>8</v>
      </c>
      <c r="E156" t="s">
        <v>111</v>
      </c>
      <c r="F156" t="s">
        <v>115</v>
      </c>
      <c r="G156">
        <v>2</v>
      </c>
    </row>
    <row r="157" spans="1:7" x14ac:dyDescent="0.25">
      <c r="A157" s="33" t="s">
        <v>89</v>
      </c>
      <c r="B157" t="str">
        <f t="shared" si="2"/>
        <v>D8</v>
      </c>
      <c r="C157" t="s">
        <v>51</v>
      </c>
      <c r="D157">
        <v>8</v>
      </c>
      <c r="E157" t="s">
        <v>111</v>
      </c>
      <c r="F157" t="s">
        <v>115</v>
      </c>
      <c r="G157">
        <v>2</v>
      </c>
    </row>
    <row r="158" spans="1:7" x14ac:dyDescent="0.25">
      <c r="A158" s="33" t="s">
        <v>93</v>
      </c>
      <c r="B158" t="str">
        <f t="shared" si="2"/>
        <v>E8</v>
      </c>
      <c r="C158" t="s">
        <v>56</v>
      </c>
      <c r="D158">
        <v>8</v>
      </c>
      <c r="E158" t="s">
        <v>111</v>
      </c>
      <c r="F158" t="s">
        <v>115</v>
      </c>
      <c r="G158">
        <v>2</v>
      </c>
    </row>
    <row r="159" spans="1:7" x14ac:dyDescent="0.25">
      <c r="A159" s="33" t="s">
        <v>97</v>
      </c>
      <c r="B159" t="str">
        <f t="shared" si="2"/>
        <v>F8</v>
      </c>
      <c r="C159" t="s">
        <v>60</v>
      </c>
      <c r="D159">
        <v>8</v>
      </c>
      <c r="E159" t="s">
        <v>111</v>
      </c>
      <c r="F159" t="s">
        <v>115</v>
      </c>
      <c r="G159">
        <v>2</v>
      </c>
    </row>
    <row r="160" spans="1:7" x14ac:dyDescent="0.25">
      <c r="A160" s="36" t="s">
        <v>101</v>
      </c>
      <c r="B160" t="str">
        <f t="shared" si="2"/>
        <v>G8</v>
      </c>
      <c r="C160" t="s">
        <v>65</v>
      </c>
      <c r="D160">
        <v>8</v>
      </c>
      <c r="E160" t="s">
        <v>111</v>
      </c>
      <c r="F160" t="s">
        <v>115</v>
      </c>
      <c r="G160">
        <v>2</v>
      </c>
    </row>
    <row r="161" spans="1:7" x14ac:dyDescent="0.25">
      <c r="A161" s="36" t="s">
        <v>104</v>
      </c>
      <c r="B161" t="str">
        <f t="shared" si="2"/>
        <v>H8</v>
      </c>
      <c r="C161" t="s">
        <v>70</v>
      </c>
      <c r="D161">
        <v>8</v>
      </c>
      <c r="E161" t="s">
        <v>111</v>
      </c>
      <c r="F161" t="s">
        <v>115</v>
      </c>
      <c r="G161">
        <v>2</v>
      </c>
    </row>
    <row r="162" spans="1:7" x14ac:dyDescent="0.25">
      <c r="A162" s="33" t="s">
        <v>75</v>
      </c>
      <c r="B162" t="str">
        <f t="shared" si="2"/>
        <v>A9</v>
      </c>
      <c r="C162" t="s">
        <v>17</v>
      </c>
      <c r="D162">
        <v>9</v>
      </c>
      <c r="E162" t="s">
        <v>112</v>
      </c>
      <c r="F162" t="s">
        <v>115</v>
      </c>
      <c r="G162">
        <v>3</v>
      </c>
    </row>
    <row r="163" spans="1:7" x14ac:dyDescent="0.25">
      <c r="A163" s="33" t="s">
        <v>79</v>
      </c>
      <c r="B163" t="str">
        <f t="shared" si="2"/>
        <v>B9</v>
      </c>
      <c r="C163" t="s">
        <v>18</v>
      </c>
      <c r="D163">
        <v>9</v>
      </c>
      <c r="E163" t="s">
        <v>112</v>
      </c>
      <c r="F163" t="s">
        <v>115</v>
      </c>
      <c r="G163">
        <v>3</v>
      </c>
    </row>
    <row r="164" spans="1:7" x14ac:dyDescent="0.25">
      <c r="A164" s="33" t="s">
        <v>83</v>
      </c>
      <c r="B164" t="str">
        <f t="shared" si="2"/>
        <v>C9</v>
      </c>
      <c r="C164" t="s">
        <v>46</v>
      </c>
      <c r="D164">
        <v>9</v>
      </c>
      <c r="E164" t="s">
        <v>112</v>
      </c>
      <c r="F164" t="s">
        <v>115</v>
      </c>
      <c r="G164">
        <v>3</v>
      </c>
    </row>
    <row r="165" spans="1:7" x14ac:dyDescent="0.25">
      <c r="A165" s="33" t="s">
        <v>86</v>
      </c>
      <c r="B165" t="str">
        <f t="shared" si="2"/>
        <v>D9</v>
      </c>
      <c r="C165" t="s">
        <v>51</v>
      </c>
      <c r="D165">
        <v>9</v>
      </c>
      <c r="E165" t="s">
        <v>112</v>
      </c>
      <c r="F165" t="s">
        <v>115</v>
      </c>
      <c r="G165">
        <v>3</v>
      </c>
    </row>
    <row r="166" spans="1:7" x14ac:dyDescent="0.25">
      <c r="A166" s="33" t="s">
        <v>90</v>
      </c>
      <c r="B166" t="str">
        <f t="shared" si="2"/>
        <v>E9</v>
      </c>
      <c r="C166" t="s">
        <v>56</v>
      </c>
      <c r="D166">
        <v>9</v>
      </c>
      <c r="E166" t="s">
        <v>112</v>
      </c>
      <c r="F166" t="s">
        <v>115</v>
      </c>
      <c r="G166">
        <v>3</v>
      </c>
    </row>
    <row r="167" spans="1:7" x14ac:dyDescent="0.25">
      <c r="A167" s="33" t="s">
        <v>94</v>
      </c>
      <c r="B167" t="str">
        <f t="shared" si="2"/>
        <v>F9</v>
      </c>
      <c r="C167" t="s">
        <v>60</v>
      </c>
      <c r="D167">
        <v>9</v>
      </c>
      <c r="E167" t="s">
        <v>112</v>
      </c>
      <c r="F167" t="s">
        <v>115</v>
      </c>
      <c r="G167">
        <v>3</v>
      </c>
    </row>
    <row r="168" spans="1:7" x14ac:dyDescent="0.25">
      <c r="A168" s="33" t="s">
        <v>98</v>
      </c>
      <c r="B168" t="str">
        <f t="shared" si="2"/>
        <v>G9</v>
      </c>
      <c r="C168" t="s">
        <v>65</v>
      </c>
      <c r="D168">
        <v>9</v>
      </c>
      <c r="E168" t="s">
        <v>112</v>
      </c>
      <c r="F168" t="s">
        <v>115</v>
      </c>
      <c r="G168">
        <v>3</v>
      </c>
    </row>
    <row r="169" spans="1:7" x14ac:dyDescent="0.25">
      <c r="A169" s="33" t="s">
        <v>105</v>
      </c>
      <c r="B169" t="str">
        <f t="shared" si="2"/>
        <v>H9</v>
      </c>
      <c r="C169" t="s">
        <v>70</v>
      </c>
      <c r="D169">
        <v>9</v>
      </c>
      <c r="E169" t="s">
        <v>112</v>
      </c>
      <c r="F169" t="s">
        <v>115</v>
      </c>
      <c r="G169">
        <v>3</v>
      </c>
    </row>
    <row r="170" spans="1:7" x14ac:dyDescent="0.25">
      <c r="A170" s="33" t="s">
        <v>76</v>
      </c>
      <c r="B170" t="str">
        <f t="shared" si="2"/>
        <v>A10</v>
      </c>
      <c r="C170" t="s">
        <v>17</v>
      </c>
      <c r="D170">
        <v>10</v>
      </c>
      <c r="E170" t="s">
        <v>112</v>
      </c>
      <c r="F170" t="s">
        <v>115</v>
      </c>
      <c r="G170">
        <v>3</v>
      </c>
    </row>
    <row r="171" spans="1:7" x14ac:dyDescent="0.25">
      <c r="A171" s="33" t="s">
        <v>80</v>
      </c>
      <c r="B171" t="str">
        <f t="shared" si="2"/>
        <v>B10</v>
      </c>
      <c r="C171" t="s">
        <v>18</v>
      </c>
      <c r="D171">
        <v>10</v>
      </c>
      <c r="E171" t="s">
        <v>112</v>
      </c>
      <c r="F171" t="s">
        <v>115</v>
      </c>
      <c r="G171">
        <v>3</v>
      </c>
    </row>
    <row r="172" spans="1:7" x14ac:dyDescent="0.25">
      <c r="A172" s="33" t="s">
        <v>84</v>
      </c>
      <c r="B172" t="str">
        <f t="shared" si="2"/>
        <v>C10</v>
      </c>
      <c r="C172" t="s">
        <v>46</v>
      </c>
      <c r="D172">
        <v>10</v>
      </c>
      <c r="E172" t="s">
        <v>112</v>
      </c>
      <c r="F172" t="s">
        <v>115</v>
      </c>
      <c r="G172">
        <v>3</v>
      </c>
    </row>
    <row r="173" spans="1:7" x14ac:dyDescent="0.25">
      <c r="A173" s="33" t="s">
        <v>87</v>
      </c>
      <c r="B173" t="str">
        <f t="shared" si="2"/>
        <v>D10</v>
      </c>
      <c r="C173" t="s">
        <v>51</v>
      </c>
      <c r="D173">
        <v>10</v>
      </c>
      <c r="E173" t="s">
        <v>112</v>
      </c>
      <c r="F173" t="s">
        <v>115</v>
      </c>
      <c r="G173">
        <v>3</v>
      </c>
    </row>
    <row r="174" spans="1:7" x14ac:dyDescent="0.25">
      <c r="A174" s="33" t="s">
        <v>91</v>
      </c>
      <c r="B174" t="str">
        <f t="shared" si="2"/>
        <v>E10</v>
      </c>
      <c r="C174" t="s">
        <v>56</v>
      </c>
      <c r="D174">
        <v>10</v>
      </c>
      <c r="E174" t="s">
        <v>112</v>
      </c>
      <c r="F174" t="s">
        <v>115</v>
      </c>
      <c r="G174">
        <v>3</v>
      </c>
    </row>
    <row r="175" spans="1:7" x14ac:dyDescent="0.25">
      <c r="A175" s="33" t="s">
        <v>95</v>
      </c>
      <c r="B175" t="str">
        <f t="shared" si="2"/>
        <v>F10</v>
      </c>
      <c r="C175" t="s">
        <v>60</v>
      </c>
      <c r="D175">
        <v>10</v>
      </c>
      <c r="E175" t="s">
        <v>112</v>
      </c>
      <c r="F175" t="s">
        <v>115</v>
      </c>
      <c r="G175">
        <v>3</v>
      </c>
    </row>
    <row r="176" spans="1:7" x14ac:dyDescent="0.25">
      <c r="A176" s="33" t="s">
        <v>99</v>
      </c>
      <c r="B176" t="str">
        <f t="shared" si="2"/>
        <v>G10</v>
      </c>
      <c r="C176" t="s">
        <v>65</v>
      </c>
      <c r="D176">
        <v>10</v>
      </c>
      <c r="E176" t="s">
        <v>112</v>
      </c>
      <c r="F176" t="s">
        <v>115</v>
      </c>
      <c r="G176">
        <v>3</v>
      </c>
    </row>
    <row r="177" spans="1:7" x14ac:dyDescent="0.25">
      <c r="A177" s="33" t="s">
        <v>102</v>
      </c>
      <c r="B177" t="str">
        <f t="shared" si="2"/>
        <v>H10</v>
      </c>
      <c r="C177" t="s">
        <v>70</v>
      </c>
      <c r="D177">
        <v>10</v>
      </c>
      <c r="E177" t="s">
        <v>112</v>
      </c>
      <c r="F177" t="s">
        <v>115</v>
      </c>
      <c r="G177">
        <v>3</v>
      </c>
    </row>
    <row r="178" spans="1:7" x14ac:dyDescent="0.25">
      <c r="A178" s="33" t="s">
        <v>77</v>
      </c>
      <c r="B178" t="str">
        <f t="shared" si="2"/>
        <v>A11</v>
      </c>
      <c r="C178" t="s">
        <v>17</v>
      </c>
      <c r="D178">
        <v>11</v>
      </c>
      <c r="E178" t="s">
        <v>112</v>
      </c>
      <c r="F178" t="s">
        <v>115</v>
      </c>
      <c r="G178">
        <v>3</v>
      </c>
    </row>
    <row r="179" spans="1:7" x14ac:dyDescent="0.25">
      <c r="A179" s="33" t="s">
        <v>81</v>
      </c>
      <c r="B179" t="str">
        <f t="shared" si="2"/>
        <v>B11</v>
      </c>
      <c r="C179" t="s">
        <v>18</v>
      </c>
      <c r="D179">
        <v>11</v>
      </c>
      <c r="E179" t="s">
        <v>112</v>
      </c>
      <c r="F179" t="s">
        <v>115</v>
      </c>
      <c r="G179">
        <v>3</v>
      </c>
    </row>
    <row r="180" spans="1:7" x14ac:dyDescent="0.25">
      <c r="A180" s="33" t="s">
        <v>85</v>
      </c>
      <c r="B180" t="str">
        <f t="shared" si="2"/>
        <v>C11</v>
      </c>
      <c r="C180" t="s">
        <v>46</v>
      </c>
      <c r="D180">
        <v>11</v>
      </c>
      <c r="E180" t="s">
        <v>112</v>
      </c>
      <c r="F180" t="s">
        <v>115</v>
      </c>
      <c r="G180">
        <v>3</v>
      </c>
    </row>
    <row r="181" spans="1:7" x14ac:dyDescent="0.25">
      <c r="A181" s="33" t="s">
        <v>88</v>
      </c>
      <c r="B181" t="str">
        <f t="shared" si="2"/>
        <v>D11</v>
      </c>
      <c r="C181" t="s">
        <v>51</v>
      </c>
      <c r="D181">
        <v>11</v>
      </c>
      <c r="E181" t="s">
        <v>112</v>
      </c>
      <c r="F181" t="s">
        <v>115</v>
      </c>
      <c r="G181">
        <v>3</v>
      </c>
    </row>
    <row r="182" spans="1:7" x14ac:dyDescent="0.25">
      <c r="A182" s="33" t="s">
        <v>92</v>
      </c>
      <c r="B182" t="str">
        <f t="shared" si="2"/>
        <v>E11</v>
      </c>
      <c r="C182" t="s">
        <v>56</v>
      </c>
      <c r="D182">
        <v>11</v>
      </c>
      <c r="E182" t="s">
        <v>112</v>
      </c>
      <c r="F182" t="s">
        <v>115</v>
      </c>
      <c r="G182">
        <v>3</v>
      </c>
    </row>
    <row r="183" spans="1:7" x14ac:dyDescent="0.25">
      <c r="A183" s="33" t="s">
        <v>96</v>
      </c>
      <c r="B183" t="str">
        <f t="shared" si="2"/>
        <v>F11</v>
      </c>
      <c r="C183" t="s">
        <v>60</v>
      </c>
      <c r="D183">
        <v>11</v>
      </c>
      <c r="E183" t="s">
        <v>112</v>
      </c>
      <c r="F183" t="s">
        <v>115</v>
      </c>
      <c r="G183">
        <v>3</v>
      </c>
    </row>
    <row r="184" spans="1:7" x14ac:dyDescent="0.25">
      <c r="A184" s="33" t="s">
        <v>100</v>
      </c>
      <c r="B184" t="str">
        <f t="shared" si="2"/>
        <v>G11</v>
      </c>
      <c r="C184" t="s">
        <v>65</v>
      </c>
      <c r="D184">
        <v>11</v>
      </c>
      <c r="E184" t="s">
        <v>112</v>
      </c>
      <c r="F184" t="s">
        <v>115</v>
      </c>
      <c r="G184">
        <v>3</v>
      </c>
    </row>
    <row r="185" spans="1:7" x14ac:dyDescent="0.25">
      <c r="A185" s="36" t="s">
        <v>103</v>
      </c>
      <c r="B185" t="str">
        <f t="shared" si="2"/>
        <v>H11</v>
      </c>
      <c r="C185" t="s">
        <v>70</v>
      </c>
      <c r="D185">
        <v>11</v>
      </c>
      <c r="E185" t="s">
        <v>112</v>
      </c>
      <c r="F185" t="s">
        <v>115</v>
      </c>
      <c r="G185">
        <v>3</v>
      </c>
    </row>
    <row r="186" spans="1:7" x14ac:dyDescent="0.25">
      <c r="A186" s="33" t="s">
        <v>78</v>
      </c>
      <c r="B186" t="str">
        <f t="shared" si="2"/>
        <v>A12</v>
      </c>
      <c r="C186" t="s">
        <v>17</v>
      </c>
      <c r="D186">
        <v>12</v>
      </c>
      <c r="E186" t="s">
        <v>112</v>
      </c>
      <c r="F186" t="s">
        <v>115</v>
      </c>
      <c r="G186">
        <v>3</v>
      </c>
    </row>
    <row r="187" spans="1:7" x14ac:dyDescent="0.25">
      <c r="A187" s="33" t="s">
        <v>82</v>
      </c>
      <c r="B187" t="str">
        <f t="shared" si="2"/>
        <v>B12</v>
      </c>
      <c r="C187" t="s">
        <v>18</v>
      </c>
      <c r="D187">
        <v>12</v>
      </c>
      <c r="E187" t="s">
        <v>112</v>
      </c>
      <c r="F187" t="s">
        <v>115</v>
      </c>
      <c r="G187">
        <v>3</v>
      </c>
    </row>
    <row r="188" spans="1:7" x14ac:dyDescent="0.25">
      <c r="A188" s="32" t="s">
        <v>69</v>
      </c>
      <c r="B188" t="str">
        <f t="shared" si="2"/>
        <v>C12</v>
      </c>
      <c r="C188" t="s">
        <v>46</v>
      </c>
      <c r="D188">
        <v>12</v>
      </c>
      <c r="E188" t="s">
        <v>112</v>
      </c>
      <c r="F188" t="s">
        <v>115</v>
      </c>
      <c r="G188">
        <v>3</v>
      </c>
    </row>
    <row r="189" spans="1:7" x14ac:dyDescent="0.25">
      <c r="A189" s="33" t="s">
        <v>89</v>
      </c>
      <c r="B189" t="str">
        <f t="shared" si="2"/>
        <v>D12</v>
      </c>
      <c r="C189" t="s">
        <v>51</v>
      </c>
      <c r="D189">
        <v>12</v>
      </c>
      <c r="E189" t="s">
        <v>112</v>
      </c>
      <c r="F189" t="s">
        <v>115</v>
      </c>
      <c r="G189">
        <v>3</v>
      </c>
    </row>
    <row r="190" spans="1:7" x14ac:dyDescent="0.25">
      <c r="A190" s="33" t="s">
        <v>93</v>
      </c>
      <c r="B190" t="str">
        <f t="shared" si="2"/>
        <v>E12</v>
      </c>
      <c r="C190" t="s">
        <v>56</v>
      </c>
      <c r="D190">
        <v>12</v>
      </c>
      <c r="E190" t="s">
        <v>112</v>
      </c>
      <c r="F190" t="s">
        <v>115</v>
      </c>
      <c r="G190">
        <v>3</v>
      </c>
    </row>
    <row r="191" spans="1:7" x14ac:dyDescent="0.25">
      <c r="A191" s="33" t="s">
        <v>97</v>
      </c>
      <c r="B191" t="str">
        <f t="shared" si="2"/>
        <v>F12</v>
      </c>
      <c r="C191" t="s">
        <v>60</v>
      </c>
      <c r="D191">
        <v>12</v>
      </c>
      <c r="E191" t="s">
        <v>112</v>
      </c>
      <c r="F191" t="s">
        <v>115</v>
      </c>
      <c r="G191">
        <v>3</v>
      </c>
    </row>
    <row r="192" spans="1:7" x14ac:dyDescent="0.25">
      <c r="A192" s="36" t="s">
        <v>101</v>
      </c>
      <c r="B192" t="str">
        <f t="shared" si="2"/>
        <v>G12</v>
      </c>
      <c r="C192" t="s">
        <v>65</v>
      </c>
      <c r="D192">
        <v>12</v>
      </c>
      <c r="E192" t="s">
        <v>112</v>
      </c>
      <c r="F192" t="s">
        <v>115</v>
      </c>
      <c r="G192">
        <v>3</v>
      </c>
    </row>
    <row r="193" spans="1:7" x14ac:dyDescent="0.25">
      <c r="A193" s="36" t="s">
        <v>104</v>
      </c>
      <c r="B193" t="str">
        <f t="shared" si="2"/>
        <v>H12</v>
      </c>
      <c r="C193" t="s">
        <v>70</v>
      </c>
      <c r="D193">
        <v>12</v>
      </c>
      <c r="E193" t="s">
        <v>112</v>
      </c>
      <c r="F193" t="s">
        <v>115</v>
      </c>
      <c r="G193">
        <v>3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DF32-811D-499C-917F-4E246DA92A74}">
  <dimension ref="A1:Q34"/>
  <sheetViews>
    <sheetView zoomScaleNormal="100" workbookViewId="0">
      <selection activeCell="P17" sqref="P17"/>
    </sheetView>
  </sheetViews>
  <sheetFormatPr defaultRowHeight="15" x14ac:dyDescent="0.25"/>
  <cols>
    <col min="2" max="2" width="23.85546875" customWidth="1"/>
    <col min="3" max="3" width="35.140625" customWidth="1"/>
    <col min="13" max="13" width="12.28515625" customWidth="1"/>
  </cols>
  <sheetData>
    <row r="1" spans="1:17" x14ac:dyDescent="0.25">
      <c r="B1" t="s">
        <v>31</v>
      </c>
    </row>
    <row r="2" spans="1:17" x14ac:dyDescent="0.25">
      <c r="B2" t="s">
        <v>158</v>
      </c>
      <c r="J2" s="4" t="s">
        <v>6</v>
      </c>
      <c r="K2" s="4"/>
      <c r="L2" s="2" t="s">
        <v>7</v>
      </c>
      <c r="M2" s="2"/>
      <c r="N2" s="2"/>
    </row>
    <row r="3" spans="1:17" x14ac:dyDescent="0.25">
      <c r="J3" s="5" t="s">
        <v>8</v>
      </c>
      <c r="K3" s="5" t="s">
        <v>9</v>
      </c>
      <c r="L3" s="5" t="s">
        <v>33</v>
      </c>
      <c r="M3" s="5" t="s">
        <v>34</v>
      </c>
      <c r="N3" s="5" t="s">
        <v>12</v>
      </c>
      <c r="O3" s="5" t="s">
        <v>23</v>
      </c>
    </row>
    <row r="4" spans="1:17" x14ac:dyDescent="0.25">
      <c r="B4">
        <v>1</v>
      </c>
      <c r="C4" t="s">
        <v>2</v>
      </c>
      <c r="J4" s="3">
        <v>0</v>
      </c>
      <c r="K4" s="5">
        <v>0</v>
      </c>
      <c r="L4" s="5">
        <v>0</v>
      </c>
      <c r="M4" s="6">
        <f>L10</f>
        <v>370.8</v>
      </c>
      <c r="N4" s="5">
        <v>0</v>
      </c>
      <c r="O4" s="5">
        <v>0</v>
      </c>
    </row>
    <row r="5" spans="1:17" x14ac:dyDescent="0.25">
      <c r="B5">
        <v>2</v>
      </c>
      <c r="C5" t="s">
        <v>3</v>
      </c>
      <c r="J5" s="7">
        <v>250</v>
      </c>
      <c r="K5" s="8">
        <v>0.41199999999999998</v>
      </c>
      <c r="L5" s="8">
        <f>K5*45</f>
        <v>18.54</v>
      </c>
      <c r="M5" s="8">
        <f>$M$4-L5</f>
        <v>352.26</v>
      </c>
      <c r="N5" s="8">
        <v>41.199999999999996</v>
      </c>
      <c r="O5" s="8">
        <v>41.199999999999996</v>
      </c>
    </row>
    <row r="6" spans="1:17" x14ac:dyDescent="0.25">
      <c r="B6">
        <v>60</v>
      </c>
      <c r="C6" t="s">
        <v>4</v>
      </c>
      <c r="J6" s="5">
        <v>500</v>
      </c>
      <c r="K6" s="5">
        <v>0.82399999999999995</v>
      </c>
      <c r="L6" s="8">
        <f>K6*45</f>
        <v>37.08</v>
      </c>
      <c r="M6" s="8">
        <f t="shared" ref="M6:M10" si="0">$M$4-L6</f>
        <v>333.72</v>
      </c>
      <c r="N6" s="5">
        <v>82.399999999999991</v>
      </c>
      <c r="O6" s="5">
        <v>82.399999999999991</v>
      </c>
      <c r="P6" s="8">
        <f>K6*150</f>
        <v>123.6</v>
      </c>
    </row>
    <row r="7" spans="1:17" x14ac:dyDescent="0.25">
      <c r="J7" s="7">
        <v>625</v>
      </c>
      <c r="K7" s="8">
        <v>1.03</v>
      </c>
      <c r="L7" s="8">
        <f t="shared" ref="L7:L10" si="1">K7*45</f>
        <v>46.35</v>
      </c>
      <c r="M7" s="8">
        <f t="shared" si="0"/>
        <v>324.45</v>
      </c>
      <c r="N7" s="8">
        <v>103</v>
      </c>
      <c r="O7" s="8">
        <v>103</v>
      </c>
    </row>
    <row r="8" spans="1:17" x14ac:dyDescent="0.25">
      <c r="J8" s="8">
        <v>1250</v>
      </c>
      <c r="K8" s="8">
        <v>2.06</v>
      </c>
      <c r="L8" s="8">
        <f t="shared" si="1"/>
        <v>92.7</v>
      </c>
      <c r="M8" s="8">
        <f t="shared" si="0"/>
        <v>278.10000000000002</v>
      </c>
      <c r="N8" s="8">
        <v>206</v>
      </c>
      <c r="O8" s="8">
        <v>206</v>
      </c>
    </row>
    <row r="9" spans="1:17" x14ac:dyDescent="0.25">
      <c r="B9" s="1" t="s">
        <v>5</v>
      </c>
      <c r="J9" s="8">
        <v>2500</v>
      </c>
      <c r="K9" s="8">
        <v>4.12</v>
      </c>
      <c r="L9" s="8">
        <f t="shared" si="1"/>
        <v>185.4</v>
      </c>
      <c r="M9" s="8">
        <f t="shared" si="0"/>
        <v>185.4</v>
      </c>
      <c r="N9" s="8">
        <v>412</v>
      </c>
      <c r="O9" s="8">
        <v>412</v>
      </c>
    </row>
    <row r="10" spans="1:17" x14ac:dyDescent="0.25">
      <c r="A10">
        <v>1</v>
      </c>
      <c r="B10">
        <v>0</v>
      </c>
      <c r="C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J10" s="8">
        <v>5000</v>
      </c>
      <c r="K10" s="8">
        <v>8.24</v>
      </c>
      <c r="L10" s="8">
        <f t="shared" si="1"/>
        <v>370.8</v>
      </c>
      <c r="M10" s="8">
        <f t="shared" si="0"/>
        <v>0</v>
      </c>
      <c r="N10" s="8">
        <v>824</v>
      </c>
      <c r="O10" s="8">
        <v>824</v>
      </c>
    </row>
    <row r="11" spans="1:17" x14ac:dyDescent="0.25">
      <c r="A11" s="21">
        <v>2</v>
      </c>
      <c r="B11" s="21" t="str">
        <f t="shared" ref="B11:B17" si="2">E11&amp;"_"&amp;D11&amp;"_"&amp;F11&amp;"_"&amp;G11&amp;"_"&amp;C11</f>
        <v>Ctrl_1_DMSO_TSB_A</v>
      </c>
      <c r="C11" s="21" t="s">
        <v>17</v>
      </c>
      <c r="D11" s="21">
        <v>1</v>
      </c>
      <c r="E11" s="22" t="s">
        <v>13</v>
      </c>
      <c r="F11" s="21" t="s">
        <v>25</v>
      </c>
      <c r="G11" s="21" t="s">
        <v>16</v>
      </c>
      <c r="H11" s="21" t="s">
        <v>17</v>
      </c>
      <c r="L11">
        <f>SUM(L4:L10)</f>
        <v>750.87000000000012</v>
      </c>
      <c r="M11">
        <f>SUM(M4:M10)</f>
        <v>1844.73</v>
      </c>
    </row>
    <row r="12" spans="1:17" x14ac:dyDescent="0.25">
      <c r="A12" s="21">
        <v>3</v>
      </c>
      <c r="B12" s="21" t="str">
        <f t="shared" si="2"/>
        <v>250_1_MBOA_TSB_A</v>
      </c>
      <c r="C12" s="21" t="s">
        <v>17</v>
      </c>
      <c r="D12" s="21">
        <v>1</v>
      </c>
      <c r="E12" s="23">
        <v>250</v>
      </c>
      <c r="F12" s="21" t="s">
        <v>15</v>
      </c>
      <c r="G12" s="21" t="s">
        <v>16</v>
      </c>
      <c r="H12" s="21" t="s">
        <v>17</v>
      </c>
      <c r="J12" s="1" t="s">
        <v>21</v>
      </c>
      <c r="K12" t="s">
        <v>26</v>
      </c>
      <c r="N12" t="s">
        <v>27</v>
      </c>
      <c r="Q12" s="9">
        <f>44/0.36256</f>
        <v>121.35922330097088</v>
      </c>
    </row>
    <row r="13" spans="1:17" x14ac:dyDescent="0.25">
      <c r="A13" s="21">
        <v>4</v>
      </c>
      <c r="B13" s="21" t="str">
        <f t="shared" si="2"/>
        <v>500_1_MBOA_TSB_A</v>
      </c>
      <c r="C13" s="21" t="s">
        <v>17</v>
      </c>
      <c r="D13" s="21">
        <v>1</v>
      </c>
      <c r="E13" s="24">
        <v>500</v>
      </c>
      <c r="F13" s="21" t="s">
        <v>15</v>
      </c>
      <c r="G13" s="21" t="s">
        <v>16</v>
      </c>
      <c r="H13" s="21" t="s">
        <v>17</v>
      </c>
      <c r="J13" s="8">
        <v>5550</v>
      </c>
      <c r="L13" s="8">
        <v>362.56</v>
      </c>
      <c r="M13">
        <f>1000*0.044</f>
        <v>44</v>
      </c>
      <c r="N13" s="8">
        <v>1000</v>
      </c>
      <c r="O13" s="8">
        <v>1000</v>
      </c>
      <c r="P13" t="s">
        <v>22</v>
      </c>
    </row>
    <row r="14" spans="1:17" x14ac:dyDescent="0.25">
      <c r="A14" s="21">
        <v>5</v>
      </c>
      <c r="B14" s="21" t="str">
        <f t="shared" si="2"/>
        <v>625_1_MBOA_TSB_A</v>
      </c>
      <c r="C14" s="21" t="s">
        <v>17</v>
      </c>
      <c r="D14" s="21">
        <v>1</v>
      </c>
      <c r="E14" s="23">
        <v>625</v>
      </c>
      <c r="F14" s="21" t="s">
        <v>15</v>
      </c>
      <c r="G14" s="21" t="s">
        <v>16</v>
      </c>
      <c r="H14" s="21" t="s">
        <v>17</v>
      </c>
    </row>
    <row r="15" spans="1:17" x14ac:dyDescent="0.25">
      <c r="A15" s="21">
        <v>6</v>
      </c>
      <c r="B15" s="21" t="str">
        <f t="shared" si="2"/>
        <v>1250_1_MBOA_TSB_A</v>
      </c>
      <c r="C15" s="21" t="s">
        <v>17</v>
      </c>
      <c r="D15" s="21">
        <v>1</v>
      </c>
      <c r="E15" s="25">
        <v>1250</v>
      </c>
      <c r="F15" s="21" t="s">
        <v>15</v>
      </c>
      <c r="G15" s="21" t="s">
        <v>16</v>
      </c>
      <c r="H15" s="21" t="s">
        <v>17</v>
      </c>
    </row>
    <row r="16" spans="1:17" x14ac:dyDescent="0.25">
      <c r="A16" s="21">
        <v>7</v>
      </c>
      <c r="B16" s="21" t="str">
        <f t="shared" si="2"/>
        <v>2500_1_MBOA_TSB_A</v>
      </c>
      <c r="C16" s="21" t="s">
        <v>17</v>
      </c>
      <c r="D16" s="21">
        <v>1</v>
      </c>
      <c r="E16" s="25">
        <v>2500</v>
      </c>
      <c r="F16" s="21" t="s">
        <v>15</v>
      </c>
      <c r="G16" s="21" t="s">
        <v>16</v>
      </c>
      <c r="H16" s="21" t="s">
        <v>17</v>
      </c>
    </row>
    <row r="17" spans="1:8" x14ac:dyDescent="0.25">
      <c r="A17" s="21">
        <v>8</v>
      </c>
      <c r="B17" s="21" t="str">
        <f t="shared" si="2"/>
        <v>5000_1_MBOA_TSB_A</v>
      </c>
      <c r="C17" s="21" t="s">
        <v>17</v>
      </c>
      <c r="D17" s="21">
        <v>1</v>
      </c>
      <c r="E17" s="25">
        <v>5000</v>
      </c>
      <c r="F17" s="21" t="s">
        <v>15</v>
      </c>
      <c r="G17" s="21" t="s">
        <v>16</v>
      </c>
      <c r="H17" s="21" t="s">
        <v>17</v>
      </c>
    </row>
    <row r="18" spans="1:8" x14ac:dyDescent="0.25">
      <c r="A18" s="16">
        <v>9</v>
      </c>
      <c r="B18" s="16" t="s">
        <v>141</v>
      </c>
      <c r="C18" s="16" t="s">
        <v>18</v>
      </c>
      <c r="D18" s="16">
        <v>1</v>
      </c>
      <c r="E18" s="17" t="s">
        <v>13</v>
      </c>
      <c r="F18" s="16" t="s">
        <v>25</v>
      </c>
      <c r="G18" s="16" t="s">
        <v>16</v>
      </c>
      <c r="H18" s="16" t="s">
        <v>18</v>
      </c>
    </row>
    <row r="19" spans="1:8" x14ac:dyDescent="0.25">
      <c r="A19" s="16">
        <v>10</v>
      </c>
      <c r="B19" s="16" t="str">
        <f t="shared" ref="B19:B33" si="3">E19&amp;"_"&amp;D19&amp;"_"&amp;F19&amp;"_"&amp;G19&amp;"_"&amp;C19</f>
        <v>250_1_MBOA_TSB_B</v>
      </c>
      <c r="C19" s="16" t="s">
        <v>18</v>
      </c>
      <c r="D19" s="16">
        <v>1</v>
      </c>
      <c r="E19" s="18">
        <v>250</v>
      </c>
      <c r="F19" s="16" t="s">
        <v>15</v>
      </c>
      <c r="G19" s="16" t="s">
        <v>16</v>
      </c>
      <c r="H19" s="16" t="s">
        <v>18</v>
      </c>
    </row>
    <row r="20" spans="1:8" x14ac:dyDescent="0.25">
      <c r="A20" s="16">
        <v>11</v>
      </c>
      <c r="B20" s="16" t="str">
        <f t="shared" si="3"/>
        <v>500_1_MBOA_TSB_B</v>
      </c>
      <c r="C20" s="16" t="s">
        <v>18</v>
      </c>
      <c r="D20" s="16">
        <v>1</v>
      </c>
      <c r="E20" s="19">
        <v>500</v>
      </c>
      <c r="F20" s="16" t="s">
        <v>15</v>
      </c>
      <c r="G20" s="16" t="s">
        <v>16</v>
      </c>
      <c r="H20" s="16" t="s">
        <v>18</v>
      </c>
    </row>
    <row r="21" spans="1:8" x14ac:dyDescent="0.25">
      <c r="A21" s="16">
        <v>12</v>
      </c>
      <c r="B21" s="16" t="str">
        <f t="shared" si="3"/>
        <v>625_1_MBOA_TSB_B</v>
      </c>
      <c r="C21" s="16" t="s">
        <v>18</v>
      </c>
      <c r="D21" s="16">
        <v>1</v>
      </c>
      <c r="E21" s="18">
        <v>625</v>
      </c>
      <c r="F21" s="16" t="s">
        <v>15</v>
      </c>
      <c r="G21" s="16" t="s">
        <v>16</v>
      </c>
      <c r="H21" s="16" t="s">
        <v>18</v>
      </c>
    </row>
    <row r="22" spans="1:8" x14ac:dyDescent="0.25">
      <c r="A22" s="16">
        <v>13</v>
      </c>
      <c r="B22" s="16" t="str">
        <f t="shared" si="3"/>
        <v>1250_1_MBOA_TSB_B</v>
      </c>
      <c r="C22" s="16" t="s">
        <v>18</v>
      </c>
      <c r="D22" s="16">
        <v>1</v>
      </c>
      <c r="E22" s="20">
        <v>1250</v>
      </c>
      <c r="F22" s="16" t="s">
        <v>15</v>
      </c>
      <c r="G22" s="16" t="s">
        <v>16</v>
      </c>
      <c r="H22" s="16" t="s">
        <v>18</v>
      </c>
    </row>
    <row r="23" spans="1:8" x14ac:dyDescent="0.25">
      <c r="A23" s="16">
        <v>14</v>
      </c>
      <c r="B23" s="16" t="str">
        <f t="shared" si="3"/>
        <v>2500_1_MBOA_TSB_B</v>
      </c>
      <c r="C23" s="16" t="s">
        <v>18</v>
      </c>
      <c r="D23" s="16">
        <v>1</v>
      </c>
      <c r="E23" s="20">
        <v>2500</v>
      </c>
      <c r="F23" s="16" t="s">
        <v>15</v>
      </c>
      <c r="G23" s="16" t="s">
        <v>16</v>
      </c>
      <c r="H23" s="16" t="s">
        <v>18</v>
      </c>
    </row>
    <row r="24" spans="1:8" x14ac:dyDescent="0.25">
      <c r="A24" s="16">
        <v>15</v>
      </c>
      <c r="B24" s="16" t="str">
        <f t="shared" si="3"/>
        <v>5000_1_MBOA_TSB_B</v>
      </c>
      <c r="C24" s="16" t="s">
        <v>18</v>
      </c>
      <c r="D24" s="16">
        <v>1</v>
      </c>
      <c r="E24" s="20">
        <v>5000</v>
      </c>
      <c r="F24" s="16" t="s">
        <v>15</v>
      </c>
      <c r="G24" s="16" t="s">
        <v>16</v>
      </c>
      <c r="H24" s="16" t="s">
        <v>18</v>
      </c>
    </row>
    <row r="25" spans="1:8" x14ac:dyDescent="0.25">
      <c r="A25" s="13">
        <v>16</v>
      </c>
      <c r="B25" t="s">
        <v>142</v>
      </c>
      <c r="H25" s="13" t="s">
        <v>17</v>
      </c>
    </row>
    <row r="26" spans="1:8" x14ac:dyDescent="0.25">
      <c r="A26" s="13">
        <v>17</v>
      </c>
      <c r="B26" s="21" t="str">
        <f t="shared" si="3"/>
        <v>10_1_AMPO_TSB_A</v>
      </c>
      <c r="C26" s="21" t="s">
        <v>17</v>
      </c>
      <c r="D26" s="21">
        <v>1</v>
      </c>
      <c r="E26" s="24">
        <v>10</v>
      </c>
      <c r="F26" s="21" t="s">
        <v>143</v>
      </c>
      <c r="G26" s="21" t="s">
        <v>16</v>
      </c>
      <c r="H26" s="21" t="s">
        <v>17</v>
      </c>
    </row>
    <row r="27" spans="1:8" x14ac:dyDescent="0.25">
      <c r="A27" s="13">
        <v>18</v>
      </c>
      <c r="B27" s="16" t="str">
        <f t="shared" si="3"/>
        <v>10_2_AMPO_TSB_B</v>
      </c>
      <c r="C27" s="16" t="s">
        <v>18</v>
      </c>
      <c r="D27" s="16">
        <v>2</v>
      </c>
      <c r="E27" s="19">
        <v>10</v>
      </c>
      <c r="F27" s="16" t="s">
        <v>143</v>
      </c>
      <c r="G27" s="16" t="s">
        <v>16</v>
      </c>
      <c r="H27" s="16" t="s">
        <v>17</v>
      </c>
    </row>
    <row r="28" spans="1:8" x14ac:dyDescent="0.25">
      <c r="A28" s="13">
        <v>19</v>
      </c>
      <c r="B28" s="21" t="str">
        <f t="shared" si="3"/>
        <v>25_1_AMPO_TSB_A</v>
      </c>
      <c r="C28" s="21" t="s">
        <v>17</v>
      </c>
      <c r="D28" s="21">
        <v>1</v>
      </c>
      <c r="E28" s="24">
        <v>25</v>
      </c>
      <c r="F28" s="21" t="s">
        <v>143</v>
      </c>
      <c r="G28" s="21" t="s">
        <v>16</v>
      </c>
      <c r="H28" s="21" t="s">
        <v>17</v>
      </c>
    </row>
    <row r="29" spans="1:8" x14ac:dyDescent="0.25">
      <c r="A29" s="10">
        <v>20</v>
      </c>
      <c r="B29" s="16" t="str">
        <f t="shared" si="3"/>
        <v>25_2_AMPO_TSB_B</v>
      </c>
      <c r="C29" s="16" t="s">
        <v>18</v>
      </c>
      <c r="D29" s="16">
        <v>2</v>
      </c>
      <c r="E29" s="19">
        <v>25</v>
      </c>
      <c r="F29" s="16" t="s">
        <v>143</v>
      </c>
      <c r="G29" s="16" t="s">
        <v>16</v>
      </c>
      <c r="H29" s="16" t="s">
        <v>18</v>
      </c>
    </row>
    <row r="30" spans="1:8" x14ac:dyDescent="0.25">
      <c r="A30" s="10">
        <v>21</v>
      </c>
      <c r="B30" s="21" t="str">
        <f t="shared" si="3"/>
        <v>50_1_AMPO_TSB_A</v>
      </c>
      <c r="C30" s="21" t="s">
        <v>17</v>
      </c>
      <c r="D30" s="21">
        <v>1</v>
      </c>
      <c r="E30" s="25">
        <v>50</v>
      </c>
      <c r="F30" s="21" t="s">
        <v>143</v>
      </c>
      <c r="G30" s="21" t="s">
        <v>16</v>
      </c>
      <c r="H30" s="21" t="s">
        <v>18</v>
      </c>
    </row>
    <row r="31" spans="1:8" x14ac:dyDescent="0.25">
      <c r="A31" s="10">
        <v>22</v>
      </c>
      <c r="B31" s="16" t="str">
        <f t="shared" si="3"/>
        <v>50_1_AMPO_TSB_B</v>
      </c>
      <c r="C31" s="16" t="s">
        <v>18</v>
      </c>
      <c r="D31" s="16">
        <v>1</v>
      </c>
      <c r="E31" s="19">
        <v>50</v>
      </c>
      <c r="F31" s="16" t="s">
        <v>143</v>
      </c>
      <c r="G31" s="16" t="s">
        <v>16</v>
      </c>
      <c r="H31" s="16" t="s">
        <v>18</v>
      </c>
    </row>
    <row r="32" spans="1:8" x14ac:dyDescent="0.25">
      <c r="A32" s="10">
        <v>23</v>
      </c>
      <c r="B32" s="21" t="str">
        <f t="shared" si="3"/>
        <v>H_1_DMSO_TSB_A</v>
      </c>
      <c r="C32" s="21" t="s">
        <v>17</v>
      </c>
      <c r="D32" s="21">
        <v>1</v>
      </c>
      <c r="E32" s="24" t="s">
        <v>70</v>
      </c>
      <c r="F32" s="21" t="s">
        <v>25</v>
      </c>
      <c r="G32" s="21" t="s">
        <v>16</v>
      </c>
      <c r="H32" s="21" t="s">
        <v>18</v>
      </c>
    </row>
    <row r="33" spans="1:8" x14ac:dyDescent="0.25">
      <c r="A33">
        <v>24</v>
      </c>
      <c r="B33" s="16" t="str">
        <f t="shared" si="3"/>
        <v>H_1_DMSO_TSB_B</v>
      </c>
      <c r="C33" s="16" t="s">
        <v>18</v>
      </c>
      <c r="D33" s="16">
        <v>1</v>
      </c>
      <c r="E33" s="19" t="s">
        <v>70</v>
      </c>
      <c r="F33" s="16" t="s">
        <v>25</v>
      </c>
      <c r="G33" s="16" t="s">
        <v>16</v>
      </c>
      <c r="H33" s="16">
        <v>0</v>
      </c>
    </row>
    <row r="34" spans="1:8" x14ac:dyDescent="0.25">
      <c r="A34">
        <v>25</v>
      </c>
      <c r="B34">
        <v>0</v>
      </c>
      <c r="C34" t="s">
        <v>19</v>
      </c>
      <c r="D34">
        <v>0</v>
      </c>
      <c r="E34">
        <v>0</v>
      </c>
      <c r="F34">
        <v>0</v>
      </c>
      <c r="G34">
        <v>0</v>
      </c>
      <c r="H3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093-5304-42C7-993D-A32CAB6DDDAA}">
  <sheetPr>
    <pageSetUpPr fitToPage="1"/>
  </sheetPr>
  <dimension ref="A1:P34"/>
  <sheetViews>
    <sheetView zoomScaleNormal="100" workbookViewId="0">
      <selection activeCell="J35" sqref="J35"/>
    </sheetView>
  </sheetViews>
  <sheetFormatPr defaultRowHeight="15" x14ac:dyDescent="0.25"/>
  <cols>
    <col min="2" max="2" width="22.42578125" customWidth="1"/>
    <col min="10" max="10" width="14.140625" customWidth="1"/>
    <col min="11" max="11" width="12.140625" customWidth="1"/>
    <col min="12" max="12" width="21.42578125" customWidth="1"/>
    <col min="13" max="13" width="19.42578125" customWidth="1"/>
    <col min="14" max="14" width="21.42578125" customWidth="1"/>
    <col min="15" max="15" width="12.140625" customWidth="1"/>
  </cols>
  <sheetData>
    <row r="1" spans="1:16" x14ac:dyDescent="0.25">
      <c r="B1" t="s">
        <v>145</v>
      </c>
    </row>
    <row r="2" spans="1:16" x14ac:dyDescent="0.25">
      <c r="B2" t="s">
        <v>32</v>
      </c>
      <c r="J2" s="4" t="s">
        <v>147</v>
      </c>
      <c r="K2" s="4"/>
      <c r="L2" s="2" t="s">
        <v>148</v>
      </c>
      <c r="M2" s="2"/>
      <c r="N2" s="2"/>
    </row>
    <row r="3" spans="1:16" x14ac:dyDescent="0.25">
      <c r="J3" s="5" t="s">
        <v>8</v>
      </c>
      <c r="K3" s="5" t="s">
        <v>9</v>
      </c>
      <c r="L3" s="5" t="s">
        <v>33</v>
      </c>
      <c r="M3" s="5" t="s">
        <v>34</v>
      </c>
      <c r="N3" s="5" t="s">
        <v>12</v>
      </c>
      <c r="O3" s="5" t="s">
        <v>23</v>
      </c>
    </row>
    <row r="4" spans="1:16" x14ac:dyDescent="0.25">
      <c r="B4">
        <v>1</v>
      </c>
      <c r="C4" t="s">
        <v>2</v>
      </c>
      <c r="J4" s="3">
        <v>0</v>
      </c>
      <c r="K4" s="5">
        <v>0</v>
      </c>
      <c r="L4" s="5">
        <v>0</v>
      </c>
      <c r="M4" s="6">
        <v>370.8</v>
      </c>
      <c r="N4" s="5">
        <v>0</v>
      </c>
      <c r="O4" s="5">
        <v>0</v>
      </c>
    </row>
    <row r="5" spans="1:16" x14ac:dyDescent="0.25">
      <c r="B5">
        <v>2</v>
      </c>
      <c r="C5" t="s">
        <v>3</v>
      </c>
      <c r="J5" s="7">
        <v>250</v>
      </c>
      <c r="K5" s="8">
        <v>0.5</v>
      </c>
      <c r="L5" s="8">
        <v>22.5</v>
      </c>
      <c r="M5" s="8">
        <f>$M$4-L5</f>
        <v>348.3</v>
      </c>
      <c r="N5" s="40">
        <v>33.770000000000003</v>
      </c>
      <c r="O5" s="8">
        <v>33.770000000000003</v>
      </c>
    </row>
    <row r="6" spans="1:16" x14ac:dyDescent="0.25">
      <c r="B6">
        <v>60</v>
      </c>
      <c r="C6" t="s">
        <v>4</v>
      </c>
      <c r="J6" s="5">
        <v>500</v>
      </c>
      <c r="K6" s="5">
        <v>1</v>
      </c>
      <c r="L6" s="8">
        <v>45</v>
      </c>
      <c r="M6" s="8">
        <f t="shared" ref="M6:M9" si="0">$M$4-L6</f>
        <v>325.8</v>
      </c>
      <c r="N6" s="5">
        <v>67.55</v>
      </c>
      <c r="O6" s="5">
        <v>67.55</v>
      </c>
    </row>
    <row r="7" spans="1:16" x14ac:dyDescent="0.25">
      <c r="J7" s="7">
        <v>625</v>
      </c>
      <c r="K7" s="8">
        <v>1.25</v>
      </c>
      <c r="L7" s="8">
        <v>56.25</v>
      </c>
      <c r="M7" s="8">
        <f t="shared" si="0"/>
        <v>314.55</v>
      </c>
      <c r="N7" s="8">
        <f>(N5/250)*625</f>
        <v>84.424999999999997</v>
      </c>
      <c r="O7" s="8">
        <v>84.424999999999997</v>
      </c>
    </row>
    <row r="8" spans="1:16" x14ac:dyDescent="0.25">
      <c r="J8" s="8">
        <v>1250</v>
      </c>
      <c r="K8" s="8">
        <v>2.5</v>
      </c>
      <c r="L8" s="8">
        <v>112.5</v>
      </c>
      <c r="M8" s="8">
        <f t="shared" si="0"/>
        <v>258.3</v>
      </c>
      <c r="N8" s="8">
        <f t="shared" ref="N8:N10" si="1">(N6/250)*625</f>
        <v>168.875</v>
      </c>
      <c r="O8" s="8">
        <v>168.875</v>
      </c>
    </row>
    <row r="9" spans="1:16" x14ac:dyDescent="0.25">
      <c r="B9" s="1" t="s">
        <v>5</v>
      </c>
      <c r="J9" s="8">
        <v>2500</v>
      </c>
      <c r="K9" s="8">
        <v>5</v>
      </c>
      <c r="L9" s="8">
        <v>225</v>
      </c>
      <c r="M9" s="8">
        <f t="shared" si="0"/>
        <v>145.80000000000001</v>
      </c>
      <c r="N9" s="8">
        <f t="shared" si="1"/>
        <v>211.0625</v>
      </c>
      <c r="O9" s="8">
        <v>211.0625</v>
      </c>
    </row>
    <row r="10" spans="1:16" x14ac:dyDescent="0.25">
      <c r="A10">
        <v>1</v>
      </c>
      <c r="B10">
        <v>0</v>
      </c>
      <c r="C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J10" s="8">
        <v>5000</v>
      </c>
      <c r="K10" s="8">
        <v>10</v>
      </c>
      <c r="L10" s="8">
        <v>450</v>
      </c>
      <c r="M10" s="8">
        <f>L19-L10</f>
        <v>211.79999999999995</v>
      </c>
      <c r="N10" s="8">
        <f t="shared" si="1"/>
        <v>422.1875</v>
      </c>
      <c r="O10" s="8">
        <v>422.1875</v>
      </c>
      <c r="P10" t="s">
        <v>154</v>
      </c>
    </row>
    <row r="11" spans="1:16" x14ac:dyDescent="0.25">
      <c r="A11" s="21">
        <v>2</v>
      </c>
      <c r="B11" s="21" t="str">
        <f t="shared" ref="B11:B17" si="2">E11&amp;"_"&amp;D11&amp;"_"&amp;F11&amp;"_"&amp;G11&amp;"_"&amp;C11</f>
        <v>Ctrl_1_DMSO_TSB_A</v>
      </c>
      <c r="C11" s="21" t="s">
        <v>17</v>
      </c>
      <c r="D11" s="21">
        <v>1</v>
      </c>
      <c r="E11" s="22" t="s">
        <v>13</v>
      </c>
      <c r="F11" s="21" t="s">
        <v>25</v>
      </c>
      <c r="G11" s="21" t="s">
        <v>16</v>
      </c>
      <c r="H11" s="21" t="s">
        <v>17</v>
      </c>
      <c r="L11">
        <f>SUM(L4:L10)</f>
        <v>911.25</v>
      </c>
      <c r="M11">
        <f>SUM(M4:M10)</f>
        <v>1975.35</v>
      </c>
    </row>
    <row r="12" spans="1:16" x14ac:dyDescent="0.25">
      <c r="A12" s="21">
        <v>3</v>
      </c>
      <c r="B12" s="21" t="str">
        <f t="shared" si="2"/>
        <v>250_1_BOA_TSB_A</v>
      </c>
      <c r="C12" s="21" t="s">
        <v>17</v>
      </c>
      <c r="D12" s="21">
        <v>1</v>
      </c>
      <c r="E12" s="23">
        <v>250</v>
      </c>
      <c r="F12" s="21" t="s">
        <v>144</v>
      </c>
      <c r="G12" s="21" t="s">
        <v>16</v>
      </c>
      <c r="H12" s="21" t="s">
        <v>17</v>
      </c>
      <c r="J12" s="1" t="s">
        <v>159</v>
      </c>
    </row>
    <row r="13" spans="1:16" x14ac:dyDescent="0.25">
      <c r="A13" s="21">
        <v>4</v>
      </c>
      <c r="B13" s="21" t="str">
        <f t="shared" si="2"/>
        <v>500_1_BOA_TSB_A</v>
      </c>
      <c r="C13" s="21" t="s">
        <v>17</v>
      </c>
      <c r="D13" s="21">
        <v>1</v>
      </c>
      <c r="E13" s="24">
        <v>500</v>
      </c>
      <c r="F13" s="21" t="s">
        <v>144</v>
      </c>
      <c r="G13" s="21" t="s">
        <v>16</v>
      </c>
      <c r="H13" s="21" t="s">
        <v>17</v>
      </c>
      <c r="J13" s="5"/>
      <c r="L13" s="5"/>
      <c r="N13" s="5"/>
      <c r="O13" s="5"/>
    </row>
    <row r="14" spans="1:16" x14ac:dyDescent="0.25">
      <c r="A14" s="21">
        <v>5</v>
      </c>
      <c r="B14" s="21" t="str">
        <f t="shared" si="2"/>
        <v>625_1_BOA_TSB_A</v>
      </c>
      <c r="C14" s="21" t="s">
        <v>17</v>
      </c>
      <c r="D14" s="21">
        <v>1</v>
      </c>
      <c r="E14" s="23">
        <v>625</v>
      </c>
      <c r="F14" s="21" t="s">
        <v>144</v>
      </c>
      <c r="G14" s="21" t="s">
        <v>16</v>
      </c>
      <c r="H14" s="21" t="s">
        <v>17</v>
      </c>
      <c r="J14" s="4" t="s">
        <v>149</v>
      </c>
      <c r="K14" s="4"/>
      <c r="L14" s="2" t="s">
        <v>150</v>
      </c>
      <c r="N14" s="2"/>
    </row>
    <row r="15" spans="1:16" x14ac:dyDescent="0.25">
      <c r="A15" s="21">
        <v>6</v>
      </c>
      <c r="B15" s="21" t="str">
        <f t="shared" si="2"/>
        <v>1250_1_BOA_TSB_A</v>
      </c>
      <c r="C15" s="21" t="s">
        <v>17</v>
      </c>
      <c r="D15" s="21">
        <v>1</v>
      </c>
      <c r="E15" s="25">
        <v>1250</v>
      </c>
      <c r="F15" s="21" t="s">
        <v>144</v>
      </c>
      <c r="G15" s="21" t="s">
        <v>16</v>
      </c>
      <c r="H15" s="21" t="s">
        <v>17</v>
      </c>
      <c r="J15" s="5" t="s">
        <v>8</v>
      </c>
      <c r="K15" s="5" t="s">
        <v>9</v>
      </c>
      <c r="L15" s="5" t="s">
        <v>33</v>
      </c>
      <c r="M15" s="5" t="s">
        <v>34</v>
      </c>
      <c r="N15" s="5" t="s">
        <v>12</v>
      </c>
      <c r="O15" s="5" t="s">
        <v>23</v>
      </c>
    </row>
    <row r="16" spans="1:16" x14ac:dyDescent="0.25">
      <c r="A16" s="21">
        <v>7</v>
      </c>
      <c r="B16" s="21" t="str">
        <f t="shared" si="2"/>
        <v>2500_1_BOA_TSB_A</v>
      </c>
      <c r="C16" s="21" t="s">
        <v>17</v>
      </c>
      <c r="D16" s="21">
        <v>1</v>
      </c>
      <c r="E16" s="25">
        <v>2500</v>
      </c>
      <c r="F16" s="21" t="s">
        <v>144</v>
      </c>
      <c r="G16" s="21" t="s">
        <v>16</v>
      </c>
      <c r="H16" s="21" t="s">
        <v>17</v>
      </c>
      <c r="J16" s="3">
        <v>0</v>
      </c>
      <c r="K16" s="5"/>
      <c r="L16" s="5">
        <v>0</v>
      </c>
      <c r="M16" s="6">
        <f>M4</f>
        <v>370.8</v>
      </c>
      <c r="N16" s="5">
        <v>0</v>
      </c>
      <c r="O16" s="5">
        <v>0</v>
      </c>
    </row>
    <row r="17" spans="1:15" x14ac:dyDescent="0.25">
      <c r="A17" s="21">
        <v>8</v>
      </c>
      <c r="B17" s="21" t="str">
        <f t="shared" si="2"/>
        <v>5000_1_BOA_TSB_A</v>
      </c>
      <c r="C17" s="21" t="s">
        <v>17</v>
      </c>
      <c r="D17" s="21">
        <v>1</v>
      </c>
      <c r="E17" s="25">
        <v>5000</v>
      </c>
      <c r="F17" s="21" t="s">
        <v>144</v>
      </c>
      <c r="G17" s="21" t="s">
        <v>16</v>
      </c>
      <c r="H17" s="21" t="s">
        <v>17</v>
      </c>
      <c r="J17" s="7">
        <v>10</v>
      </c>
      <c r="K17" s="8"/>
      <c r="L17" s="8">
        <v>132.4</v>
      </c>
      <c r="M17" s="8">
        <f>$M$4-L17</f>
        <v>238.4</v>
      </c>
      <c r="N17" s="40">
        <v>2.42</v>
      </c>
      <c r="O17" s="40">
        <v>2.42</v>
      </c>
    </row>
    <row r="18" spans="1:15" x14ac:dyDescent="0.25">
      <c r="A18" s="16">
        <v>9</v>
      </c>
      <c r="B18" s="16" t="s">
        <v>141</v>
      </c>
      <c r="C18" s="16" t="s">
        <v>18</v>
      </c>
      <c r="D18" s="16">
        <v>1</v>
      </c>
      <c r="E18" s="17" t="s">
        <v>13</v>
      </c>
      <c r="F18" s="16" t="s">
        <v>25</v>
      </c>
      <c r="G18" s="16" t="s">
        <v>16</v>
      </c>
      <c r="H18" s="16" t="s">
        <v>18</v>
      </c>
      <c r="J18" s="5">
        <v>25</v>
      </c>
      <c r="K18" s="5"/>
      <c r="L18" s="8">
        <v>330.8</v>
      </c>
      <c r="M18" s="8">
        <f t="shared" ref="M18" si="3">$M$16-L18</f>
        <v>40</v>
      </c>
      <c r="N18" s="41">
        <v>6.05</v>
      </c>
      <c r="O18" s="41">
        <v>6.05</v>
      </c>
    </row>
    <row r="19" spans="1:15" x14ac:dyDescent="0.25">
      <c r="A19" s="16">
        <v>10</v>
      </c>
      <c r="B19" s="16" t="str">
        <f t="shared" ref="B19:B33" si="4">E19&amp;"_"&amp;D19&amp;"_"&amp;F19&amp;"_"&amp;G19&amp;"_"&amp;C19</f>
        <v>250_1_BOA_TSB_B</v>
      </c>
      <c r="C19" s="16" t="s">
        <v>18</v>
      </c>
      <c r="D19" s="16">
        <v>1</v>
      </c>
      <c r="E19" s="18">
        <v>250</v>
      </c>
      <c r="F19" s="21" t="s">
        <v>144</v>
      </c>
      <c r="G19" s="16" t="s">
        <v>16</v>
      </c>
      <c r="H19" s="16" t="s">
        <v>18</v>
      </c>
      <c r="J19" s="7">
        <v>50</v>
      </c>
      <c r="K19" s="8"/>
      <c r="L19" s="8">
        <v>661.8</v>
      </c>
      <c r="M19" s="8">
        <v>0</v>
      </c>
      <c r="N19" s="8">
        <v>12.11</v>
      </c>
      <c r="O19" s="8">
        <v>12.11</v>
      </c>
    </row>
    <row r="20" spans="1:15" x14ac:dyDescent="0.25">
      <c r="A20" s="16">
        <v>11</v>
      </c>
      <c r="B20" s="16" t="str">
        <f t="shared" si="4"/>
        <v>500_1_BOA_TSB_B</v>
      </c>
      <c r="C20" s="16" t="s">
        <v>18</v>
      </c>
      <c r="D20" s="16">
        <v>1</v>
      </c>
      <c r="E20" s="19">
        <v>500</v>
      </c>
      <c r="F20" s="21" t="s">
        <v>144</v>
      </c>
      <c r="G20" s="16" t="s">
        <v>16</v>
      </c>
      <c r="H20" s="16" t="s">
        <v>18</v>
      </c>
      <c r="J20" s="5"/>
      <c r="K20" s="5"/>
      <c r="L20" s="5"/>
      <c r="M20" s="5"/>
      <c r="N20" s="5"/>
      <c r="O20" s="5"/>
    </row>
    <row r="21" spans="1:15" x14ac:dyDescent="0.25">
      <c r="A21" s="16">
        <v>12</v>
      </c>
      <c r="B21" s="16" t="str">
        <f t="shared" si="4"/>
        <v>625_1_BOA_TSB_B</v>
      </c>
      <c r="C21" s="16" t="s">
        <v>18</v>
      </c>
      <c r="D21" s="16">
        <v>1</v>
      </c>
      <c r="E21" s="18">
        <v>625</v>
      </c>
      <c r="F21" s="21" t="s">
        <v>144</v>
      </c>
      <c r="G21" s="16" t="s">
        <v>16</v>
      </c>
      <c r="H21" s="16" t="s">
        <v>18</v>
      </c>
      <c r="J21" s="1" t="s">
        <v>152</v>
      </c>
      <c r="K21" s="5"/>
      <c r="L21" s="5"/>
      <c r="M21" s="5"/>
      <c r="N21" s="5"/>
      <c r="O21" s="5"/>
    </row>
    <row r="22" spans="1:15" x14ac:dyDescent="0.25">
      <c r="A22" s="16">
        <v>13</v>
      </c>
      <c r="B22" s="16" t="str">
        <f t="shared" si="4"/>
        <v>1250_1_BOA_TSB_B</v>
      </c>
      <c r="C22" s="16" t="s">
        <v>18</v>
      </c>
      <c r="D22" s="16">
        <v>1</v>
      </c>
      <c r="E22" s="20">
        <v>1250</v>
      </c>
      <c r="F22" s="21" t="s">
        <v>144</v>
      </c>
      <c r="G22" s="16" t="s">
        <v>16</v>
      </c>
      <c r="H22" s="16" t="s">
        <v>18</v>
      </c>
      <c r="J22" t="s">
        <v>153</v>
      </c>
      <c r="K22" s="5"/>
      <c r="L22" s="5"/>
      <c r="M22" s="5"/>
      <c r="N22" s="5"/>
      <c r="O22" s="5"/>
    </row>
    <row r="23" spans="1:15" x14ac:dyDescent="0.25">
      <c r="A23" s="16">
        <v>14</v>
      </c>
      <c r="B23" s="16" t="str">
        <f t="shared" si="4"/>
        <v>2500_1_BOA_TSB_B</v>
      </c>
      <c r="C23" s="16" t="s">
        <v>18</v>
      </c>
      <c r="D23" s="16">
        <v>1</v>
      </c>
      <c r="E23" s="20">
        <v>2500</v>
      </c>
      <c r="F23" s="21" t="s">
        <v>144</v>
      </c>
      <c r="G23" s="16" t="s">
        <v>16</v>
      </c>
      <c r="H23" s="16" t="s">
        <v>18</v>
      </c>
      <c r="J23" s="2" t="s">
        <v>151</v>
      </c>
    </row>
    <row r="24" spans="1:15" x14ac:dyDescent="0.25">
      <c r="A24" s="16">
        <v>15</v>
      </c>
      <c r="B24" s="16" t="str">
        <f t="shared" si="4"/>
        <v>5000_1_BOA_TSB_B</v>
      </c>
      <c r="C24" s="16" t="s">
        <v>18</v>
      </c>
      <c r="D24" s="16">
        <v>1</v>
      </c>
      <c r="E24" s="20">
        <v>5000</v>
      </c>
      <c r="F24" s="21" t="s">
        <v>144</v>
      </c>
      <c r="G24" s="16" t="s">
        <v>16</v>
      </c>
      <c r="H24" s="16" t="s">
        <v>18</v>
      </c>
    </row>
    <row r="25" spans="1:15" x14ac:dyDescent="0.25">
      <c r="A25" s="13">
        <v>16</v>
      </c>
      <c r="B25" t="s">
        <v>142</v>
      </c>
      <c r="H25" s="13" t="s">
        <v>17</v>
      </c>
      <c r="K25">
        <f>L19/45</f>
        <v>14.706666666666665</v>
      </c>
      <c r="L25">
        <f>K25*3</f>
        <v>44.12</v>
      </c>
    </row>
    <row r="26" spans="1:15" x14ac:dyDescent="0.25">
      <c r="A26" s="13">
        <v>17</v>
      </c>
      <c r="B26" s="21" t="str">
        <f t="shared" si="4"/>
        <v>10_1_AMPO_TSB_A</v>
      </c>
      <c r="C26" s="21" t="s">
        <v>17</v>
      </c>
      <c r="D26" s="21">
        <v>1</v>
      </c>
      <c r="E26" s="24">
        <v>10</v>
      </c>
      <c r="F26" s="21" t="s">
        <v>143</v>
      </c>
      <c r="G26" s="21" t="s">
        <v>16</v>
      </c>
      <c r="H26" s="21" t="s">
        <v>17</v>
      </c>
      <c r="L26">
        <f>K25*4</f>
        <v>58.826666666666661</v>
      </c>
    </row>
    <row r="27" spans="1:15" x14ac:dyDescent="0.25">
      <c r="A27" s="13">
        <v>18</v>
      </c>
      <c r="B27" s="16" t="str">
        <f t="shared" si="4"/>
        <v>10_2_AMPO_TSB_B</v>
      </c>
      <c r="C27" s="16" t="s">
        <v>18</v>
      </c>
      <c r="D27" s="16">
        <v>2</v>
      </c>
      <c r="E27" s="19">
        <v>10</v>
      </c>
      <c r="F27" s="16" t="s">
        <v>143</v>
      </c>
      <c r="G27" s="16" t="s">
        <v>16</v>
      </c>
      <c r="H27" s="16" t="s">
        <v>17</v>
      </c>
    </row>
    <row r="28" spans="1:15" x14ac:dyDescent="0.25">
      <c r="A28" s="13">
        <v>19</v>
      </c>
      <c r="B28" s="21" t="str">
        <f t="shared" si="4"/>
        <v>25_1_AMPO_TSB_A</v>
      </c>
      <c r="C28" s="21" t="s">
        <v>17</v>
      </c>
      <c r="D28" s="21">
        <v>1</v>
      </c>
      <c r="E28" s="24">
        <v>25</v>
      </c>
      <c r="F28" s="21" t="s">
        <v>143</v>
      </c>
      <c r="G28" s="21" t="s">
        <v>16</v>
      </c>
      <c r="H28" s="21" t="s">
        <v>17</v>
      </c>
    </row>
    <row r="29" spans="1:15" x14ac:dyDescent="0.25">
      <c r="A29" s="10">
        <v>20</v>
      </c>
      <c r="B29" s="16" t="str">
        <f t="shared" si="4"/>
        <v>25_2_AMPO_TSB_B</v>
      </c>
      <c r="C29" s="16" t="s">
        <v>18</v>
      </c>
      <c r="D29" s="16">
        <v>2</v>
      </c>
      <c r="E29" s="19">
        <v>25</v>
      </c>
      <c r="F29" s="16" t="s">
        <v>143</v>
      </c>
      <c r="G29" s="16" t="s">
        <v>16</v>
      </c>
      <c r="H29" s="16" t="s">
        <v>18</v>
      </c>
    </row>
    <row r="30" spans="1:15" x14ac:dyDescent="0.25">
      <c r="A30" s="10">
        <v>21</v>
      </c>
      <c r="B30" s="21" t="str">
        <f t="shared" si="4"/>
        <v>50_1_AMPO_TSB_A</v>
      </c>
      <c r="C30" s="21" t="s">
        <v>17</v>
      </c>
      <c r="D30" s="21">
        <v>1</v>
      </c>
      <c r="E30" s="25">
        <v>50</v>
      </c>
      <c r="F30" s="21" t="s">
        <v>143</v>
      </c>
      <c r="G30" s="21" t="s">
        <v>16</v>
      </c>
      <c r="H30" s="21" t="s">
        <v>18</v>
      </c>
    </row>
    <row r="31" spans="1:15" x14ac:dyDescent="0.25">
      <c r="A31" s="10">
        <v>22</v>
      </c>
      <c r="B31" s="16" t="str">
        <f t="shared" si="4"/>
        <v>50_1_AMPO_TSB_B</v>
      </c>
      <c r="C31" s="16" t="s">
        <v>18</v>
      </c>
      <c r="D31" s="16">
        <v>1</v>
      </c>
      <c r="E31" s="19">
        <v>50</v>
      </c>
      <c r="F31" s="16" t="s">
        <v>143</v>
      </c>
      <c r="G31" s="16" t="s">
        <v>16</v>
      </c>
      <c r="H31" s="16" t="s">
        <v>18</v>
      </c>
    </row>
    <row r="32" spans="1:15" x14ac:dyDescent="0.25">
      <c r="A32" s="10">
        <v>23</v>
      </c>
      <c r="B32" s="21" t="str">
        <f t="shared" si="4"/>
        <v>H_1_DMSO_TSB_A</v>
      </c>
      <c r="C32" s="21" t="s">
        <v>17</v>
      </c>
      <c r="D32" s="21">
        <v>1</v>
      </c>
      <c r="E32" s="24" t="s">
        <v>70</v>
      </c>
      <c r="F32" s="21" t="s">
        <v>25</v>
      </c>
      <c r="G32" s="21" t="s">
        <v>16</v>
      </c>
      <c r="H32" s="21" t="s">
        <v>18</v>
      </c>
    </row>
    <row r="33" spans="1:10" x14ac:dyDescent="0.25">
      <c r="A33">
        <v>24</v>
      </c>
      <c r="B33" s="16" t="str">
        <f t="shared" si="4"/>
        <v>H_1_DMSO_TSB_B</v>
      </c>
      <c r="C33" s="16" t="s">
        <v>18</v>
      </c>
      <c r="D33" s="16">
        <v>1</v>
      </c>
      <c r="E33" s="19" t="s">
        <v>70</v>
      </c>
      <c r="F33" s="16" t="s">
        <v>25</v>
      </c>
      <c r="G33" s="16" t="s">
        <v>16</v>
      </c>
      <c r="H33" s="16">
        <v>0</v>
      </c>
    </row>
    <row r="34" spans="1:10" x14ac:dyDescent="0.25">
      <c r="A34">
        <v>25</v>
      </c>
      <c r="B34">
        <v>0</v>
      </c>
      <c r="C34" t="s">
        <v>19</v>
      </c>
      <c r="D34">
        <v>0</v>
      </c>
      <c r="E34">
        <v>0</v>
      </c>
      <c r="F34">
        <v>0</v>
      </c>
      <c r="G34">
        <v>0</v>
      </c>
      <c r="H34">
        <v>0</v>
      </c>
      <c r="J34">
        <f xml:space="preserve"> 23*96</f>
        <v>2208</v>
      </c>
    </row>
  </sheetData>
  <pageMargins left="0.7" right="0.7" top="0.75" bottom="0.75" header="0.3" footer="0.3"/>
  <pageSetup paperSize="9" scale="5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F77F-9F4F-4314-85CF-742067BCA786}">
  <dimension ref="A1:S39"/>
  <sheetViews>
    <sheetView topLeftCell="A10" workbookViewId="0">
      <selection activeCell="B30" sqref="B30:B33"/>
    </sheetView>
  </sheetViews>
  <sheetFormatPr defaultRowHeight="15" x14ac:dyDescent="0.25"/>
  <cols>
    <col min="2" max="2" width="21.85546875" customWidth="1"/>
    <col min="10" max="10" width="11.5703125" customWidth="1"/>
    <col min="11" max="11" width="11.7109375" customWidth="1"/>
    <col min="12" max="12" width="18.5703125" customWidth="1"/>
    <col min="13" max="13" width="20" customWidth="1"/>
    <col min="14" max="14" width="19.28515625" customWidth="1"/>
  </cols>
  <sheetData>
    <row r="1" spans="1:16" x14ac:dyDescent="0.25">
      <c r="B1" t="s">
        <v>31</v>
      </c>
    </row>
    <row r="2" spans="1:16" x14ac:dyDescent="0.25">
      <c r="B2" t="s">
        <v>32</v>
      </c>
      <c r="J2" s="4" t="s">
        <v>147</v>
      </c>
      <c r="K2" s="4"/>
      <c r="L2" s="2" t="s">
        <v>148</v>
      </c>
      <c r="M2" s="2"/>
      <c r="N2" s="2"/>
    </row>
    <row r="3" spans="1:16" x14ac:dyDescent="0.25">
      <c r="J3" s="5" t="s">
        <v>8</v>
      </c>
      <c r="K3" s="5" t="s">
        <v>9</v>
      </c>
      <c r="L3" s="5" t="s">
        <v>33</v>
      </c>
      <c r="M3" s="5" t="s">
        <v>34</v>
      </c>
      <c r="N3" s="5" t="s">
        <v>12</v>
      </c>
      <c r="O3" s="5" t="s">
        <v>23</v>
      </c>
    </row>
    <row r="4" spans="1:16" x14ac:dyDescent="0.25">
      <c r="B4">
        <v>1</v>
      </c>
      <c r="C4" t="s">
        <v>164</v>
      </c>
      <c r="J4" s="3">
        <v>0</v>
      </c>
      <c r="K4" s="5">
        <v>0</v>
      </c>
      <c r="L4" s="5">
        <v>0</v>
      </c>
      <c r="M4" s="6">
        <v>370.8</v>
      </c>
      <c r="N4" s="5">
        <v>0</v>
      </c>
      <c r="O4" s="5">
        <v>0</v>
      </c>
    </row>
    <row r="5" spans="1:16" x14ac:dyDescent="0.25">
      <c r="B5">
        <v>2</v>
      </c>
      <c r="C5" t="s">
        <v>3</v>
      </c>
      <c r="J5" s="7">
        <v>250</v>
      </c>
      <c r="K5" s="8">
        <v>0.5</v>
      </c>
      <c r="L5" s="8">
        <v>22.5</v>
      </c>
      <c r="M5" s="8">
        <f>$M$4-L5</f>
        <v>348.3</v>
      </c>
      <c r="N5" s="40">
        <v>33.770000000000003</v>
      </c>
      <c r="O5" s="8">
        <v>33.770000000000003</v>
      </c>
    </row>
    <row r="6" spans="1:16" x14ac:dyDescent="0.25">
      <c r="B6">
        <v>60</v>
      </c>
      <c r="C6" t="s">
        <v>4</v>
      </c>
      <c r="J6" s="5">
        <v>500</v>
      </c>
      <c r="K6" s="5">
        <v>1</v>
      </c>
      <c r="L6" s="8">
        <v>45</v>
      </c>
      <c r="M6" s="8">
        <f t="shared" ref="M6:M9" si="0">$M$4-L6</f>
        <v>325.8</v>
      </c>
      <c r="N6" s="5">
        <v>67.55</v>
      </c>
      <c r="O6" s="5">
        <v>67.55</v>
      </c>
    </row>
    <row r="7" spans="1:16" x14ac:dyDescent="0.25">
      <c r="J7" s="7">
        <v>625</v>
      </c>
      <c r="K7" s="8">
        <v>1.25</v>
      </c>
      <c r="L7" s="8">
        <v>56.25</v>
      </c>
      <c r="M7" s="8">
        <f t="shared" si="0"/>
        <v>314.55</v>
      </c>
      <c r="N7" s="8">
        <f>(N5/250)*625</f>
        <v>84.424999999999997</v>
      </c>
      <c r="O7" s="8">
        <v>84.424999999999997</v>
      </c>
    </row>
    <row r="8" spans="1:16" x14ac:dyDescent="0.25">
      <c r="J8" s="8">
        <v>1250</v>
      </c>
      <c r="K8" s="8">
        <v>2.5</v>
      </c>
      <c r="L8" s="8">
        <v>112.5</v>
      </c>
      <c r="M8" s="8">
        <f t="shared" si="0"/>
        <v>258.3</v>
      </c>
      <c r="N8" s="8">
        <f t="shared" ref="N8:N10" si="1">(N6/250)*625</f>
        <v>168.875</v>
      </c>
      <c r="O8" s="8">
        <v>168.875</v>
      </c>
    </row>
    <row r="9" spans="1:16" x14ac:dyDescent="0.25">
      <c r="B9" s="1" t="s">
        <v>5</v>
      </c>
      <c r="J9" s="8">
        <v>2500</v>
      </c>
      <c r="K9" s="8">
        <v>5</v>
      </c>
      <c r="L9" s="8">
        <v>225</v>
      </c>
      <c r="M9" s="8">
        <f t="shared" si="0"/>
        <v>145.80000000000001</v>
      </c>
      <c r="N9" s="8">
        <f t="shared" si="1"/>
        <v>211.0625</v>
      </c>
      <c r="O9" s="8">
        <v>211.0625</v>
      </c>
    </row>
    <row r="10" spans="1:16" x14ac:dyDescent="0.25">
      <c r="A10">
        <v>1</v>
      </c>
      <c r="B10">
        <v>0</v>
      </c>
      <c r="C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J10" s="8">
        <v>5000</v>
      </c>
      <c r="K10" s="8">
        <v>10</v>
      </c>
      <c r="L10" s="8">
        <v>450</v>
      </c>
      <c r="M10" s="8">
        <v>211.8</v>
      </c>
      <c r="N10" s="8">
        <f t="shared" si="1"/>
        <v>422.1875</v>
      </c>
      <c r="O10" s="8">
        <v>422.1875</v>
      </c>
      <c r="P10" t="s">
        <v>154</v>
      </c>
    </row>
    <row r="11" spans="1:16" x14ac:dyDescent="0.25">
      <c r="A11" s="21">
        <v>2</v>
      </c>
      <c r="B11" s="21" t="str">
        <f t="shared" ref="B11:B17" si="2">E11&amp;"_"&amp;D11&amp;"_"&amp;F11&amp;"_"&amp;G11&amp;"_"&amp;C11</f>
        <v>Ctrl_1_DMSO_TSB_A</v>
      </c>
      <c r="C11" s="21" t="s">
        <v>17</v>
      </c>
      <c r="D11" s="21">
        <v>1</v>
      </c>
      <c r="E11" s="22" t="s">
        <v>13</v>
      </c>
      <c r="F11" s="21" t="s">
        <v>25</v>
      </c>
      <c r="G11" s="21" t="s">
        <v>16</v>
      </c>
      <c r="H11" s="21" t="s">
        <v>17</v>
      </c>
      <c r="L11">
        <f>SUM(L4:L10)</f>
        <v>911.25</v>
      </c>
      <c r="M11">
        <f>SUM(M4:M10)</f>
        <v>1975.35</v>
      </c>
    </row>
    <row r="12" spans="1:16" x14ac:dyDescent="0.25">
      <c r="A12" s="21">
        <v>3</v>
      </c>
      <c r="B12" s="21" t="str">
        <f t="shared" si="2"/>
        <v>250_1_BOA_TSB_A</v>
      </c>
      <c r="C12" s="21" t="s">
        <v>17</v>
      </c>
      <c r="D12" s="21">
        <v>1</v>
      </c>
      <c r="E12" s="23">
        <v>250</v>
      </c>
      <c r="F12" s="21" t="s">
        <v>144</v>
      </c>
      <c r="G12" s="21" t="s">
        <v>16</v>
      </c>
      <c r="H12" s="21" t="s">
        <v>17</v>
      </c>
      <c r="J12" s="1" t="s">
        <v>161</v>
      </c>
    </row>
    <row r="13" spans="1:16" x14ac:dyDescent="0.25">
      <c r="A13" s="21">
        <v>4</v>
      </c>
      <c r="B13" s="21" t="str">
        <f t="shared" si="2"/>
        <v>500_1_BOA_TSB_A</v>
      </c>
      <c r="C13" s="21" t="s">
        <v>17</v>
      </c>
      <c r="D13" s="21">
        <v>1</v>
      </c>
      <c r="E13" s="24">
        <v>500</v>
      </c>
      <c r="F13" s="21" t="s">
        <v>144</v>
      </c>
      <c r="G13" s="21" t="s">
        <v>16</v>
      </c>
      <c r="H13" s="21" t="s">
        <v>17</v>
      </c>
      <c r="J13" s="5"/>
      <c r="L13" s="5"/>
      <c r="N13" s="5"/>
      <c r="O13" s="5"/>
    </row>
    <row r="14" spans="1:16" x14ac:dyDescent="0.25">
      <c r="A14" s="21">
        <v>5</v>
      </c>
      <c r="B14" s="21" t="str">
        <f t="shared" si="2"/>
        <v>625_1_BOA_TSB_A</v>
      </c>
      <c r="C14" s="21" t="s">
        <v>17</v>
      </c>
      <c r="D14" s="21">
        <v>1</v>
      </c>
      <c r="E14" s="23">
        <v>625</v>
      </c>
      <c r="F14" s="21" t="s">
        <v>144</v>
      </c>
      <c r="G14" s="21" t="s">
        <v>16</v>
      </c>
      <c r="H14" s="21" t="s">
        <v>17</v>
      </c>
      <c r="J14" s="4" t="s">
        <v>155</v>
      </c>
      <c r="K14" s="4"/>
      <c r="L14" s="42" t="s">
        <v>156</v>
      </c>
      <c r="N14" s="2"/>
    </row>
    <row r="15" spans="1:16" x14ac:dyDescent="0.25">
      <c r="A15" s="21">
        <v>6</v>
      </c>
      <c r="B15" s="21" t="str">
        <f t="shared" si="2"/>
        <v>1250_1_BOA_TSB_A</v>
      </c>
      <c r="C15" s="21" t="s">
        <v>17</v>
      </c>
      <c r="D15" s="21">
        <v>1</v>
      </c>
      <c r="E15" s="25">
        <v>1250</v>
      </c>
      <c r="F15" s="21" t="s">
        <v>144</v>
      </c>
      <c r="G15" s="21" t="s">
        <v>16</v>
      </c>
      <c r="H15" s="21" t="s">
        <v>17</v>
      </c>
      <c r="J15" s="5" t="s">
        <v>8</v>
      </c>
      <c r="K15" s="5" t="s">
        <v>9</v>
      </c>
      <c r="L15" s="43" t="s">
        <v>33</v>
      </c>
      <c r="M15" s="5" t="s">
        <v>34</v>
      </c>
      <c r="N15" s="5" t="s">
        <v>12</v>
      </c>
      <c r="O15" s="5" t="s">
        <v>23</v>
      </c>
    </row>
    <row r="16" spans="1:16" x14ac:dyDescent="0.25">
      <c r="A16" s="21">
        <v>7</v>
      </c>
      <c r="B16" s="21" t="str">
        <f t="shared" si="2"/>
        <v>2500_1_BOA_TSB_A</v>
      </c>
      <c r="C16" s="21" t="s">
        <v>17</v>
      </c>
      <c r="D16" s="21">
        <v>1</v>
      </c>
      <c r="E16" s="25">
        <v>2500</v>
      </c>
      <c r="F16" s="21" t="s">
        <v>144</v>
      </c>
      <c r="G16" s="21" t="s">
        <v>16</v>
      </c>
      <c r="H16" s="21" t="s">
        <v>17</v>
      </c>
      <c r="J16" s="3">
        <v>0</v>
      </c>
      <c r="K16" s="5">
        <v>0</v>
      </c>
      <c r="L16" s="43">
        <v>0</v>
      </c>
      <c r="M16" s="6">
        <v>370.8</v>
      </c>
      <c r="N16" s="5">
        <v>0</v>
      </c>
      <c r="O16" s="5">
        <v>0</v>
      </c>
    </row>
    <row r="17" spans="1:19" x14ac:dyDescent="0.25">
      <c r="A17" s="21">
        <v>8</v>
      </c>
      <c r="B17" s="21" t="str">
        <f t="shared" si="2"/>
        <v>5000_1_BOA_TSB_A</v>
      </c>
      <c r="C17" s="21" t="s">
        <v>17</v>
      </c>
      <c r="D17" s="21">
        <v>1</v>
      </c>
      <c r="E17" s="25">
        <v>5000</v>
      </c>
      <c r="F17" s="21" t="s">
        <v>144</v>
      </c>
      <c r="G17" s="21" t="s">
        <v>16</v>
      </c>
      <c r="H17" s="21" t="s">
        <v>17</v>
      </c>
      <c r="J17">
        <v>500</v>
      </c>
      <c r="K17">
        <v>1</v>
      </c>
      <c r="L17" s="8">
        <v>45</v>
      </c>
      <c r="M17">
        <f>$M$16-L17</f>
        <v>325.8</v>
      </c>
      <c r="N17">
        <v>186.55</v>
      </c>
      <c r="O17">
        <v>186.55</v>
      </c>
    </row>
    <row r="18" spans="1:19" x14ac:dyDescent="0.25">
      <c r="A18" s="16">
        <v>9</v>
      </c>
      <c r="B18" s="16" t="str">
        <f t="shared" ref="B18:B33" si="3">E18&amp;"_"&amp;D18&amp;"_"&amp;F18&amp;"_"&amp;G18&amp;"_"&amp;C18</f>
        <v>Ctrl_1_DMSO_TSB_B</v>
      </c>
      <c r="C18" s="16" t="s">
        <v>18</v>
      </c>
      <c r="D18" s="16">
        <v>1</v>
      </c>
      <c r="E18" s="17" t="s">
        <v>13</v>
      </c>
      <c r="F18" s="16" t="s">
        <v>25</v>
      </c>
      <c r="G18" s="16" t="s">
        <v>16</v>
      </c>
      <c r="H18" s="16" t="s">
        <v>18</v>
      </c>
      <c r="J18" s="7">
        <v>2500</v>
      </c>
      <c r="K18" s="8">
        <v>5</v>
      </c>
      <c r="L18" s="8">
        <v>225</v>
      </c>
      <c r="M18">
        <f>$M$16-L18</f>
        <v>145.80000000000001</v>
      </c>
      <c r="N18" s="40">
        <v>932.75</v>
      </c>
      <c r="O18" s="40">
        <v>932.75</v>
      </c>
      <c r="S18" t="s">
        <v>160</v>
      </c>
    </row>
    <row r="19" spans="1:19" x14ac:dyDescent="0.25">
      <c r="A19" s="16">
        <v>10</v>
      </c>
      <c r="B19" s="16" t="str">
        <f t="shared" si="3"/>
        <v>250_1_BOA_TSB_B</v>
      </c>
      <c r="C19" s="16" t="s">
        <v>18</v>
      </c>
      <c r="D19" s="16">
        <v>1</v>
      </c>
      <c r="E19" s="18">
        <v>250</v>
      </c>
      <c r="F19" s="21" t="s">
        <v>144</v>
      </c>
      <c r="G19" s="16" t="s">
        <v>16</v>
      </c>
      <c r="H19" s="16" t="s">
        <v>18</v>
      </c>
      <c r="J19" s="3"/>
      <c r="K19" s="5"/>
      <c r="L19" s="43">
        <f>SUM(L17:L18)</f>
        <v>270</v>
      </c>
      <c r="M19" s="5"/>
      <c r="N19" s="5"/>
      <c r="O19" s="5"/>
    </row>
    <row r="20" spans="1:19" x14ac:dyDescent="0.25">
      <c r="A20" s="16">
        <v>11</v>
      </c>
      <c r="B20" s="16" t="str">
        <f t="shared" si="3"/>
        <v>500_1_BOA_TSB_B</v>
      </c>
      <c r="C20" s="16" t="s">
        <v>18</v>
      </c>
      <c r="D20" s="16">
        <v>1</v>
      </c>
      <c r="E20" s="19">
        <v>500</v>
      </c>
      <c r="F20" s="21" t="s">
        <v>144</v>
      </c>
      <c r="G20" s="16" t="s">
        <v>16</v>
      </c>
      <c r="H20" s="16" t="s">
        <v>18</v>
      </c>
      <c r="J20" s="5"/>
      <c r="K20" s="5"/>
      <c r="L20" t="s">
        <v>163</v>
      </c>
      <c r="M20" s="5"/>
      <c r="N20" s="5"/>
      <c r="O20" s="5"/>
    </row>
    <row r="21" spans="1:19" x14ac:dyDescent="0.25">
      <c r="A21" s="16">
        <v>12</v>
      </c>
      <c r="B21" s="16" t="str">
        <f t="shared" si="3"/>
        <v>625_1_BOA_TSB_B</v>
      </c>
      <c r="C21" s="16" t="s">
        <v>18</v>
      </c>
      <c r="D21" s="16">
        <v>1</v>
      </c>
      <c r="E21" s="18">
        <v>625</v>
      </c>
      <c r="F21" s="21" t="s">
        <v>144</v>
      </c>
      <c r="G21" s="16" t="s">
        <v>16</v>
      </c>
      <c r="H21" s="16" t="s">
        <v>18</v>
      </c>
    </row>
    <row r="22" spans="1:19" x14ac:dyDescent="0.25">
      <c r="A22" s="16">
        <v>13</v>
      </c>
      <c r="B22" s="16" t="str">
        <f t="shared" si="3"/>
        <v>1250_1_BOA_TSB_B</v>
      </c>
      <c r="C22" s="16" t="s">
        <v>18</v>
      </c>
      <c r="D22" s="16">
        <v>1</v>
      </c>
      <c r="E22" s="20">
        <v>1250</v>
      </c>
      <c r="F22" s="21" t="s">
        <v>144</v>
      </c>
      <c r="G22" s="16" t="s">
        <v>16</v>
      </c>
      <c r="H22" s="16" t="s">
        <v>18</v>
      </c>
      <c r="J22" s="1" t="s">
        <v>162</v>
      </c>
      <c r="K22" s="5"/>
      <c r="L22" s="5"/>
      <c r="M22" s="5"/>
      <c r="N22" s="5"/>
      <c r="O22" s="5"/>
    </row>
    <row r="23" spans="1:19" x14ac:dyDescent="0.25">
      <c r="A23" s="16">
        <v>14</v>
      </c>
      <c r="B23" s="16" t="str">
        <f t="shared" si="3"/>
        <v>2500_1_BOA_TSB_B</v>
      </c>
      <c r="C23" s="16" t="s">
        <v>18</v>
      </c>
      <c r="D23" s="16">
        <v>1</v>
      </c>
      <c r="E23" s="20">
        <v>2500</v>
      </c>
      <c r="F23" s="21" t="s">
        <v>144</v>
      </c>
      <c r="G23" s="16" t="s">
        <v>16</v>
      </c>
      <c r="H23" s="16" t="s">
        <v>18</v>
      </c>
      <c r="K23" s="5"/>
      <c r="L23" s="44" t="s">
        <v>157</v>
      </c>
      <c r="M23" s="5"/>
      <c r="N23" s="5"/>
      <c r="O23" s="5"/>
    </row>
    <row r="24" spans="1:19" x14ac:dyDescent="0.25">
      <c r="A24" s="16">
        <v>15</v>
      </c>
      <c r="B24" s="16" t="str">
        <f t="shared" si="3"/>
        <v>5000_1_BOA_TSB_B</v>
      </c>
      <c r="C24" s="16" t="s">
        <v>18</v>
      </c>
      <c r="D24" s="16">
        <v>1</v>
      </c>
      <c r="E24" s="20">
        <v>5000</v>
      </c>
      <c r="F24" s="21" t="s">
        <v>144</v>
      </c>
      <c r="G24" s="16" t="s">
        <v>16</v>
      </c>
      <c r="H24" s="16" t="s">
        <v>18</v>
      </c>
      <c r="J24" s="2"/>
    </row>
    <row r="25" spans="1:19" x14ac:dyDescent="0.25">
      <c r="A25" s="13">
        <v>16</v>
      </c>
      <c r="B25" s="13" t="s">
        <v>17</v>
      </c>
      <c r="C25" s="13" t="s">
        <v>17</v>
      </c>
      <c r="D25" s="13" t="s">
        <v>17</v>
      </c>
      <c r="E25" s="13" t="s">
        <v>17</v>
      </c>
      <c r="F25" s="13" t="s">
        <v>17</v>
      </c>
      <c r="G25" s="13" t="s">
        <v>17</v>
      </c>
      <c r="H25" s="13" t="s">
        <v>17</v>
      </c>
      <c r="J25" s="1" t="s">
        <v>6</v>
      </c>
      <c r="L25" t="s">
        <v>7</v>
      </c>
    </row>
    <row r="26" spans="1:19" x14ac:dyDescent="0.25">
      <c r="A26" s="13">
        <v>17</v>
      </c>
      <c r="B26" s="21" t="str">
        <f t="shared" si="3"/>
        <v>2500_1_DMG_TSB_A</v>
      </c>
      <c r="C26" s="21" t="s">
        <v>17</v>
      </c>
      <c r="D26" s="21">
        <v>1</v>
      </c>
      <c r="E26" s="24">
        <v>2500</v>
      </c>
      <c r="F26" s="21" t="s">
        <v>146</v>
      </c>
      <c r="G26" s="21" t="s">
        <v>16</v>
      </c>
      <c r="H26" s="21" t="s">
        <v>17</v>
      </c>
      <c r="J26" t="s">
        <v>8</v>
      </c>
      <c r="K26" t="s">
        <v>9</v>
      </c>
      <c r="L26" t="s">
        <v>33</v>
      </c>
      <c r="M26" t="s">
        <v>34</v>
      </c>
      <c r="N26" t="s">
        <v>12</v>
      </c>
      <c r="O26" t="s">
        <v>23</v>
      </c>
    </row>
    <row r="27" spans="1:19" x14ac:dyDescent="0.25">
      <c r="A27" s="13">
        <v>18</v>
      </c>
      <c r="B27" s="16" t="str">
        <f t="shared" si="3"/>
        <v>2500_2_DMG_TSB_B</v>
      </c>
      <c r="C27" s="16" t="s">
        <v>18</v>
      </c>
      <c r="D27" s="16">
        <v>2</v>
      </c>
      <c r="E27" s="19">
        <v>2500</v>
      </c>
      <c r="F27" s="16" t="s">
        <v>146</v>
      </c>
      <c r="G27" s="16" t="s">
        <v>16</v>
      </c>
      <c r="H27" s="16" t="s">
        <v>18</v>
      </c>
      <c r="J27">
        <v>0</v>
      </c>
      <c r="K27">
        <v>0</v>
      </c>
      <c r="L27">
        <v>0</v>
      </c>
      <c r="M27">
        <v>370.8</v>
      </c>
      <c r="N27">
        <v>0</v>
      </c>
      <c r="O27">
        <v>0</v>
      </c>
    </row>
    <row r="28" spans="1:19" x14ac:dyDescent="0.25">
      <c r="A28" s="13">
        <v>19</v>
      </c>
      <c r="B28" s="21" t="str">
        <f t="shared" si="3"/>
        <v>2500_1_DMG_TSB_A</v>
      </c>
      <c r="C28" s="21" t="s">
        <v>17</v>
      </c>
      <c r="D28" s="21">
        <v>1</v>
      </c>
      <c r="E28" s="24">
        <v>2500</v>
      </c>
      <c r="F28" s="21" t="s">
        <v>146</v>
      </c>
      <c r="G28" s="21" t="s">
        <v>16</v>
      </c>
      <c r="H28" s="21" t="s">
        <v>17</v>
      </c>
      <c r="J28">
        <v>50</v>
      </c>
      <c r="K28">
        <v>8.2400000000000001E-2</v>
      </c>
      <c r="L28">
        <v>3.7079999999999997</v>
      </c>
      <c r="M28">
        <v>367.09199999999998</v>
      </c>
      <c r="N28">
        <v>8.2399999999999984</v>
      </c>
      <c r="O28">
        <v>8.2399999999999984</v>
      </c>
    </row>
    <row r="29" spans="1:19" x14ac:dyDescent="0.25">
      <c r="A29" s="10">
        <v>20</v>
      </c>
      <c r="B29" s="16" t="str">
        <f t="shared" si="3"/>
        <v>2500_2_DMG_TSB_B</v>
      </c>
      <c r="C29" s="16" t="s">
        <v>18</v>
      </c>
      <c r="D29" s="16">
        <v>2</v>
      </c>
      <c r="E29" s="19">
        <v>2500</v>
      </c>
      <c r="F29" s="16" t="s">
        <v>146</v>
      </c>
      <c r="G29" s="16" t="s">
        <v>16</v>
      </c>
      <c r="H29" s="16" t="s">
        <v>18</v>
      </c>
    </row>
    <row r="30" spans="1:19" x14ac:dyDescent="0.25">
      <c r="A30" s="10">
        <v>21</v>
      </c>
      <c r="B30" s="21" t="str">
        <f t="shared" si="3"/>
        <v>500_1_DMG_TSB_A</v>
      </c>
      <c r="C30" s="21" t="s">
        <v>17</v>
      </c>
      <c r="D30" s="21">
        <v>1</v>
      </c>
      <c r="E30" s="25">
        <v>500</v>
      </c>
      <c r="F30" s="21" t="s">
        <v>146</v>
      </c>
      <c r="G30" s="21" t="s">
        <v>16</v>
      </c>
      <c r="H30" s="21" t="s">
        <v>17</v>
      </c>
    </row>
    <row r="31" spans="1:19" x14ac:dyDescent="0.25">
      <c r="A31" s="10">
        <v>22</v>
      </c>
      <c r="B31" s="16" t="str">
        <f t="shared" si="3"/>
        <v>500_1_DMG_TSB_B</v>
      </c>
      <c r="C31" s="16" t="s">
        <v>18</v>
      </c>
      <c r="D31" s="16">
        <v>1</v>
      </c>
      <c r="E31" s="20">
        <v>500</v>
      </c>
      <c r="F31" s="16" t="s">
        <v>146</v>
      </c>
      <c r="G31" s="16" t="s">
        <v>16</v>
      </c>
      <c r="H31" s="16" t="s">
        <v>18</v>
      </c>
      <c r="J31" s="4"/>
      <c r="K31" s="4"/>
      <c r="L31" s="2"/>
      <c r="M31" s="2"/>
      <c r="N31" s="2"/>
    </row>
    <row r="32" spans="1:19" x14ac:dyDescent="0.25">
      <c r="A32" s="10">
        <v>23</v>
      </c>
      <c r="B32" s="21" t="str">
        <f t="shared" si="3"/>
        <v>500_1_DMG_TSB_A</v>
      </c>
      <c r="C32" s="21" t="s">
        <v>17</v>
      </c>
      <c r="D32" s="21">
        <v>1</v>
      </c>
      <c r="E32" s="25">
        <v>500</v>
      </c>
      <c r="F32" s="21" t="s">
        <v>146</v>
      </c>
      <c r="G32" s="21" t="s">
        <v>16</v>
      </c>
      <c r="H32" s="21" t="s">
        <v>17</v>
      </c>
      <c r="J32" s="5"/>
      <c r="K32" s="5"/>
      <c r="L32" s="5"/>
      <c r="M32" s="5"/>
      <c r="N32" s="5"/>
      <c r="O32" s="5"/>
    </row>
    <row r="33" spans="1:15" x14ac:dyDescent="0.25">
      <c r="A33">
        <v>24</v>
      </c>
      <c r="B33" s="16" t="str">
        <f t="shared" si="3"/>
        <v>500_1_DMG_TSB_B</v>
      </c>
      <c r="C33" s="16" t="s">
        <v>18</v>
      </c>
      <c r="D33" s="16">
        <v>1</v>
      </c>
      <c r="E33" s="20">
        <v>500</v>
      </c>
      <c r="F33" s="16" t="s">
        <v>146</v>
      </c>
      <c r="G33" s="16" t="s">
        <v>16</v>
      </c>
      <c r="H33" s="16" t="s">
        <v>18</v>
      </c>
      <c r="J33" s="3"/>
      <c r="K33" s="5"/>
      <c r="L33" s="5"/>
      <c r="M33" s="5"/>
      <c r="N33" s="5"/>
      <c r="O33" s="5"/>
    </row>
    <row r="34" spans="1:15" x14ac:dyDescent="0.25">
      <c r="A34">
        <v>25</v>
      </c>
      <c r="B34">
        <v>0</v>
      </c>
      <c r="C34" t="s">
        <v>19</v>
      </c>
      <c r="D34">
        <v>0</v>
      </c>
      <c r="E34">
        <v>0</v>
      </c>
      <c r="F34">
        <v>0</v>
      </c>
      <c r="G34">
        <v>0</v>
      </c>
      <c r="H34">
        <v>0</v>
      </c>
      <c r="J34" s="3"/>
      <c r="K34" s="5"/>
      <c r="L34" s="5"/>
      <c r="M34" s="5"/>
      <c r="N34" s="5"/>
      <c r="O34" s="5"/>
    </row>
    <row r="35" spans="1:15" x14ac:dyDescent="0.25">
      <c r="J35" s="5"/>
      <c r="K35" s="5"/>
      <c r="L35" s="5"/>
      <c r="M35" s="5"/>
      <c r="N35" s="5"/>
      <c r="O35" s="5"/>
    </row>
    <row r="36" spans="1:15" x14ac:dyDescent="0.25">
      <c r="J36" s="3"/>
      <c r="K36" s="5"/>
      <c r="L36" s="5"/>
      <c r="M36" s="5"/>
      <c r="N36" s="5"/>
      <c r="O36" s="5"/>
    </row>
    <row r="37" spans="1:15" x14ac:dyDescent="0.25">
      <c r="J37" s="5"/>
      <c r="K37" s="5"/>
      <c r="L37" s="5"/>
      <c r="M37" s="5"/>
      <c r="N37" s="5"/>
      <c r="O37" s="5"/>
    </row>
    <row r="38" spans="1:15" x14ac:dyDescent="0.25">
      <c r="J38" s="5"/>
      <c r="K38" s="5"/>
      <c r="L38" s="5"/>
      <c r="M38" s="5"/>
      <c r="N38" s="5"/>
      <c r="O38" s="5"/>
    </row>
    <row r="39" spans="1:15" x14ac:dyDescent="0.25">
      <c r="J39" s="5"/>
      <c r="K39" s="5"/>
      <c r="L39" s="5"/>
      <c r="M39" s="5"/>
      <c r="N39" s="5"/>
      <c r="O3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RUN1_23.11.2020</vt:lpstr>
      <vt:lpstr>RUN3_18.10.2021</vt:lpstr>
      <vt:lpstr>plate_layout_RUN3_Run4</vt:lpstr>
      <vt:lpstr>Metadata RUN3</vt:lpstr>
      <vt:lpstr>RUN4_7.12.2021</vt:lpstr>
      <vt:lpstr>RUN5_BOA_AMPO</vt:lpstr>
      <vt:lpstr>RUN6_BOA_DMG</vt:lpstr>
      <vt:lpstr>plate_layout_RUN3_Run4!Print_Area</vt:lpstr>
      <vt:lpstr>RUN3_18.10.2021!Print_Area</vt:lpstr>
      <vt:lpstr>RUN5_BOA_AMPO!Print_Area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Thönen, Lisa Paulina (IPS)</cp:lastModifiedBy>
  <cp:lastPrinted>2022-02-13T19:03:26Z</cp:lastPrinted>
  <dcterms:created xsi:type="dcterms:W3CDTF">2020-11-23T06:40:56Z</dcterms:created>
  <dcterms:modified xsi:type="dcterms:W3CDTF">2023-04-26T08:42:58Z</dcterms:modified>
</cp:coreProperties>
</file>