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8" i="13" l="1"/>
  <c r="Z13" i="13"/>
  <c r="Z10" i="13"/>
  <c r="Z5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P21" i="14"/>
  <c r="H21" i="14"/>
  <c r="G21" i="14"/>
  <c r="Q11" i="14"/>
  <c r="P11" i="14"/>
  <c r="H11" i="14"/>
  <c r="G11" i="14"/>
  <c r="Q10" i="14"/>
  <c r="P10" i="14"/>
  <c r="H10" i="14"/>
  <c r="G10" i="14"/>
  <c r="Q9" i="14"/>
  <c r="P9" i="14"/>
  <c r="H9" i="14"/>
  <c r="G9" i="14"/>
  <c r="Q8" i="14"/>
  <c r="P8" i="14"/>
  <c r="H8" i="14"/>
  <c r="G8" i="14"/>
  <c r="Q7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<sst xmlns="http://schemas.openxmlformats.org/spreadsheetml/2006/main" count="7862" uniqueCount="7604">
  <si>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</si>
  <si>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</si>
  <si>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</si>
  <si>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</si>
  <si>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</si>
  <si>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</si>
  <si>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</si>
  <si>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</si>
  <si>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</si>
  <si>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</si>
  <si>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</si>
  <si>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</si>
  <si>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</si>
  <si>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</si>
  <si>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</si>
  <si>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</si>
  <si>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</si>
  <si>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</si>
  <si>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</si>
  <si>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</si>
  <si>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</si>
  <si>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</si>
  <si>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</si>
  <si>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</si>
  <si>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</si>
  <si>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</si>
  <si>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</si>
  <si>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</si>
  <si>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</si>
  <si>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</si>
  <si>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</si>
  <si>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</si>
  <si>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</si>
  <si>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</si>
  <si>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</si>
  <si>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</si>
  <si>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</si>
  <si>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</si>
  <si>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</si>
  <si>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</si>
  <si>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</si>
  <si>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</si>
  <si>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</si>
  <si>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</si>
  <si>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</si>
  <si>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</si>
  <si>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</si>
  <si>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</si>
  <si>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</si>
  <si>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</si>
  <si>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</si>
  <si>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</si>
  <si>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</si>
  <si>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</si>
  <si>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</si>
  <si>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</si>
  <si>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</si>
  <si>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</si>
  <si>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</si>
  <si>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</si>
  <si>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</si>
  <si>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</si>
  <si>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</si>
  <si>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</si>
  <si>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</si>
  <si>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</si>
  <si>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</si>
  <si>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</si>
  <si>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</si>
  <si>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</si>
  <si>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</si>
  <si>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</si>
  <si>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</si>
  <si>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</si>
  <si>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</si>
  <si>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</si>
  <si>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</si>
  <si>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</si>
  <si>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</si>
  <si>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</si>
  <si>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</si>
  <si>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</si>
  <si>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</si>
  <si>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</si>
  <si>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</si>
  <si>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</si>
  <si>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</si>
  <si>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</si>
  <si>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</si>
  <si>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</si>
  <si>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</si>
  <si>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</si>
  <si>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</si>
  <si>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</si>
  <si>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</si>
  <si>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</si>
  <si>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</si>
  <si>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</si>
  <si>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</si>
  <si>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</si>
  <si>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</si>
  <si>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</si>
  <si>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</si>
  <si>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</si>
  <si>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</si>
  <si>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</si>
  <si>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</si>
  <si>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</si>
  <si>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</si>
  <si>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</si>
  <si>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</si>
  <si>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</si>
  <si>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</si>
  <si>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</si>
  <si>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</si>
  <si>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</si>
  <si>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</si>
  <si>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</si>
  <si>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</si>
  <si>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</si>
  <si>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</si>
  <si>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</si>
  <si>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</si>
  <si>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</si>
  <si>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</si>
  <si>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</si>
  <si>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</si>
  <si>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</si>
  <si>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</si>
  <si>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</si>
  <si>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</si>
  <si>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</si>
  <si>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</si>
  <si>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</si>
  <si>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</si>
  <si>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</si>
  <si>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</si>
  <si>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</si>
  <si>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</si>
  <si>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</si>
  <si>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</si>
  <si>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</si>
  <si>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</si>
  <si>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</si>
  <si>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</si>
  <si>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</si>
  <si>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</si>
  <si>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</si>
  <si>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</si>
  <si>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</si>
  <si>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</si>
  <si>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</si>
  <si>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</si>
  <si>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</si>
  <si>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</si>
  <si>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</si>
  <si>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</si>
  <si>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</si>
  <si>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</si>
  <si>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</si>
  <si>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</si>
  <si>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</si>
  <si>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</si>
  <si>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</si>
  <si>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</si>
  <si>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</si>
  <si>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</si>
  <si>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</si>
  <si>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</si>
  <si>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</si>
  <si>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</si>
  <si>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</si>
  <si>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</si>
  <si>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</si>
  <si>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</si>
  <si>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</si>
  <si>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</si>
  <si>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</si>
  <si>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</si>
  <si>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</si>
  <si>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</si>
  <si>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</si>
  <si>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</si>
  <si>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</si>
  <si>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</si>
  <si>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</si>
  <si>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</si>
  <si>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</si>
  <si>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</si>
  <si>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</si>
  <si>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</si>
  <si>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</si>
  <si>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</si>
  <si>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</si>
  <si>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</si>
  <si>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</si>
  <si>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</si>
  <si>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</si>
  <si>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</si>
  <si>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</si>
  <si>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</si>
  <si>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</si>
  <si>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</si>
  <si>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</si>
  <si>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</si>
  <si>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</si>
  <si>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</si>
  <si>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</si>
  <si>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</si>
  <si>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</si>
  <si>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</si>
  <si>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</si>
  <si>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</si>
  <si>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</si>
  <si>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</si>
  <si>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</si>
  <si>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</si>
  <si>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</si>
  <si>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</si>
  <si>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</si>
  <si>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</si>
  <si>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</si>
  <si>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</si>
  <si>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</si>
  <si>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</si>
  <si>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</si>
  <si>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</si>
  <si>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</si>
  <si>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</si>
  <si>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</si>
  <si>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</si>
  <si>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</si>
  <si>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</si>
  <si>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</si>
  <si>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</si>
  <si>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</si>
  <si>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</si>
  <si>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</si>
  <si>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</si>
  <si>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</si>
  <si>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</si>
  <si>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</si>
  <si>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</si>
  <si>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</si>
  <si>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</si>
  <si>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</si>
  <si>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</si>
  <si>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</si>
  <si>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</si>
  <si>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</si>
  <si>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</si>
  <si>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</si>
  <si>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</si>
  <si>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</si>
  <si>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</si>
  <si>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</si>
  <si>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</si>
  <si>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</si>
  <si>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</si>
  <si>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</si>
  <si>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</si>
  <si>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</si>
  <si>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</si>
  <si>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</si>
  <si>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</si>
  <si>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</si>
  <si>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</si>
  <si>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</si>
  <si>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</si>
  <si>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</si>
  <si>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</si>
  <si>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</si>
  <si>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</si>
  <si>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</si>
  <si>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</si>
  <si>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</si>
  <si>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</si>
  <si>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</si>
  <si>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</si>
  <si>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</si>
  <si>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</si>
  <si>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</si>
  <si>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</si>
  <si>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</si>
  <si>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</si>
  <si>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</si>
  <si>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</si>
  <si>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</si>
  <si>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</si>
  <si>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</si>
  <si>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</si>
  <si>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</si>
  <si>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</si>
  <si>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</si>
  <si>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</si>
  <si>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</si>
  <si>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</si>
  <si>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</si>
  <si>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</si>
  <si>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</si>
  <si>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</si>
  <si>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</si>
  <si>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</si>
  <si>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</si>
  <si>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</si>
  <si>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</si>
  <si>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</si>
  <si>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</si>
  <si>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</si>
  <si>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</si>
  <si>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</si>
  <si>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</si>
  <si>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</si>
  <si>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</si>
  <si>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</si>
  <si>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</si>
  <si>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</si>
  <si>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</si>
  <si>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</si>
  <si>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</si>
  <si>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</si>
  <si>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</si>
  <si>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</si>
  <si>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</si>
  <si>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</si>
  <si>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</si>
  <si>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</si>
  <si>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</si>
  <si>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</si>
  <si>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</si>
  <si>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</si>
  <si>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</si>
  <si>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</si>
  <si>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</si>
  <si>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</si>
  <si>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</si>
  <si>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</si>
  <si>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</si>
  <si>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</si>
  <si>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</si>
  <si>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</si>
  <si>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</si>
  <si>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</si>
  <si>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</si>
  <si>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</si>
  <si>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</si>
  <si>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</si>
  <si>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</si>
  <si>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</si>
  <si>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</si>
  <si>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</si>
  <si>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</si>
  <si>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</si>
  <si>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</si>
  <si>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</si>
  <si>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</si>
  <si>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</si>
  <si>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</si>
  <si>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</si>
  <si>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</si>
  <si>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</si>
  <si>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</si>
  <si>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</si>
  <si>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</si>
  <si>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</si>
  <si>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</si>
  <si>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</si>
  <si>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</si>
  <si>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</si>
  <si>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</si>
  <si>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</si>
  <si>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</si>
  <si>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</si>
  <si>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</si>
  <si>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</si>
  <si>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</si>
  <si>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</si>
  <si>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</si>
  <si>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</si>
  <si>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</si>
  <si>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</si>
  <si>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</si>
  <si>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</si>
  <si>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</si>
  <si>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</si>
  <si>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</si>
  <si>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</si>
  <si>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</si>
  <si>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</si>
  <si>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</si>
  <si>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</si>
  <si>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</si>
  <si>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</si>
  <si>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</si>
  <si>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</si>
  <si>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</si>
  <si>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</si>
  <si>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</si>
  <si>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</si>
  <si>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</si>
  <si>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</si>
  <si>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</si>
  <si>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</si>
  <si>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</si>
  <si>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</si>
  <si>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</si>
  <si>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</si>
  <si>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</si>
  <si>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</si>
  <si>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</si>
  <si>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</si>
  <si>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</si>
  <si>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</si>
  <si>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</si>
  <si>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</si>
  <si>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</si>
  <si>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</si>
  <si>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</si>
  <si>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</si>
  <si>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</si>
  <si>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</si>
  <si>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</si>
  <si>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</si>
  <si>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</si>
  <si>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</si>
  <si>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</si>
  <si>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</si>
  <si>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</si>
  <si>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</si>
  <si>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</si>
  <si>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</si>
  <si>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</si>
  <si>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</si>
  <si>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</si>
  <si>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</si>
  <si>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</si>
  <si>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</si>
  <si>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</si>
  <si>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</si>
  <si>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</si>
  <si>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</si>
  <si>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</si>
  <si>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</si>
  <si>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</si>
  <si>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</si>
  <si>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</si>
  <si>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</si>
  <si>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</si>
  <si>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</si>
  <si>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</si>
  <si>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</si>
  <si>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</si>
  <si>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</si>
  <si>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</si>
  <si>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</si>
  <si>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</si>
  <si>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</si>
  <si>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</si>
  <si>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</si>
  <si>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</si>
  <si>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</si>
  <si>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</si>
  <si>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</si>
  <si>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</si>
  <si>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</si>
  <si>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</si>
  <si>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</si>
  <si>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</si>
  <si>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</si>
  <si>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</si>
  <si>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</si>
  <si>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</si>
  <si>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</si>
  <si>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</si>
  <si>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</si>
  <si>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</si>
  <si>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</si>
  <si>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</si>
  <si>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</si>
  <si>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</si>
  <si>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</si>
  <si>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</si>
  <si>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</si>
  <si>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</si>
  <si>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</si>
  <si>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</si>
  <si>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</si>
  <si>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</si>
  <si>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</si>
  <si>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</si>
  <si>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</si>
  <si>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</si>
  <si>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</si>
  <si>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</si>
  <si>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</si>
  <si>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</si>
  <si>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</si>
  <si>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</si>
  <si>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</si>
  <si>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</si>
  <si>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</si>
  <si>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</si>
  <si>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</si>
  <si>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</si>
  <si>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</si>
  <si>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</si>
  <si>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</si>
  <si>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</si>
  <si>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</si>
  <si>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</si>
  <si>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</si>
  <si>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</si>
  <si>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</si>
  <si>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</si>
  <si>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</si>
  <si>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</si>
  <si>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</si>
  <si>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</si>
  <si>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</si>
  <si>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</si>
  <si>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</si>
  <si>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</si>
  <si>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</si>
  <si>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</si>
  <si>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</si>
  <si>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</si>
  <si>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</si>
  <si>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</si>
  <si>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</si>
  <si>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</si>
  <si>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</si>
  <si>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</si>
  <si>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</si>
  <si>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</si>
  <si>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</si>
  <si>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</si>
  <si>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</si>
  <si>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</si>
  <si>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</si>
  <si>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</si>
  <si>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</si>
  <si>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</si>
  <si>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</si>
  <si>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</si>
  <si>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</si>
  <si>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</si>
  <si>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</si>
  <si>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</si>
  <si>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</si>
  <si>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</si>
  <si>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</si>
  <si>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</si>
  <si>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</si>
  <si>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</si>
  <si>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</si>
  <si>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</si>
  <si>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</si>
  <si>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</si>
  <si>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</si>
  <si>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</si>
  <si>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</si>
  <si>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</si>
  <si>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</si>
  <si>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</si>
  <si>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</si>
  <si>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</si>
  <si>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</si>
  <si>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</si>
  <si>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</si>
  <si>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</si>
  <si>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</si>
  <si>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</si>
  <si>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</si>
  <si>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</si>
  <si>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</si>
  <si>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</si>
  <si>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</si>
  <si>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</si>
  <si>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</si>
  <si>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</si>
  <si>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</si>
  <si>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</si>
  <si>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</si>
  <si>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</si>
  <si>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</si>
  <si>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</si>
  <si>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</si>
  <si>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</si>
  <si>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</si>
  <si>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</si>
  <si>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</si>
  <si>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</si>
  <si>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</si>
  <si>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</si>
  <si>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</si>
  <si>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</si>
  <si>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</si>
  <si>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</si>
  <si>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</si>
  <si>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</si>
  <si>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</si>
  <si>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</si>
  <si>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</si>
  <si>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</si>
  <si>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</si>
  <si>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</si>
  <si>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</si>
  <si>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</si>
  <si>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</si>
  <si>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</si>
  <si>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</si>
  <si>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</si>
  <si>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</si>
  <si>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</si>
  <si>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</si>
  <si>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</si>
  <si>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</si>
  <si>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</si>
  <si>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</si>
  <si>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</si>
  <si>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</si>
  <si>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</si>
  <si>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</si>
  <si>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</si>
  <si>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</si>
  <si>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</si>
  <si>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</si>
  <si>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</si>
  <si>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</si>
  <si>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</si>
  <si>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</si>
  <si>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</si>
  <si>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</si>
  <si>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</si>
  <si>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</si>
  <si>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</si>
  <si>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</si>
  <si>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</si>
  <si>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</si>
  <si>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</si>
  <si>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</si>
  <si>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</si>
  <si>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</si>
  <si>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</si>
  <si>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</si>
  <si>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</si>
  <si>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</si>
  <si>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</si>
  <si>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</si>
  <si>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</si>
  <si>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</si>
  <si>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</si>
  <si>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</si>
  <si>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</si>
  <si>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</si>
  <si>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</si>
  <si>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</si>
  <si>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</si>
  <si>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</si>
  <si>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</si>
  <si>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</si>
  <si>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</si>
  <si>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</si>
  <si>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</si>
  <si>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</si>
  <si>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</si>
  <si>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</si>
  <si>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</si>
  <si>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</si>
  <si>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</si>
  <si>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</si>
  <si>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</si>
  <si>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</si>
  <si>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</si>
  <si>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</si>
  <si>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</si>
  <si>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</si>
  <si>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</si>
  <si>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</si>
  <si>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</si>
  <si>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</si>
  <si>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</si>
  <si>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</si>
  <si>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</si>
  <si>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</si>
  <si>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</si>
  <si>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</si>
  <si>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</si>
  <si>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</si>
  <si>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</si>
  <si>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</si>
  <si>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</si>
  <si>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</si>
  <si>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</si>
  <si>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</si>
  <si>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</si>
  <si>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</si>
  <si>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</si>
  <si>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</si>
  <si>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</si>
  <si>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</si>
  <si>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</si>
  <si>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</si>
  <si>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</si>
  <si>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</si>
  <si>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</si>
  <si>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</si>
  <si>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</si>
  <si>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</si>
  <si>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</si>
  <si>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</si>
  <si>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</si>
  <si>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</si>
  <si>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</si>
  <si>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</si>
  <si>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</si>
  <si>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</si>
  <si>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</si>
  <si>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</si>
  <si>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</si>
  <si>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</si>
  <si>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</si>
  <si>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</si>
  <si>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</si>
  <si>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</si>
  <si>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</si>
  <si>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</si>
  <si>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</si>
  <si>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</si>
  <si>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</si>
  <si>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</si>
  <si>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</si>
  <si>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</si>
  <si>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</si>
  <si>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</si>
  <si>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</si>
  <si>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</si>
  <si>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</si>
  <si>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</si>
  <si>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</si>
  <si>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</si>
  <si>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</si>
  <si>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</si>
  <si>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</si>
  <si>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</si>
  <si>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</si>
  <si>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</si>
  <si>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</si>
  <si>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</si>
  <si>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</si>
  <si>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</si>
  <si>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</si>
  <si>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</si>
  <si>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</si>
  <si>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</si>
  <si>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</si>
  <si>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</si>
  <si>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</si>
  <si>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</si>
  <si>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</si>
  <si>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</si>
  <si>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</si>
  <si>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</si>
  <si>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</si>
  <si>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</si>
  <si>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</si>
  <si>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</si>
  <si>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</si>
  <si>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</si>
  <si>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</si>
  <si>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</si>
  <si>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</si>
  <si>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</si>
  <si>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</si>
  <si>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</si>
  <si>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</si>
  <si>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</si>
  <si>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</si>
  <si>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</si>
  <si>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</si>
  <si>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</si>
  <si>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</si>
  <si>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</si>
  <si>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</si>
  <si>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</si>
  <si>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</si>
  <si>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</si>
  <si>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</si>
  <si>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</si>
  <si>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</si>
  <si>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</si>
  <si>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</si>
  <si>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</si>
  <si>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</si>
  <si>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</si>
  <si>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</si>
  <si>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</si>
  <si>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</si>
  <si>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</si>
  <si>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</si>
  <si>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</si>
  <si>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</si>
  <si>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</si>
  <si>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</si>
  <si>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</si>
  <si>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</si>
  <si>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</si>
  <si>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</si>
  <si>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</si>
  <si>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</si>
  <si>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</si>
  <si>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</si>
  <si>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</si>
  <si>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</si>
  <si>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</si>
  <si>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</si>
  <si>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</si>
  <si>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</si>
  <si>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</si>
  <si>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</si>
  <si>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</si>
  <si>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</si>
  <si>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</si>
  <si>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</si>
  <si>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</si>
  <si>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</si>
  <si>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</si>
  <si>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</si>
  <si>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</si>
  <si>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</si>
  <si>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</si>
  <si>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</si>
  <si>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</si>
  <si>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</si>
  <si>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</si>
  <si>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</si>
  <si>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</si>
  <si>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</si>
  <si>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</si>
  <si>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</si>
  <si>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</si>
  <si>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</si>
  <si>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</si>
  <si>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</si>
  <si>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</si>
  <si>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</si>
  <si>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</si>
  <si>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</si>
  <si>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</si>
  <si>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</si>
  <si>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</si>
  <si>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</si>
  <si>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</si>
  <si>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</si>
  <si>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</si>
  <si>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</si>
  <si>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</si>
  <si>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</si>
  <si>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</si>
  <si>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</si>
  <si>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</si>
  <si>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</si>
  <si>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</si>
  <si>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</si>
  <si>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</si>
  <si>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</si>
  <si>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</si>
  <si>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</si>
  <si>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</si>
  <si>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</si>
  <si>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</si>
  <si>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</si>
  <si>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</si>
  <si>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</si>
  <si>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</si>
  <si>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</si>
  <si>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</si>
  <si>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</si>
  <si>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</si>
  <si>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</si>
  <si>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</si>
  <si>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</si>
  <si>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</si>
  <si>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</si>
  <si>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</si>
  <si>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</si>
  <si>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</si>
  <si>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</si>
  <si>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</si>
  <si>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</si>
  <si>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</si>
  <si>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</si>
  <si>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</si>
  <si>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</si>
  <si>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</si>
  <si>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</si>
  <si>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</si>
  <si>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</si>
  <si>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</si>
  <si>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</si>
  <si>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</si>
  <si>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</si>
  <si>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</si>
  <si>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</si>
  <si>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</si>
  <si>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</si>
  <si>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</si>
  <si>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</si>
  <si>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</si>
  <si>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</si>
  <si>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</si>
  <si>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</si>
  <si>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</si>
  <si>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</si>
  <si>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</si>
  <si>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</si>
  <si>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</si>
  <si>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</si>
  <si>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</si>
  <si>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</si>
  <si>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</si>
  <si>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</si>
  <si>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</si>
  <si>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</si>
  <si>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</si>
  <si>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</si>
  <si>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</si>
  <si>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</si>
  <si>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</si>
  <si>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</si>
  <si>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</si>
  <si>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</si>
  <si>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</si>
  <si>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</si>
  <si>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</si>
  <si>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</si>
  <si>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</si>
  <si>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</si>
  <si>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</si>
  <si>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</si>
  <si>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</si>
  <si>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</si>
  <si>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</si>
  <si>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</si>
  <si>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</si>
  <si>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</si>
  <si>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</si>
  <si>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</si>
  <si>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</si>
  <si>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</si>
  <si>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</si>
  <si>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</si>
  <si>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</si>
  <si>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</si>
  <si>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</si>
  <si>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</si>
  <si>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</si>
  <si>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</si>
  <si>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</si>
  <si>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</si>
  <si>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</si>
  <si>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</si>
  <si>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</si>
  <si>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</si>
  <si>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</si>
  <si>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</si>
  <si>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</si>
  <si>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</si>
  <si>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</si>
  <si>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</si>
  <si>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</si>
  <si>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</si>
  <si>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</si>
  <si>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</si>
  <si>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</si>
  <si>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</si>
  <si>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</si>
  <si>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</si>
  <si>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</si>
  <si>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</si>
  <si>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</si>
  <si>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</si>
  <si>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</si>
  <si>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</si>
  <si>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</si>
  <si>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</si>
  <si>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</si>
  <si>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</si>
  <si>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</si>
  <si>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</si>
  <si>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</si>
  <si>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</si>
  <si>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</si>
  <si>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</si>
  <si>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</si>
  <si>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</si>
  <si>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</si>
  <si>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</si>
  <si>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</si>
  <si>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</si>
  <si>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</si>
  <si>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</si>
  <si>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</si>
  <si>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</si>
  <si>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</si>
  <si>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</si>
  <si>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</si>
  <si>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</si>
  <si>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</si>
  <si>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</si>
  <si>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</si>
  <si>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</si>
  <si>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</si>
  <si>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</si>
  <si>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</si>
  <si>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</si>
  <si>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</si>
  <si>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</si>
  <si>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</si>
  <si>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</si>
  <si>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</si>
  <si>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</si>
  <si>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</si>
  <si>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</si>
  <si>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</si>
  <si>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</si>
  <si>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</si>
  <si>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</si>
  <si>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</si>
  <si>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</si>
  <si>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</si>
  <si>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</si>
  <si>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</si>
  <si>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</si>
  <si>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</si>
  <si>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</si>
  <si>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</si>
  <si>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</si>
  <si>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</si>
  <si>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</si>
  <si>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</si>
  <si>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</si>
  <si>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</si>
  <si>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</si>
  <si>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</si>
  <si>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</si>
  <si>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</si>
  <si>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</si>
  <si>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</si>
  <si>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</si>
  <si>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</si>
  <si>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</si>
  <si>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</si>
  <si>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</si>
  <si>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</si>
  <si>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</si>
  <si>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</si>
  <si>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</si>
  <si>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</si>
  <si>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</si>
  <si>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</si>
  <si>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</si>
  <si>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</si>
  <si>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</si>
  <si>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</si>
  <si>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</si>
  <si>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</si>
  <si>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</si>
  <si>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</si>
  <si>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</si>
  <si>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</si>
  <si>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</si>
  <si>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</si>
  <si>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</si>
  <si>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</si>
  <si>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</si>
  <si>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</si>
  <si>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</si>
  <si>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</si>
  <si>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</si>
  <si>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</si>
  <si>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</si>
  <si>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</si>
  <si>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</si>
  <si>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</si>
  <si>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</si>
  <si>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</si>
  <si>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</si>
  <si>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</si>
  <si>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</si>
  <si>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</si>
  <si>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</si>
  <si>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</si>
  <si>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</si>
  <si>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</si>
  <si>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</si>
  <si>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</si>
  <si>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</si>
  <si>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</si>
  <si>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</si>
  <si>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</si>
  <si>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</si>
  <si>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</si>
  <si>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</si>
  <si>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</si>
  <si>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</si>
  <si>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</si>
  <si>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</si>
  <si>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</si>
  <si>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</si>
  <si>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</si>
  <si>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</si>
  <si>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</si>
  <si>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</si>
  <si>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</si>
  <si>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</si>
  <si>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</si>
  <si>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</si>
  <si>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</si>
  <si>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</si>
  <si>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</si>
  <si>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</si>
  <si>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</si>
  <si>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</si>
  <si>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</si>
  <si>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</si>
  <si>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</si>
  <si>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</si>
  <si>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</si>
  <si>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</si>
  <si>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</si>
  <si>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</si>
  <si>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</si>
  <si>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</si>
  <si>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</si>
  <si>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</si>
  <si>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</si>
  <si>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</si>
  <si>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</si>
  <si>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</si>
  <si>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</si>
  <si>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</si>
  <si>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</si>
  <si>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</si>
  <si>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</si>
  <si>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</si>
  <si>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</si>
  <si>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</si>
  <si>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</si>
  <si>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</si>
  <si>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</si>
  <si>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</si>
  <si>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</si>
  <si>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</si>
  <si>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</si>
  <si>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</si>
  <si>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</si>
  <si>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</si>
  <si>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</si>
  <si>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</si>
  <si>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</si>
  <si>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</si>
  <si>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</si>
  <si>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</si>
  <si>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</si>
  <si>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</si>
  <si>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</si>
  <si>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</si>
  <si>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</si>
  <si>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</si>
  <si>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</si>
  <si>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</si>
  <si>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</si>
  <si>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</si>
  <si>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</si>
  <si>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</si>
  <si>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</si>
  <si>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</si>
  <si>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</si>
  <si>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</si>
  <si>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</si>
  <si>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</si>
  <si>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</si>
  <si>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</si>
  <si>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</si>
  <si>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</si>
  <si>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</si>
  <si>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</si>
  <si>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</si>
  <si>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</si>
  <si>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</si>
  <si>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</si>
  <si>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</si>
  <si>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</si>
  <si>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</si>
  <si>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</si>
  <si>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</si>
  <si>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</si>
  <si>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</si>
  <si>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</si>
  <si>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</si>
  <si>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</si>
  <si>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</si>
  <si>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</si>
  <si>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</si>
  <si>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</si>
  <si>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</si>
  <si>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</si>
  <si>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</si>
  <si>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</si>
  <si>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</si>
  <si>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</si>
  <si>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</si>
  <si>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</si>
  <si>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</si>
  <si>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</si>
  <si>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</si>
  <si>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</si>
  <si>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</si>
  <si>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</si>
  <si>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</si>
  <si>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</si>
  <si>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</si>
  <si>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</si>
  <si>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</si>
  <si>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</si>
  <si>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</si>
  <si>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</si>
  <si>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</si>
  <si>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</si>
  <si>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</si>
  <si>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</si>
  <si>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</si>
  <si>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</si>
  <si>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</si>
  <si>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</si>
  <si>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</si>
  <si>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</si>
  <si>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</si>
  <si>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</si>
  <si>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</si>
  <si>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</si>
  <si>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</si>
  <si>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</si>
  <si>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</si>
  <si>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</si>
  <si>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</si>
  <si>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</si>
  <si>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</si>
  <si>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</si>
  <si>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</si>
  <si>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</si>
  <si>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</si>
  <si>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</si>
  <si>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</si>
  <si>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</si>
  <si>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</si>
  <si>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</si>
  <si>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</si>
  <si>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</si>
  <si>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</si>
  <si>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</si>
  <si>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</si>
  <si>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</si>
  <si>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</si>
  <si>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</si>
  <si>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</si>
  <si>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</si>
  <si>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</si>
  <si>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</si>
  <si>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</si>
  <si>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</si>
  <si>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</si>
  <si>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</si>
  <si>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</si>
  <si>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</si>
  <si>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</si>
  <si>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</si>
  <si>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</si>
  <si>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</si>
  <si>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</si>
  <si>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</si>
  <si>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</si>
  <si>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</si>
  <si>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</si>
  <si>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</si>
  <si>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</si>
  <si>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</si>
  <si>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</si>
  <si>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</si>
  <si>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</si>
  <si>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</si>
  <si>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</si>
  <si>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</si>
  <si>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</si>
  <si>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</si>
  <si>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</si>
  <si>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</si>
  <si>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</si>
  <si>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</si>
  <si>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</si>
  <si>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</si>
  <si>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</si>
  <si>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</si>
  <si>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</si>
  <si>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</si>
  <si>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</si>
  <si>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</si>
  <si>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</si>
  <si>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</si>
  <si>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</si>
  <si>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</si>
  <si>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</si>
  <si>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</si>
  <si>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</si>
  <si>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</si>
  <si>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</si>
  <si>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</si>
  <si>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</si>
  <si>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</si>
  <si>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</si>
  <si>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</si>
  <si>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</si>
  <si>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</si>
  <si>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</si>
  <si>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</si>
  <si>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</si>
  <si>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</si>
  <si>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</si>
  <si>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</si>
  <si>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</si>
  <si>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</si>
  <si>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</si>
  <si>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</si>
  <si>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</si>
  <si>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</si>
  <si>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</si>
  <si>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</si>
  <si>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</si>
  <si>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</si>
  <si>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</si>
  <si>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</si>
  <si>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</si>
  <si>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</si>
  <si>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</si>
  <si>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</si>
  <si>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</si>
  <si>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</si>
  <si>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</si>
  <si>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</si>
  <si>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</si>
  <si>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</si>
  <si>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</si>
  <si>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</si>
  <si>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</si>
  <si>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</si>
  <si>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</si>
  <si>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</si>
  <si>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</si>
  <si>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</si>
  <si>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</si>
  <si>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</si>
  <si>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</si>
  <si>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</si>
  <si>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</si>
  <si>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</si>
  <si>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</si>
  <si>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</si>
  <si>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</si>
  <si>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</si>
  <si>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</si>
  <si>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</si>
  <si>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</si>
  <si>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</si>
  <si>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</si>
  <si>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</si>
  <si>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</si>
  <si>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</si>
  <si>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</si>
  <si>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</si>
  <si>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</si>
  <si>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</si>
  <si>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</si>
  <si>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</si>
  <si>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</si>
  <si>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</si>
  <si>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</si>
  <si>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</si>
  <si>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</si>
  <si>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</si>
  <si>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</si>
  <si>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</si>
  <si>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</si>
  <si>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</si>
  <si>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</si>
  <si>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</si>
  <si>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</si>
  <si>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</si>
  <si>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</si>
  <si>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</si>
  <si>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</si>
  <si>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</si>
  <si>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</si>
  <si>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</si>
  <si>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</si>
  <si>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</si>
  <si>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</si>
  <si>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</si>
  <si>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</si>
  <si>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</si>
  <si>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</si>
  <si>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</si>
  <si>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</si>
  <si>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</si>
  <si>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</si>
  <si>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</si>
  <si>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</si>
  <si>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</si>
  <si>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</si>
  <si>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</si>
  <si>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</si>
  <si>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</si>
  <si>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</si>
  <si>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</si>
  <si>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</si>
  <si>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</si>
  <si>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</si>
  <si>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</si>
  <si>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</si>
  <si>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</si>
  <si>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</si>
  <si>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</si>
  <si>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</si>
  <si>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</si>
  <si>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</si>
  <si>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</si>
  <si>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</si>
  <si>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</si>
  <si>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</si>
  <si>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</si>
  <si>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</si>
  <si>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</si>
  <si>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</si>
  <si>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</si>
  <si>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</si>
  <si>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</si>
  <si>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</si>
  <si>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</si>
  <si>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</si>
  <si>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</si>
  <si>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</si>
  <si>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</si>
  <si>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</si>
  <si>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</si>
  <si>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</si>
  <si>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</si>
  <si>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</si>
  <si>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</si>
  <si>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</si>
  <si>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</si>
  <si>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</si>
  <si>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</si>
  <si>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</si>
  <si>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</si>
  <si>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</si>
  <si>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</si>
  <si>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</si>
  <si>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</si>
  <si>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</si>
  <si>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</si>
  <si>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</si>
  <si>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</si>
  <si>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</si>
  <si>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</si>
  <si>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</si>
  <si>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</si>
  <si>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</si>
  <si>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</si>
  <si>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</si>
  <si>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</si>
  <si>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</si>
  <si>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</si>
  <si>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</si>
  <si>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</si>
  <si>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</si>
  <si>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</si>
  <si>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</si>
  <si>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</si>
  <si>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</si>
  <si>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</si>
  <si>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</si>
  <si>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</si>
  <si>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</si>
  <si>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</si>
  <si>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</si>
  <si>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</si>
  <si>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</si>
  <si>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</si>
  <si>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</si>
  <si>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</si>
  <si>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</si>
  <si>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</si>
  <si>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</si>
  <si>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</si>
  <si>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</si>
  <si>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</si>
  <si>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</si>
  <si>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</si>
  <si>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</si>
  <si>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</si>
  <si>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</si>
  <si>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</si>
  <si>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</si>
  <si>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</si>
  <si>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</si>
  <si>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</si>
  <si>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</si>
  <si>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</si>
  <si>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</si>
  <si>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</si>
  <si>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</si>
  <si>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</si>
  <si>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</si>
  <si>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</si>
  <si>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</si>
  <si>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</si>
  <si>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</si>
  <si>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</si>
  <si>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</si>
  <si>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</si>
  <si>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</si>
  <si>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</si>
  <si>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</si>
  <si>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</si>
  <si>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</si>
  <si>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</si>
  <si>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</si>
  <si>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</si>
  <si>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</si>
  <si>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</si>
  <si>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</si>
  <si>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</si>
  <si>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</si>
  <si>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</si>
  <si>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</si>
  <si>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</si>
  <si>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</si>
  <si>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</si>
  <si>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</si>
  <si>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</si>
  <si>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</si>
  <si>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</si>
  <si>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</si>
  <si>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</si>
  <si>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</si>
  <si>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</si>
  <si>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</si>
  <si>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</si>
  <si>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</si>
  <si>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</si>
  <si>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</si>
  <si>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</si>
  <si>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</si>
  <si>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</si>
  <si>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</si>
  <si>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</si>
  <si>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</si>
  <si>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</si>
  <si>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</si>
  <si>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</si>
  <si>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</si>
  <si>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</si>
  <si>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</si>
  <si>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</si>
  <si>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</si>
  <si>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</si>
  <si>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</si>
  <si>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</si>
  <si>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</si>
  <si>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</si>
  <si>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</si>
  <si>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</si>
  <si>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</si>
  <si>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</si>
  <si>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</si>
  <si>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</si>
  <si>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</si>
  <si>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</si>
  <si>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</si>
  <si>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</si>
  <si>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</si>
  <si>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</si>
  <si>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</si>
  <si>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</si>
  <si>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</si>
  <si>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</si>
  <si>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</si>
  <si>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</si>
  <si>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</si>
  <si>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</si>
  <si>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</si>
  <si>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</si>
  <si>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</si>
  <si>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</si>
  <si>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</si>
  <si>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</si>
  <si>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</si>
  <si>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</si>
  <si>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</si>
  <si>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</si>
  <si>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</si>
  <si>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</si>
  <si>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</si>
  <si>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</si>
  <si>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</si>
  <si>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</si>
  <si>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</si>
  <si>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</si>
  <si>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</si>
  <si>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</si>
  <si>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</si>
  <si>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</si>
  <si>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</si>
  <si>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</si>
  <si>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</si>
  <si>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</si>
  <si>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</si>
  <si>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</si>
  <si>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</si>
  <si>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</si>
  <si>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</si>
  <si>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</si>
  <si>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</si>
  <si>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</si>
  <si>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</si>
  <si>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</si>
  <si>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</si>
  <si>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</si>
  <si>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</si>
  <si>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</si>
  <si>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</si>
  <si>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</si>
  <si>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</si>
  <si>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</si>
  <si>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</si>
  <si>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</si>
  <si>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</si>
  <si>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</si>
  <si>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</si>
  <si>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</si>
  <si>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</si>
  <si>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</si>
  <si>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</si>
  <si>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</si>
  <si>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</si>
  <si>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</si>
  <si>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</si>
  <si>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</si>
  <si>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</si>
  <si>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</si>
  <si>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</si>
  <si>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</si>
  <si>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</si>
  <si>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</si>
  <si>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</si>
  <si>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</si>
  <si>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</si>
  <si>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</si>
  <si>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</si>
  <si>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</si>
  <si>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</si>
  <si>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</si>
  <si>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</si>
  <si>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</si>
  <si>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</si>
  <si>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</si>
  <si>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</si>
  <si>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</si>
  <si>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</si>
  <si>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</si>
  <si>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</si>
  <si>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</si>
  <si>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</si>
  <si>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</si>
  <si>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</si>
  <si>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</si>
  <si>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</si>
  <si>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</si>
  <si>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</si>
  <si>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</si>
  <si>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</si>
  <si>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</si>
  <si>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</si>
  <si>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</si>
  <si>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</si>
  <si>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</si>
  <si>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</si>
  <si>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</si>
  <si>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</si>
  <si>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</si>
  <si>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</si>
  <si>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</si>
  <si>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</si>
  <si>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</si>
  <si>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</si>
  <si>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</si>
  <si>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</si>
  <si>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</si>
  <si>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</si>
  <si>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</si>
  <si>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</si>
  <si>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</si>
  <si>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</si>
  <si>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</si>
  <si>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</si>
  <si>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</si>
  <si>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</si>
  <si>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</si>
  <si>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</si>
  <si>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</si>
  <si>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</si>
  <si>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</si>
  <si>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</si>
  <si>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</si>
  <si>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</si>
  <si>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</si>
  <si>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</si>
  <si>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</si>
  <si>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</si>
  <si>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</si>
  <si>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</si>
  <si>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</si>
  <si>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</si>
  <si>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</si>
  <si>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</si>
  <si>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</si>
  <si>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</si>
  <si>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</si>
  <si>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</si>
  <si>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</si>
  <si>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</si>
  <si>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</si>
  <si>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</si>
  <si>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</si>
  <si>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</si>
  <si>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</si>
  <si>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</si>
  <si>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</si>
  <si>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</si>
  <si>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</si>
  <si>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</si>
  <si>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</si>
  <si>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</si>
  <si>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</si>
  <si>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</si>
  <si>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</si>
  <si>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</si>
  <si>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</si>
  <si>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</si>
  <si>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</si>
  <si>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</si>
  <si>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</si>
  <si>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</si>
  <si>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</si>
  <si>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</si>
  <si>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</si>
  <si>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</si>
  <si>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</si>
  <si>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</si>
  <si>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</si>
  <si>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</si>
  <si>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</si>
  <si>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</si>
  <si>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</si>
  <si>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</si>
  <si>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</si>
  <si>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</si>
  <si>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</si>
  <si>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</si>
  <si>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</si>
  <si>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</si>
  <si>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</si>
  <si>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</si>
  <si>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</si>
  <si>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</si>
  <si>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</si>
  <si>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</si>
  <si>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</si>
  <si>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</si>
  <si>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</si>
  <si>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</si>
  <si>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</si>
  <si>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</si>
  <si>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</si>
  <si>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</si>
  <si>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</si>
  <si>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</si>
  <si>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</si>
  <si>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</si>
  <si>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</si>
  <si>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</si>
  <si>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</si>
  <si>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</si>
  <si>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</si>
  <si>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</si>
  <si>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</si>
  <si>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</si>
  <si>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</si>
  <si>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</si>
  <si>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</si>
  <si>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</si>
  <si>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</si>
  <si>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</si>
  <si>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</si>
  <si>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</si>
  <si>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</si>
  <si>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</si>
  <si>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</si>
  <si>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</si>
  <si>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</si>
  <si>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</si>
  <si>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</si>
  <si>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</si>
  <si>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</si>
  <si>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</si>
  <si>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</si>
  <si>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</si>
  <si>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</si>
  <si>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</si>
  <si>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</si>
  <si>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</si>
  <si>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</si>
  <si>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</si>
  <si>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</si>
  <si>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</si>
  <si>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</si>
  <si>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</si>
  <si>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</si>
  <si>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</si>
  <si>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</si>
  <si>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</si>
  <si>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</si>
  <si>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</si>
  <si>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</si>
  <si>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</si>
  <si>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</si>
  <si>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</si>
  <si>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</si>
  <si>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</si>
  <si>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</si>
  <si>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</si>
  <si>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</si>
  <si>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</si>
  <si>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</si>
  <si>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</si>
  <si>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</si>
  <si>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</si>
  <si>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</si>
  <si>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</si>
  <si>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</si>
  <si>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</si>
  <si>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</si>
  <si>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</si>
  <si>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</si>
  <si>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</si>
  <si>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</si>
  <si>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</si>
  <si>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</si>
  <si>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</si>
  <si>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</si>
  <si>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</si>
  <si>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</si>
  <si>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</si>
  <si>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</si>
  <si>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</si>
  <si>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</si>
  <si>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</si>
  <si>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</si>
  <si>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</si>
  <si>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</si>
  <si>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</si>
  <si>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</si>
  <si>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</si>
  <si>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</si>
  <si>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</si>
  <si>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</si>
  <si>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</si>
  <si>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</si>
  <si>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</si>
  <si>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</si>
  <si>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</si>
  <si>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</si>
  <si>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</si>
  <si>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</si>
  <si>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</si>
  <si>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</si>
  <si>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</si>
  <si>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</si>
  <si>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</si>
  <si>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</si>
  <si>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</si>
  <si>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</si>
  <si>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</si>
  <si>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</si>
  <si>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</si>
  <si>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</si>
  <si>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</si>
  <si>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</si>
  <si>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</si>
  <si>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</si>
  <si>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</si>
  <si>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</si>
  <si>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</si>
  <si>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</si>
  <si>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</si>
  <si>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</si>
  <si>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</si>
  <si>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</si>
  <si>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</si>
  <si>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</si>
  <si>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</si>
  <si>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</si>
  <si>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</si>
  <si>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</si>
  <si>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</si>
  <si>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</si>
  <si>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</si>
  <si>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</si>
  <si>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</si>
  <si>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</si>
  <si>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</si>
  <si>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</si>
  <si>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</si>
  <si>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</si>
  <si>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</si>
  <si>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</si>
  <si>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</si>
  <si>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</si>
  <si>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</si>
  <si>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</si>
  <si>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</si>
  <si>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</si>
  <si>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</si>
  <si>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</si>
  <si>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</si>
  <si>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</si>
  <si>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</si>
  <si>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</si>
  <si>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</si>
  <si>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</si>
  <si>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</si>
  <si>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</si>
  <si>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</si>
  <si>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</si>
  <si>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</si>
  <si>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</si>
  <si>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</si>
  <si>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</si>
  <si>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</si>
  <si>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</si>
  <si>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</si>
  <si>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</si>
  <si>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</si>
  <si>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</si>
  <si>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</si>
  <si>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</si>
  <si>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</si>
  <si>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</si>
  <si>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</si>
  <si>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</si>
  <si>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</si>
  <si>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</si>
  <si>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</si>
  <si>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</si>
  <si>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</si>
  <si>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</si>
  <si>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</si>
  <si>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</si>
  <si>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</si>
  <si>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</si>
  <si>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</si>
  <si>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</si>
  <si>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</si>
  <si>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</si>
  <si>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</si>
  <si>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</si>
  <si>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</si>
  <si>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</si>
  <si>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</si>
  <si>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</si>
  <si>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</si>
  <si>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</si>
  <si>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</si>
  <si>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</si>
  <si>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</si>
  <si>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</si>
  <si>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</si>
  <si>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</si>
  <si>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</si>
  <si>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</si>
  <si>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</si>
  <si>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</si>
  <si>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</si>
  <si>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</si>
  <si>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</si>
  <si>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</si>
  <si>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</si>
  <si>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</si>
  <si>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</si>
  <si>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</si>
  <si>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</si>
  <si>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</si>
  <si>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</si>
  <si>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</si>
  <si>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</si>
  <si>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</si>
  <si>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</si>
  <si>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</si>
  <si>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</si>
  <si>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</si>
  <si>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</si>
  <si>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</si>
  <si>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</si>
  <si>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</si>
  <si>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</si>
  <si>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</si>
  <si>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</si>
  <si>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</si>
  <si>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</si>
  <si>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</si>
  <si>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</si>
  <si>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</si>
  <si>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</si>
  <si>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</si>
  <si>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</si>
  <si>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</si>
  <si>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</si>
  <si>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</si>
  <si>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</si>
  <si>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</si>
  <si>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</si>
  <si>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</si>
  <si>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</si>
  <si>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</si>
  <si>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</si>
  <si>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</si>
  <si>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</si>
  <si>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</si>
  <si>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</si>
  <si>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</si>
  <si>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</si>
  <si>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</si>
  <si>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</si>
  <si>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</si>
  <si>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</si>
  <si>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</si>
  <si>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</si>
  <si>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</si>
  <si>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</si>
  <si>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</si>
  <si>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</si>
  <si>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</si>
  <si>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</si>
  <si>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</si>
  <si>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</si>
  <si>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</si>
  <si>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</si>
  <si>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</si>
  <si>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</si>
  <si>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</si>
  <si>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</si>
  <si>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</si>
  <si>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</si>
  <si>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</si>
  <si>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</si>
  <si>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</si>
  <si>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</si>
  <si>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</si>
  <si>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</si>
  <si>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</si>
  <si>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</si>
  <si>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</si>
  <si>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</si>
  <si>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</si>
  <si>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</si>
  <si>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</si>
  <si>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</si>
  <si>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</si>
  <si>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</si>
  <si>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</si>
  <si>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</si>
  <si>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</si>
  <si>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</si>
  <si>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</si>
  <si>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</si>
  <si>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</si>
  <si>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</si>
  <si>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</si>
  <si>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</si>
  <si>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</si>
  <si>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</si>
  <si>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</si>
  <si>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</si>
  <si>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</si>
  <si>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</si>
  <si>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</si>
  <si>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</si>
  <si>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</si>
  <si>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</si>
  <si>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</si>
  <si>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</si>
  <si>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</si>
  <si>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</si>
  <si>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</si>
  <si>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</si>
  <si>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</si>
  <si>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</si>
  <si>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</si>
  <si>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</si>
  <si>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</si>
  <si>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</si>
  <si>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</si>
  <si>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</si>
  <si>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</si>
  <si>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</si>
  <si>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</si>
  <si>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</si>
  <si>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</si>
  <si>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</si>
  <si>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</si>
  <si>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</si>
  <si>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</si>
  <si>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</si>
  <si>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</si>
  <si>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</si>
  <si>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</si>
  <si>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</si>
  <si>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</si>
  <si>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</si>
  <si>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</si>
  <si>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</si>
  <si>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</si>
  <si>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</si>
  <si>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</si>
  <si>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</si>
  <si>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</si>
  <si>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</si>
  <si>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</si>
  <si>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</si>
  <si>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</si>
  <si>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</si>
  <si>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</si>
  <si>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</si>
  <si>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</si>
  <si>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</si>
  <si>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</si>
  <si>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</si>
  <si>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</si>
  <si>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</si>
  <si>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</si>
  <si>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</si>
  <si>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</si>
  <si>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</si>
  <si>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</si>
  <si>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</si>
  <si>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</si>
  <si>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</si>
  <si>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</si>
  <si>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</si>
  <si>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</si>
  <si>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</si>
  <si>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</si>
  <si>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</si>
  <si>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</si>
  <si>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</si>
  <si>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</si>
  <si>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</si>
  <si>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</si>
  <si>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</si>
  <si>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</si>
  <si>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</si>
  <si>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</si>
  <si>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</si>
  <si>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</si>
  <si>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</si>
  <si>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</si>
  <si>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</si>
  <si>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</si>
  <si>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</si>
  <si>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</si>
  <si>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</si>
  <si>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</si>
  <si>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</si>
  <si>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</si>
  <si>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</si>
  <si>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</si>
  <si>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</si>
  <si>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</si>
  <si>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</si>
  <si>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</si>
  <si>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</si>
  <si>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</si>
  <si>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</si>
  <si>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</si>
  <si>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</si>
  <si>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</si>
  <si>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</si>
  <si>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</si>
  <si>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</si>
  <si>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</si>
  <si>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</si>
  <si>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</si>
  <si>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</si>
  <si>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</si>
  <si>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</si>
  <si>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</si>
  <si>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</si>
  <si>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</si>
  <si>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</si>
  <si>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</si>
  <si>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</si>
  <si>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</si>
  <si>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</si>
  <si>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</si>
  <si>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</si>
  <si>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</si>
  <si>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</si>
  <si>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</si>
  <si>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</si>
  <si>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</si>
  <si>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</si>
  <si>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</si>
  <si>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</si>
  <si>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</si>
  <si>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</si>
  <si>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</si>
  <si>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</si>
  <si>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</si>
  <si>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</si>
  <si>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</si>
  <si>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</si>
  <si>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</si>
  <si>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</si>
  <si>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</si>
  <si>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</si>
  <si>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</si>
  <si>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</si>
  <si>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</si>
  <si>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</si>
  <si>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</si>
  <si>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</si>
  <si>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</si>
  <si>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</si>
  <si>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</si>
  <si>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</si>
  <si>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</si>
  <si>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</si>
  <si>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</si>
  <si>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</si>
  <si>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</si>
  <si>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</si>
  <si>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</si>
  <si>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</si>
  <si>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</si>
  <si>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</si>
  <si>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</si>
  <si>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</si>
  <si>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</si>
  <si>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</si>
  <si>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</si>
  <si>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</si>
  <si>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</si>
  <si>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</si>
  <si>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</si>
  <si>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</si>
  <si>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</si>
  <si>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</si>
  <si>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</si>
  <si>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</si>
  <si>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</si>
  <si>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</si>
  <si>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</si>
  <si>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</si>
  <si>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</si>
  <si>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</si>
  <si>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</si>
  <si>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</si>
  <si>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</si>
  <si>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</si>
  <si>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</si>
  <si>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</si>
  <si>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</si>
  <si>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</si>
  <si>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</si>
  <si>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</si>
  <si>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</si>
  <si>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</si>
  <si>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</si>
  <si>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</si>
  <si>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</si>
  <si>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</si>
  <si>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</si>
  <si>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</si>
  <si>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</si>
  <si>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</si>
  <si>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</si>
  <si>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</si>
  <si>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</si>
  <si>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</si>
  <si>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</si>
  <si>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</si>
  <si>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</si>
  <si>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</si>
  <si>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</si>
  <si>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</si>
  <si>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</si>
  <si>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</si>
  <si>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</si>
  <si>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</si>
  <si>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</si>
  <si>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</si>
  <si>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</si>
  <si>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</si>
  <si>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</si>
  <si>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</si>
  <si>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</si>
  <si>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</si>
  <si>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</si>
  <si>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</si>
  <si>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</si>
  <si>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</si>
  <si>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</si>
  <si>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</si>
  <si>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</si>
  <si>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</si>
  <si>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</si>
  <si>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</si>
  <si>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</si>
  <si>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</si>
  <si>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</si>
  <si>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</si>
  <si>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</si>
  <si>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</si>
  <si>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</si>
  <si>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</si>
  <si>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</si>
  <si>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</si>
  <si>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</si>
  <si>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</si>
  <si>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</si>
  <si>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</si>
  <si>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</si>
  <si>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</si>
  <si>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</si>
  <si>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</si>
  <si>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</si>
  <si>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</si>
  <si>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</si>
  <si>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</si>
  <si>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</si>
  <si>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</si>
  <si>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</si>
  <si>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</si>
  <si>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</si>
  <si>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</si>
  <si>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</si>
  <si>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</si>
  <si>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</si>
  <si>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</si>
  <si>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</si>
  <si>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</si>
  <si>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</si>
  <si>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</si>
  <si>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</si>
  <si>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</si>
  <si>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</si>
  <si>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</si>
  <si>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</si>
  <si>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</si>
  <si>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</si>
  <si>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</si>
  <si>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</si>
  <si>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</si>
  <si>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</si>
  <si>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</si>
  <si>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</si>
  <si>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</si>
  <si>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</si>
  <si>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</si>
  <si>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</si>
  <si>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</si>
  <si>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</si>
  <si>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</si>
  <si>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</si>
  <si>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</si>
  <si>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</si>
  <si>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</si>
  <si>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</si>
  <si>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</si>
  <si>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</si>
  <si>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</si>
  <si>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</si>
  <si>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</si>
  <si>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</si>
  <si>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</si>
  <si>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</si>
  <si>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</si>
  <si>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</si>
  <si>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</si>
  <si>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</si>
  <si>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</si>
  <si>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</si>
  <si>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</si>
  <si>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</si>
  <si>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</si>
  <si>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</si>
  <si>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</si>
  <si>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</si>
  <si>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</si>
  <si>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</si>
  <si>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</si>
  <si>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</si>
  <si>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</si>
  <si>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</si>
  <si>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</si>
  <si>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</si>
  <si>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</si>
  <si>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</si>
  <si>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</si>
  <si>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</si>
  <si>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</si>
  <si>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</si>
  <si>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</si>
  <si>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</si>
  <si>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</si>
  <si>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</si>
  <si>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</si>
  <si>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</si>
  <si>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</si>
  <si>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</si>
  <si>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</si>
  <si>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</si>
  <si>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</si>
  <si>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</si>
  <si>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</si>
  <si>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</si>
  <si>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</si>
  <si>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</si>
  <si>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</si>
  <si>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</si>
  <si>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</si>
  <si>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</si>
  <si>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</si>
  <si>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</si>
  <si>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</si>
  <si>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</si>
  <si>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</si>
  <si>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</si>
  <si>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</si>
  <si>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</si>
  <si>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</si>
  <si>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</si>
  <si>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</si>
  <si>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</si>
  <si>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</si>
  <si>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</si>
  <si>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</si>
  <si>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</si>
  <si>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</si>
  <si>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</si>
  <si>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</si>
  <si>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</si>
  <si>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</si>
  <si>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</si>
  <si>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</si>
  <si>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</si>
  <si>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</si>
  <si>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</si>
  <si>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</si>
  <si>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</si>
  <si>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</si>
  <si>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</si>
  <si>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</si>
  <si>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</si>
  <si>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</si>
  <si>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</si>
  <si>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</si>
  <si>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</si>
  <si>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</si>
  <si>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</si>
  <si>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</si>
  <si>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</si>
  <si>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</si>
  <si>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</si>
  <si>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</si>
  <si>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</si>
  <si>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</si>
  <si>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</si>
  <si>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</si>
  <si>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</si>
  <si>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</si>
  <si>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</si>
  <si>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</si>
  <si>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</si>
  <si>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</si>
  <si>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</si>
  <si>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</si>
  <si>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</si>
  <si>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</si>
  <si>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</si>
  <si>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</si>
  <si>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</si>
  <si>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</si>
  <si>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</si>
  <si>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</si>
  <si>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</si>
  <si>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</si>
  <si>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</si>
  <si>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</si>
  <si>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</si>
  <si>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</si>
  <si>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</si>
  <si>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</si>
  <si>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</si>
  <si>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</si>
  <si>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</si>
  <si>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</si>
  <si>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</si>
  <si>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</si>
  <si>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</si>
  <si>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</si>
  <si>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</si>
  <si>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</si>
  <si>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</si>
  <si>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</si>
  <si>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</si>
  <si>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</si>
  <si>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</si>
  <si>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</si>
  <si>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</si>
  <si>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</si>
  <si>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</si>
  <si>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</si>
  <si>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</si>
  <si>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</si>
  <si>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</si>
  <si>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</si>
  <si>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</si>
  <si>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</si>
  <si>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</si>
  <si>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</si>
  <si>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</si>
  <si>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</si>
  <si>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</si>
  <si>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</si>
  <si>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</si>
  <si>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</si>
  <si>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</si>
  <si>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</si>
  <si>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</si>
  <si>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</si>
  <si>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</si>
  <si>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</si>
  <si>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</si>
  <si>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</si>
  <si>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</si>
  <si>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</si>
  <si>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</si>
  <si>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</si>
  <si>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</si>
  <si>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</si>
  <si>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</si>
  <si>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</si>
  <si>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</si>
  <si>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</si>
  <si>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</si>
  <si>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</si>
  <si>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</si>
  <si>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</si>
  <si>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</si>
  <si>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</si>
  <si>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</si>
  <si>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</si>
  <si>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</si>
  <si>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</si>
  <si>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</si>
  <si>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</si>
  <si>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</si>
  <si>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</si>
  <si>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</si>
  <si>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</si>
  <si>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</si>
  <si>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</si>
  <si>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</si>
  <si>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</si>
  <si>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</si>
  <si>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</si>
  <si>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</si>
  <si>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</si>
  <si>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</si>
  <si>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</si>
  <si>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</si>
  <si>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</si>
  <si>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</si>
  <si>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</si>
  <si>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</si>
  <si>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</si>
  <si>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</si>
  <si>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</si>
  <si>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</si>
  <si>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</si>
  <si>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</si>
  <si>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</si>
  <si>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</si>
  <si>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</si>
  <si>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</si>
  <si>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</si>
  <si>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</si>
  <si>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</si>
  <si>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</si>
  <si>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</si>
  <si>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</si>
  <si>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</si>
  <si>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</si>
  <si>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</si>
  <si>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</si>
  <si>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</si>
  <si>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</si>
  <si>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</si>
  <si>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</si>
  <si>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</si>
  <si>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</si>
  <si>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</si>
  <si>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</si>
  <si>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</si>
  <si>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</si>
  <si>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</si>
  <si>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</si>
  <si>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</si>
  <si>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</si>
  <si>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</si>
  <si>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</si>
  <si>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</si>
  <si>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</si>
  <si>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</si>
  <si>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</si>
  <si>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</si>
  <si>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</si>
  <si>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</si>
  <si>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</si>
  <si>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</si>
  <si>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</si>
  <si>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</si>
  <si>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</si>
  <si>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</si>
  <si>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</si>
  <si>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</si>
  <si>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</si>
  <si>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</si>
  <si>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</si>
  <si>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</si>
  <si>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</si>
  <si>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</si>
  <si>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</si>
  <si>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</si>
  <si>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</si>
  <si>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</si>
  <si>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</si>
  <si>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</si>
  <si>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</si>
  <si>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</si>
  <si>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</si>
  <si>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</si>
  <si>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</si>
  <si>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</si>
  <si>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</si>
  <si>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</si>
  <si>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</si>
  <si>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</si>
  <si>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</si>
  <si>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</si>
  <si>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</si>
  <si>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</si>
  <si>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</si>
  <si>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</si>
  <si>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</si>
  <si>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</si>
  <si>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</si>
  <si>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</si>
  <si>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</si>
  <si>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</si>
  <si>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</si>
  <si>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</si>
  <si>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</si>
  <si>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</si>
  <si>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</si>
  <si>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</si>
  <si>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</si>
  <si>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</si>
  <si>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</si>
  <si>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</si>
  <si>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</si>
  <si>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</si>
  <si>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</si>
  <si>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</si>
  <si>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</si>
  <si>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</si>
  <si>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</si>
  <si>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</si>
  <si>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</si>
  <si>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</si>
  <si>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</si>
  <si>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</si>
  <si>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</si>
  <si>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</si>
  <si>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</si>
  <si>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</si>
  <si>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</si>
  <si>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</si>
  <si>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</si>
  <si>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</si>
  <si>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</si>
  <si>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</si>
  <si>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</si>
  <si>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</si>
  <si>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</si>
  <si>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</si>
  <si>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</si>
  <si>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</si>
  <si>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</si>
  <si>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</si>
  <si>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</si>
  <si>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</si>
  <si>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</si>
  <si>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</si>
  <si>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</si>
  <si>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</si>
  <si>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</si>
  <si>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</si>
  <si>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</si>
  <si>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</si>
  <si>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</si>
  <si>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</si>
  <si>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</si>
  <si>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</si>
  <si>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</si>
  <si>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</si>
  <si>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</si>
  <si>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</si>
  <si>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</si>
  <si>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</si>
  <si>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</si>
  <si>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</si>
  <si>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</si>
  <si>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</si>
  <si>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</si>
  <si>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</si>
  <si>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</si>
  <si>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</si>
  <si>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</si>
  <si>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</si>
  <si>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</si>
  <si>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</si>
  <si>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</si>
  <si>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</si>
  <si>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</si>
  <si>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</si>
  <si>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</si>
  <si>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</si>
  <si>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</si>
  <si>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</si>
  <si>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</si>
  <si>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</si>
  <si>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</si>
  <si>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</si>
  <si>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</si>
  <si>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</si>
  <si>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</si>
  <si>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</si>
  <si>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</si>
  <si>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</si>
  <si>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</si>
  <si>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</si>
  <si>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</si>
  <si>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</si>
  <si>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</si>
  <si>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</si>
  <si>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</si>
  <si>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</si>
  <si>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</si>
  <si>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</si>
  <si>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</si>
  <si>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</si>
  <si>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</si>
  <si>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</si>
  <si>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</si>
  <si>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</si>
  <si>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</si>
  <si>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</si>
  <si>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</si>
  <si>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</si>
  <si>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</si>
  <si>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</si>
  <si>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</si>
  <si>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</si>
  <si>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</si>
  <si>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</si>
  <si>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</si>
  <si>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</si>
  <si>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</si>
  <si>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</si>
  <si>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</si>
  <si>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</si>
  <si>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</si>
  <si>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</si>
  <si>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</si>
  <si>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</si>
  <si>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</si>
  <si>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</si>
  <si>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</si>
  <si>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</si>
  <si>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</si>
  <si>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</si>
  <si>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</si>
  <si>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</si>
  <si>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</si>
  <si>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</si>
  <si>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</si>
  <si>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</si>
  <si>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</si>
  <si>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</si>
  <si>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</si>
  <si>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</si>
  <si>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</si>
  <si>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</si>
  <si>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</si>
  <si>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</si>
  <si>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</si>
  <si>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</si>
  <si>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</si>
  <si>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</si>
  <si>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</si>
  <si>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</si>
  <si>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</si>
  <si>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</si>
  <si>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</si>
  <si>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</si>
  <si>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</si>
  <si>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</si>
  <si>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</si>
  <si>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</si>
  <si>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</si>
  <si>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</si>
  <si>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</si>
  <si>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</si>
  <si>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</si>
  <si>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</si>
  <si>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</si>
  <si>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</si>
  <si>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</si>
  <si>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</si>
  <si>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</si>
  <si>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</si>
  <si>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</si>
  <si>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</si>
  <si>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</si>
  <si>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</si>
  <si>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</si>
  <si>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</si>
  <si>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</si>
  <si>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</si>
  <si>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</si>
  <si>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</si>
  <si>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</si>
  <si>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</si>
  <si>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</si>
  <si>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</si>
  <si>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</si>
  <si>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</si>
  <si>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</si>
  <si>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</si>
  <si>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</si>
  <si>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</si>
  <si>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</si>
  <si>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</si>
  <si>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</si>
  <si>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</si>
  <si>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</si>
  <si>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</si>
  <si>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</si>
  <si>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</si>
  <si>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</si>
  <si>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</si>
  <si>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</si>
  <si>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</si>
  <si>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</si>
  <si>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</si>
  <si>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</si>
  <si>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</si>
  <si>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</si>
  <si>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</si>
  <si>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</si>
  <si>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</si>
  <si>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</si>
  <si>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</si>
  <si>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</si>
  <si>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</si>
  <si>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</si>
  <si>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</si>
  <si>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</si>
  <si>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</si>
  <si>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</si>
  <si>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</si>
  <si>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</si>
  <si>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</si>
  <si>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</si>
  <si>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</si>
  <si>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</si>
  <si>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</si>
  <si>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</si>
  <si>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</si>
  <si>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</si>
  <si>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</si>
  <si>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</si>
  <si>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</si>
  <si>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</si>
  <si>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</si>
  <si>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</si>
  <si>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</si>
  <si>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</si>
  <si>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</si>
  <si>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</si>
  <si>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</si>
  <si>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</si>
  <si>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</si>
  <si>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</si>
  <si>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</si>
  <si>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</si>
  <si>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</si>
  <si>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</si>
  <si>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</si>
  <si>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</si>
  <si>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</si>
  <si>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</si>
  <si>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</si>
  <si>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</si>
  <si>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</si>
  <si>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</si>
  <si>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</si>
  <si>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</si>
  <si>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</si>
  <si>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</si>
  <si>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</si>
  <si>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</si>
  <si>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</si>
  <si>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</si>
  <si>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</si>
  <si>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</si>
  <si>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</si>
  <si>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</si>
  <si>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</si>
  <si>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</si>
  <si>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</si>
  <si>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</si>
  <si>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</si>
  <si>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</si>
  <si>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</si>
  <si>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</si>
  <si>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</si>
  <si>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</si>
  <si>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</si>
  <si>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</si>
  <si>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</si>
  <si>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</si>
  <si>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</si>
  <si>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</si>
  <si>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</si>
  <si>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</si>
  <si>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</si>
  <si>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</si>
  <si>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</si>
  <si>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</si>
  <si>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</si>
  <si>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</si>
  <si>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</si>
  <si>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</si>
  <si>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</si>
  <si>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</si>
  <si>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</si>
  <si>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</si>
  <si>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</si>
  <si>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</si>
  <si>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</si>
  <si>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</si>
  <si>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</si>
  <si>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</si>
  <si>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</si>
  <si>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</si>
  <si>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</si>
  <si>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</si>
  <si>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</si>
  <si>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</si>
  <si>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</si>
  <si>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</si>
  <si>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</si>
  <si>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</si>
  <si>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</si>
  <si>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</si>
  <si>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</si>
  <si>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</si>
  <si>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</si>
  <si>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</si>
  <si>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</si>
  <si>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</si>
  <si>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</si>
  <si>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</si>
  <si>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</si>
  <si>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</si>
  <si>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</si>
  <si>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</si>
  <si>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</si>
  <si>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</si>
  <si>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</si>
  <si>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</si>
  <si>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</si>
  <si>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</si>
  <si>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</si>
  <si>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</si>
  <si>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</si>
  <si>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</si>
  <si>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</si>
  <si>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</si>
  <si>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</si>
  <si>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</si>
  <si>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</si>
  <si>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</si>
  <si>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</si>
  <si>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</si>
  <si>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</si>
  <si>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</si>
  <si>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</si>
  <si>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</si>
  <si>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</si>
  <si>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</si>
  <si>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</si>
  <si>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</si>
  <si>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</si>
  <si>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</si>
  <si>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</si>
  <si>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</si>
  <si>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</si>
  <si>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</si>
  <si>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</si>
  <si>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</si>
  <si>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</si>
  <si>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</si>
  <si>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</si>
  <si>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</si>
  <si>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</si>
  <si>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</si>
  <si>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</si>
  <si>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</si>
  <si>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</si>
  <si>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</si>
  <si>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</si>
  <si>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</si>
  <si>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</si>
  <si>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</si>
  <si>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</si>
  <si>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</si>
  <si>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</si>
  <si>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</si>
  <si>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</si>
  <si>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</si>
  <si>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</si>
  <si>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</si>
  <si>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</si>
  <si>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</si>
  <si>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</si>
  <si>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</si>
  <si>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</si>
  <si>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</si>
  <si>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</si>
  <si>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</si>
  <si>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</si>
  <si>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</si>
  <si>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</si>
  <si>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</si>
  <si>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</si>
  <si>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</si>
  <si>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</si>
  <si>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</si>
  <si>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</si>
  <si>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</si>
  <si>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</si>
  <si>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</si>
  <si>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</si>
  <si>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</si>
  <si>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</si>
  <si>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</si>
  <si>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</si>
  <si>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</si>
  <si>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</si>
  <si>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</si>
  <si>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</si>
  <si>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</si>
  <si>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</si>
  <si>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</si>
  <si>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</si>
  <si>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</si>
  <si>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</si>
  <si>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</si>
  <si>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</si>
  <si>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</si>
  <si>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</si>
  <si>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</si>
  <si>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</si>
  <si>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</si>
  <si>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</si>
  <si>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</si>
  <si>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</si>
  <si>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</si>
  <si>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</si>
  <si>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</si>
  <si>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</si>
  <si>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</si>
  <si>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</si>
  <si>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</si>
  <si>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</si>
  <si>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</si>
  <si>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</si>
  <si>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</si>
  <si>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</si>
  <si>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</si>
  <si>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</si>
  <si>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</si>
  <si>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</si>
  <si>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</si>
  <si>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</si>
  <si>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</si>
  <si>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</si>
  <si>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</si>
  <si>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</si>
  <si>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</si>
  <si>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</si>
  <si>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</si>
  <si>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</si>
  <si>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</si>
  <si>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</si>
  <si>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</si>
  <si>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</si>
  <si>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</si>
  <si>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</si>
  <si>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</si>
  <si>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</si>
  <si>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</si>
  <si>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</si>
  <si>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</si>
  <si>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</si>
  <si>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</si>
  <si>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</si>
  <si>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</si>
  <si>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</si>
  <si>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</si>
  <si>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</si>
  <si>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</si>
  <si>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</si>
  <si>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</si>
  <si>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</si>
  <si>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</si>
  <si>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</si>
  <si>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</si>
  <si>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</si>
  <si>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</si>
  <si>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</si>
  <si>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</si>
  <si>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</si>
  <si>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</si>
  <si>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</si>
  <si>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</si>
  <si>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</si>
  <si>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</si>
  <si>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</si>
  <si>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</si>
  <si>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</si>
  <si>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</si>
  <si>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</si>
  <si>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</si>
  <si>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</si>
  <si>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</si>
  <si>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</si>
  <si>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</si>
  <si>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</si>
  <si>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</si>
  <si>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</si>
  <si>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</si>
  <si>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</si>
  <si>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</si>
  <si>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</si>
  <si>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</si>
  <si>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</si>
  <si>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</si>
  <si>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</si>
  <si>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</si>
  <si>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</si>
  <si>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</si>
  <si>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</si>
  <si>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</si>
  <si>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</si>
  <si>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</si>
  <si>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</si>
  <si>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</si>
  <si>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</si>
  <si>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</si>
  <si>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</si>
  <si>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</si>
  <si>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</si>
  <si>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</si>
  <si>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</si>
  <si>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</si>
  <si>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</si>
  <si>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</si>
  <si>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</si>
  <si>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</si>
  <si>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</si>
  <si>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</si>
  <si>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</si>
  <si>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</si>
  <si>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</si>
  <si>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</si>
  <si>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</si>
  <si>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</si>
  <si>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</si>
  <si>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</si>
  <si>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</si>
  <si>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</si>
  <si>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</si>
  <si>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</si>
  <si>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</si>
  <si>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</si>
  <si>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</si>
  <si>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</si>
  <si>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</si>
  <si>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</si>
  <si>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</si>
  <si>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</si>
  <si>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</si>
  <si>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</si>
  <si>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</si>
  <si>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</si>
  <si>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</si>
  <si>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</si>
  <si>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</si>
  <si>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</si>
  <si>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</si>
  <si>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</si>
  <si>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</si>
  <si>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</si>
  <si>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</si>
  <si>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</si>
  <si>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</si>
  <si>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</si>
  <si>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</si>
  <si>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</si>
  <si>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</si>
  <si>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</si>
  <si>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</si>
  <si>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</si>
  <si>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</si>
  <si>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</si>
  <si>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</si>
  <si>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</si>
  <si>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</si>
  <si>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</si>
  <si>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</si>
  <si>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</si>
  <si>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</si>
  <si>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</si>
  <si>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</si>
  <si>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</si>
  <si>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</si>
  <si>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</si>
  <si>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</si>
  <si>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</si>
  <si>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</si>
  <si>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</si>
  <si>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</si>
  <si>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</si>
  <si>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</si>
  <si>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</si>
  <si>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</si>
  <si>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</si>
  <si>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</si>
  <si>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</si>
  <si>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</si>
  <si>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</si>
  <si>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</si>
  <si>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</si>
  <si>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</si>
  <si>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</si>
  <si>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</si>
  <si>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</si>
  <si>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</si>
  <si>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</si>
  <si>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</si>
  <si>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</si>
  <si>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</si>
  <si>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</si>
  <si>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</si>
  <si>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</si>
  <si>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</si>
  <si>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</si>
  <si>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</si>
  <si>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</si>
  <si>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</si>
  <si>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</si>
  <si>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</si>
  <si>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</si>
  <si>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</si>
  <si>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</si>
  <si>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</si>
  <si>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</si>
  <si>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</si>
  <si>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</si>
  <si>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</si>
  <si>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</si>
  <si>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</si>
  <si>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</si>
  <si>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</si>
  <si>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</si>
  <si>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</si>
  <si>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</si>
  <si>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</si>
  <si>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</si>
  <si>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</si>
  <si>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</si>
  <si>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</si>
  <si>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</si>
  <si>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</si>
  <si>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</si>
  <si>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</si>
  <si>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</si>
  <si>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</si>
  <si>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</si>
  <si>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</si>
  <si>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</si>
  <si>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</si>
  <si>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</si>
  <si>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</si>
  <si>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</si>
  <si>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</si>
  <si>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</si>
  <si>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</si>
  <si>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</si>
  <si>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</si>
  <si>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</si>
  <si>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</si>
  <si>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</si>
  <si>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</si>
  <si>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</si>
  <si>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</si>
  <si>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</si>
  <si>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</si>
  <si>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</si>
  <si>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</si>
  <si>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</si>
  <si>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</si>
  <si>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</si>
  <si>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</si>
  <si>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</si>
  <si>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</si>
  <si>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</si>
  <si>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</si>
  <si>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</si>
  <si>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</si>
  <si>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</si>
  <si>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</si>
  <si>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</si>
  <si>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</si>
  <si>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</si>
  <si>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</si>
  <si>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</si>
  <si>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</si>
  <si>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</si>
  <si>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</si>
  <si>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</si>
  <si>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</si>
  <si>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</si>
  <si>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</si>
  <si>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</si>
  <si>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</si>
  <si>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</si>
  <si>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</si>
  <si>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</si>
  <si>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</si>
  <si>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</si>
  <si>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</si>
  <si>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</si>
  <si>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</si>
  <si>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</si>
  <si>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</si>
  <si>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</si>
  <si>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</si>
  <si>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</si>
  <si>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</si>
  <si>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</si>
  <si>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</si>
  <si>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</si>
  <si>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</si>
  <si>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</si>
  <si>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</si>
  <si>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</si>
  <si>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</si>
  <si>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</si>
  <si>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</si>
  <si>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</si>
  <si>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</si>
  <si>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</si>
  <si>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</si>
  <si>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</si>
  <si>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</si>
  <si>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</si>
  <si>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</si>
  <si>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</si>
  <si>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</si>
  <si>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</si>
  <si>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</si>
  <si>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</si>
  <si>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</si>
  <si>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</si>
  <si>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</si>
  <si>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</si>
  <si>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</si>
  <si>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</si>
  <si>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</si>
  <si>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</si>
  <si>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</si>
  <si>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</si>
  <si>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</si>
  <si>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</si>
  <si>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</si>
  <si>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</si>
  <si>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</si>
  <si>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</si>
  <si>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</si>
  <si>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</si>
  <si>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</si>
  <si>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</si>
  <si>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</si>
  <si>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</si>
  <si>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</si>
  <si>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</si>
  <si>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</si>
  <si>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</si>
  <si>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</si>
  <si>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</si>
  <si>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</si>
  <si>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</si>
  <si>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</si>
  <si>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</si>
  <si>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</si>
  <si>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</si>
  <si>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</si>
  <si>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</si>
  <si>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</si>
  <si>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</si>
  <si>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</si>
  <si>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</si>
  <si>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</si>
  <si>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</si>
  <si>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</si>
  <si>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</si>
  <si>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</si>
  <si>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</si>
  <si>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</si>
  <si>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</si>
  <si>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</si>
  <si>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</si>
  <si>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</si>
  <si>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</si>
  <si>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</si>
  <si>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</si>
  <si>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</si>
  <si>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</si>
  <si>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</si>
  <si>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</si>
  <si>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</si>
  <si>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</si>
  <si>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</si>
  <si>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</si>
  <si>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</si>
  <si>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</si>
  <si>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</si>
  <si>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</si>
  <si>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</si>
  <si>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</si>
  <si>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</si>
  <si>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</si>
  <si>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</si>
  <si>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</si>
  <si>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</si>
  <si>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</si>
  <si>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</si>
  <si>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</si>
  <si>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</si>
  <si>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</si>
  <si>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</si>
  <si>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</si>
  <si>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</si>
  <si>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</si>
  <si>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</si>
  <si>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</si>
  <si>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</si>
  <si>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</si>
  <si>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</si>
  <si>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</si>
  <si>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</si>
  <si>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</si>
  <si>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</si>
  <si>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</si>
  <si>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</si>
  <si>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</si>
  <si>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</si>
  <si>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</si>
  <si>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</si>
  <si>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</si>
  <si>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</si>
  <si>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</si>
  <si>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</si>
  <si>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</si>
  <si>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</si>
  <si>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</si>
  <si>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</si>
  <si>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</si>
  <si>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</si>
  <si>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</si>
  <si>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</si>
  <si>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</si>
  <si>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</si>
  <si>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</si>
  <si>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</si>
  <si>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</si>
  <si>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</si>
  <si>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</si>
  <si>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</si>
  <si>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</si>
  <si>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</si>
  <si>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</si>
  <si>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</si>
  <si>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</si>
  <si>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</si>
  <si>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</si>
  <si>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</si>
  <si>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</si>
  <si>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</si>
  <si>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</si>
  <si>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</si>
  <si>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</si>
  <si>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</si>
  <si>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</si>
  <si>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</si>
  <si>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</si>
  <si>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</si>
  <si>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</si>
  <si>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</si>
  <si>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</si>
  <si>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</si>
  <si>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</si>
  <si>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</si>
  <si>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</si>
  <si>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</si>
  <si>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</si>
  <si>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</si>
  <si>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</si>
  <si>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</si>
  <si>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</si>
  <si>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</si>
  <si>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</si>
  <si>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</si>
  <si>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</si>
  <si>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</si>
  <si>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</si>
  <si>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</si>
  <si>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</si>
  <si>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</si>
  <si>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</si>
  <si>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</si>
  <si>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</si>
  <si>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</si>
  <si>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</si>
  <si>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</si>
  <si>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</si>
  <si>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</si>
  <si>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</si>
  <si>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</si>
  <si>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</si>
  <si>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</si>
  <si>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</si>
  <si>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</si>
  <si>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</si>
  <si>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</si>
  <si>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</si>
  <si>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</si>
  <si>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</si>
  <si>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</si>
  <si>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</si>
  <si>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</si>
  <si>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</si>
  <si>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</si>
  <si>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</si>
  <si>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</si>
  <si>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</si>
  <si>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</si>
  <si>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</si>
  <si>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</si>
  <si>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</si>
  <si>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</si>
  <si>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</si>
  <si>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</si>
  <si>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</si>
  <si>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</si>
  <si>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</si>
  <si>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</si>
  <si>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</si>
  <si>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</si>
  <si>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</si>
  <si>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</si>
  <si>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</si>
  <si>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</si>
  <si>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</si>
  <si>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</si>
  <si>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</si>
  <si>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</si>
  <si>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</si>
  <si>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</si>
  <si>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</si>
  <si>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</si>
  <si>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</si>
  <si>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</si>
  <si>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</si>
  <si>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</si>
  <si>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</si>
  <si>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</si>
  <si>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</si>
  <si>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</si>
  <si>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</si>
  <si>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</si>
  <si>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</si>
  <si>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</si>
  <si>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</si>
  <si>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</si>
  <si>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</si>
  <si>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</si>
  <si>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</si>
  <si>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</si>
  <si>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</si>
  <si>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</si>
  <si>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</si>
  <si>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</si>
  <si>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</si>
  <si>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</si>
  <si>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</si>
  <si>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</si>
  <si>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</si>
  <si>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</si>
  <si>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</si>
  <si>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</si>
  <si>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</si>
  <si>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</si>
  <si>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</si>
  <si>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</si>
  <si>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</si>
  <si>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</si>
  <si>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</si>
  <si>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</si>
  <si>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</si>
  <si>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</si>
  <si>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</si>
  <si>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</si>
  <si>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</si>
  <si>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</si>
  <si>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</si>
  <si>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</si>
  <si>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</si>
  <si>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</si>
  <si>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</si>
  <si>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</si>
  <si>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</si>
  <si>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</si>
  <si>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</si>
  <si>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</si>
  <si>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</si>
  <si>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</si>
  <si>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</si>
  <si>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</si>
  <si>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</si>
  <si>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</si>
  <si>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</si>
  <si>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</si>
  <si>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</si>
  <si>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</si>
  <si>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</si>
  <si>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</si>
  <si>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</si>
  <si>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</si>
  <si>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</si>
  <si>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</si>
  <si>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</si>
  <si>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</si>
  <si>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</si>
  <si>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</si>
  <si>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</si>
  <si>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</si>
  <si>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</si>
  <si>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</si>
  <si>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</si>
  <si>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</si>
  <si>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</si>
  <si>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</si>
  <si>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</si>
  <si>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</si>
  <si>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</si>
  <si>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</si>
  <si>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</si>
  <si>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</si>
  <si>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</si>
  <si>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</si>
  <si>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</si>
  <si>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</si>
  <si>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</si>
  <si>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</si>
  <si>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</si>
  <si>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</si>
  <si>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</si>
  <si>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</si>
  <si>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</si>
  <si>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</si>
  <si>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</si>
  <si>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</si>
  <si>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</si>
  <si>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</si>
  <si>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</si>
  <si>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</si>
  <si>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</si>
  <si>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</si>
  <si>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</si>
  <si>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</si>
  <si>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</si>
  <si>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</si>
  <si>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</si>
  <si>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</si>
  <si>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</si>
  <si>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</si>
  <si>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</si>
  <si>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</si>
  <si>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</si>
  <si>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</si>
  <si>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</si>
  <si>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</si>
  <si>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</si>
  <si>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</si>
  <si>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</si>
  <si>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</si>
  <si>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</si>
  <si>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</si>
  <si>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</si>
  <si>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</si>
  <si>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</si>
  <si>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</si>
  <si>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</si>
  <si>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</si>
  <si>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</si>
  <si>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</si>
  <si>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</si>
  <si>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</si>
  <si>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</si>
  <si>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</si>
  <si>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</si>
  <si>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</si>
  <si>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</si>
  <si>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</si>
  <si>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</si>
  <si>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</si>
  <si>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</si>
  <si>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</si>
  <si>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</si>
  <si>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</si>
  <si>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</si>
  <si>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</si>
  <si>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</si>
  <si>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</si>
  <si>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</si>
  <si>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</si>
  <si>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</si>
  <si>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</si>
  <si>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</si>
  <si>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</si>
  <si>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</si>
  <si>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</si>
  <si>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</si>
  <si>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</si>
  <si>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</si>
  <si>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</si>
  <si>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</si>
  <si>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</si>
  <si>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</si>
  <si>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</si>
  <si>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</si>
  <si>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</si>
  <si>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</si>
  <si>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</si>
  <si>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</si>
  <si>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</si>
  <si>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</si>
  <si>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</si>
  <si>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</si>
  <si>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</si>
  <si>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</si>
  <si>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</si>
  <si>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</si>
  <si>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</si>
  <si>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</si>
  <si>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</si>
  <si>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</si>
  <si>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</si>
  <si>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</si>
  <si>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</si>
  <si>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</si>
  <si>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</si>
  <si>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</si>
  <si>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</si>
  <si>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</si>
  <si>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</si>
  <si>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</si>
  <si>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</si>
  <si>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</si>
  <si>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</si>
  <si>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</si>
  <si>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</si>
  <si>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</si>
  <si>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</si>
  <si>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</si>
  <si>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</si>
  <si>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</si>
  <si>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</si>
  <si>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</si>
  <si>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</si>
  <si>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</si>
  <si>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</si>
  <si>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</si>
  <si>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</si>
  <si>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</si>
  <si>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</si>
  <si>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</si>
  <si>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</si>
  <si>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</si>
  <si>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</si>
  <si>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</si>
  <si>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</si>
  <si>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</si>
  <si>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</si>
  <si>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</si>
  <si>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</si>
  <si>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</si>
  <si>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</si>
  <si>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</si>
  <si>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</si>
  <si>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</si>
  <si>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</si>
  <si>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</si>
  <si>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</si>
  <si>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</si>
  <si>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</si>
  <si>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</si>
  <si>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</si>
  <si>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</si>
  <si>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</si>
  <si>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</si>
  <si>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</si>
  <si>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</si>
  <si>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</si>
  <si>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</si>
  <si>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</si>
  <si>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</si>
  <si>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</si>
  <si>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</si>
  <si>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</si>
  <si>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</si>
  <si>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</si>
  <si>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</si>
  <si>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</si>
  <si>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</si>
  <si>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</si>
  <si>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</si>
  <si>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</si>
  <si>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</si>
  <si>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</si>
  <si>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</si>
  <si>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</si>
  <si>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</si>
  <si>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</si>
  <si>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</si>
  <si>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</si>
  <si>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</si>
  <si>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</si>
  <si>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</si>
  <si>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</si>
  <si>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</si>
  <si>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</si>
  <si>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</si>
  <si>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</si>
  <si>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</si>
  <si>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</si>
  <si>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</si>
  <si>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</si>
  <si>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</si>
  <si>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</si>
  <si>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</si>
  <si>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</si>
  <si>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</si>
  <si>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</si>
  <si>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</si>
  <si>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</si>
  <si>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</si>
  <si>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</si>
  <si>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</si>
  <si>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</si>
  <si>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</si>
  <si>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</si>
  <si>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</si>
  <si>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</si>
  <si>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</si>
  <si>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</si>
  <si>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</si>
  <si>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</si>
  <si>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</si>
  <si>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</si>
  <si>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</si>
  <si>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</si>
  <si>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</si>
  <si>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</si>
  <si>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</si>
  <si>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</si>
  <si>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</si>
  <si>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</si>
  <si>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</si>
  <si>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</si>
  <si>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</si>
  <si>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</si>
  <si>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</si>
  <si>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</si>
  <si>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</si>
  <si>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</si>
  <si>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</si>
  <si>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</si>
  <si>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</si>
  <si>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</si>
  <si>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</si>
  <si>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</si>
  <si>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</si>
  <si>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</si>
  <si>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</si>
  <si>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</si>
  <si>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</si>
  <si>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</si>
  <si>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</si>
  <si>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</si>
  <si>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</si>
  <si>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</si>
  <si>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</si>
  <si>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</si>
  <si>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</si>
  <si>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</si>
  <si>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</si>
  <si>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</si>
  <si>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</si>
  <si>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</si>
  <si>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</si>
  <si>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</si>
  <si>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</si>
  <si>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</si>
  <si>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</si>
  <si>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</si>
  <si>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</si>
  <si>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</si>
  <si>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</si>
  <si>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</si>
  <si>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</si>
  <si>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</si>
  <si>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</si>
  <si>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</si>
  <si>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</si>
  <si>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</si>
  <si>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</si>
  <si>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</si>
  <si>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</si>
  <si>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</si>
  <si>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</si>
  <si>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</si>
  <si>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</si>
  <si>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</si>
  <si>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</si>
  <si>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</si>
  <si>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</si>
  <si>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</si>
  <si>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</si>
  <si>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</si>
  <si>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</si>
  <si>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</si>
  <si>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</si>
  <si>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</si>
  <si>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</si>
  <si>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</si>
  <si>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</si>
  <si>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</si>
  <si>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</si>
  <si>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</si>
  <si>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</si>
  <si>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</si>
  <si>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</si>
  <si>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</si>
  <si>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</si>
  <si>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</si>
  <si>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</si>
  <si>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</si>
  <si>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</si>
  <si>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</si>
  <si>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</si>
  <si>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</si>
  <si>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</si>
  <si>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</si>
  <si>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</si>
  <si>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</si>
  <si>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</si>
  <si>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</si>
  <si>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</si>
  <si>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</si>
  <si>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</si>
  <si>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</si>
  <si>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</si>
  <si>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</si>
  <si>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</si>
  <si>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</si>
  <si>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</si>
  <si>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</si>
  <si>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</si>
  <si>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</si>
  <si>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</si>
  <si>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</si>
  <si>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</si>
  <si>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</si>
  <si>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</si>
  <si>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</si>
  <si>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</si>
  <si>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</si>
  <si>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</si>
  <si>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</si>
  <si>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</si>
  <si>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</si>
  <si>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</si>
  <si>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</si>
  <si>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</si>
  <si>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</si>
  <si>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</si>
  <si>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</si>
  <si>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</si>
  <si>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</si>
  <si>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</si>
  <si>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</si>
  <si>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</si>
  <si>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</si>
  <si>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</si>
  <si>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</si>
  <si>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</si>
  <si>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</si>
  <si>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</si>
  <si>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</si>
  <si>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</si>
  <si>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</si>
  <si>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</si>
  <si>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</si>
  <si>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</si>
  <si>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</si>
  <si>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</si>
  <si>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</si>
  <si>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</si>
  <si>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</si>
  <si>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</si>
  <si>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</si>
  <si>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</si>
  <si>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</si>
  <si>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</si>
  <si>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</si>
  <si>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</si>
  <si>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</si>
  <si>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</si>
  <si>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</si>
  <si>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</si>
  <si>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</si>
  <si>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</si>
  <si>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</si>
  <si>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</si>
  <si>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</si>
  <si>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</si>
  <si>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</si>
  <si>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</si>
  <si>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</si>
  <si>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</si>
  <si>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</si>
  <si>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</si>
  <si>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</si>
  <si>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</si>
  <si>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</si>
  <si>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</si>
  <si>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</si>
  <si>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</si>
  <si>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</si>
  <si>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</si>
  <si>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</si>
  <si>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</si>
  <si>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</si>
  <si>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</si>
  <si>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</si>
  <si>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</si>
  <si>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</si>
  <si>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</si>
  <si>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</si>
  <si>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</si>
  <si>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</si>
  <si>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</si>
  <si>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</si>
  <si>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</si>
  <si>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</si>
  <si>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</si>
  <si>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</si>
  <si>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</si>
  <si>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</si>
  <si>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</si>
  <si>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</si>
  <si>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</si>
  <si>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</si>
  <si>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</si>
  <si>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</si>
  <si>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</si>
  <si>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</si>
  <si>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</si>
  <si>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</si>
  <si>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</si>
  <si>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</si>
  <si>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</si>
  <si>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</si>
  <si>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</si>
  <si>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</si>
  <si>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</si>
  <si>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</si>
  <si>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</si>
  <si>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</si>
  <si>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</si>
  <si>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</si>
  <si>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</si>
  <si>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</si>
  <si>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</si>
  <si>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</si>
  <si>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</si>
  <si>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</si>
  <si>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</si>
  <si>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</si>
  <si>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</si>
  <si>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</si>
  <si>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</si>
  <si>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</si>
  <si>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</si>
  <si>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</si>
  <si>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</si>
  <si>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</si>
  <si>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</si>
  <si>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</si>
  <si>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</si>
  <si>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</si>
  <si>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</si>
  <si>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</si>
  <si>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</si>
  <si>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</si>
  <si>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</si>
  <si>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</si>
  <si>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</si>
  <si>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</si>
  <si>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</si>
  <si>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</si>
  <si>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</si>
  <si>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</si>
  <si>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</si>
  <si>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</si>
  <si>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</si>
  <si>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</si>
  <si>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</si>
  <si>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</si>
  <si>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</si>
  <si>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</si>
  <si>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</si>
  <si>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</si>
  <si>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</si>
  <si>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</si>
  <si>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</si>
  <si>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</si>
  <si>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</si>
  <si>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</si>
  <si>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</si>
  <si>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</si>
  <si>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</si>
  <si>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</si>
  <si>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</si>
  <si>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</si>
  <si>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</si>
  <si>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</si>
  <si>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</si>
  <si>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</si>
  <si>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</si>
  <si>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</si>
  <si>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</si>
  <si>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</si>
  <si>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</si>
  <si>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</si>
  <si>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</si>
  <si>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</si>
  <si>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</si>
  <si>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</si>
  <si>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</si>
  <si>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</si>
  <si>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</si>
  <si>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</si>
  <si>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</si>
  <si>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</si>
  <si>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</si>
  <si>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</si>
  <si>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</si>
  <si>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</si>
  <si>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</si>
  <si>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</si>
  <si>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</si>
  <si>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</si>
  <si>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</si>
  <si>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</si>
  <si>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</si>
  <si>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</si>
  <si>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</si>
  <si>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</si>
  <si>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</si>
  <si>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</si>
  <si>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</si>
  <si>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</si>
  <si>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</si>
  <si>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</si>
  <si>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</si>
  <si>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</si>
  <si>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</si>
  <si>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</si>
  <si>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</si>
  <si>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</si>
  <si>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</si>
  <si>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</si>
  <si>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</si>
  <si>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</si>
  <si>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</si>
  <si>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</si>
  <si>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</si>
  <si>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</si>
  <si>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</si>
  <si>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</si>
  <si>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</si>
  <si>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</si>
  <si>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</si>
  <si>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</si>
  <si>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</si>
  <si>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</si>
  <si>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</si>
  <si>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</si>
  <si>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</si>
  <si>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</si>
  <si>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</si>
  <si>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</si>
  <si>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</si>
  <si>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</si>
  <si>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</si>
  <si>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</si>
  <si>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</si>
  <si>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</si>
  <si>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</si>
  <si>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</si>
  <si>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</si>
  <si>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</si>
  <si>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</si>
  <si>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</si>
  <si>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</si>
  <si>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</si>
  <si>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</si>
  <si>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</si>
  <si>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</si>
  <si>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</si>
  <si>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</si>
  <si>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</si>
  <si>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</si>
  <si>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</si>
  <si>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</si>
  <si>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</si>
  <si>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</si>
  <si>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</si>
  <si>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</si>
  <si>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</si>
  <si>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</si>
  <si>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</si>
  <si>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</si>
  <si>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</si>
  <si>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</si>
  <si>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</si>
  <si>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</si>
  <si>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</si>
  <si>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</si>
  <si>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</si>
  <si>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</si>
  <si>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</si>
  <si>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</si>
  <si>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</si>
  <si>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</si>
  <si>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</si>
  <si>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</si>
  <si>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</si>
  <si>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</si>
  <si>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</si>
  <si>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</si>
  <si>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</si>
  <si>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</si>
  <si>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</si>
  <si>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</si>
  <si>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</si>
  <si>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</si>
  <si>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</si>
  <si>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</si>
  <si>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</si>
  <si>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</si>
  <si>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</si>
  <si>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</si>
  <si>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</si>
  <si>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</si>
  <si>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</si>
  <si>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</si>
  <si>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</si>
  <si>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</si>
  <si>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</si>
  <si>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</si>
  <si>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</si>
  <si>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</si>
  <si>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</si>
  <si>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</si>
  <si>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</si>
  <si>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</si>
  <si>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</si>
  <si>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</si>
  <si>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</si>
  <si>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</si>
  <si>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</si>
  <si>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</si>
  <si>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</si>
  <si>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</si>
  <si>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</si>
  <si>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</si>
  <si>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</si>
  <si>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</si>
  <si>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</si>
  <si>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</si>
  <si>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</si>
  <si>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</si>
  <si>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</si>
  <si>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</si>
  <si>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</si>
  <si>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</si>
  <si>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</si>
  <si>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</si>
  <si>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</si>
  <si>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</si>
  <si>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</si>
  <si>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</si>
  <si>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</si>
  <si>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</si>
  <si>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</si>
  <si>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</si>
  <si>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</si>
  <si>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</si>
  <si>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</si>
  <si>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</si>
  <si>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</si>
  <si>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</si>
  <si>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</si>
  <si>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</si>
  <si>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</si>
  <si>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</si>
  <si>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</si>
  <si>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</si>
  <si>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</si>
  <si>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</si>
  <si>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</si>
  <si>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</si>
  <si>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</si>
  <si>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</si>
  <si>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</si>
  <si>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</si>
  <si>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</si>
  <si>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</si>
  <si>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</si>
  <si>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</si>
  <si>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</si>
  <si>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</si>
  <si>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</si>
  <si>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</si>
  <si>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</si>
  <si>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</si>
  <si>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</si>
  <si>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</si>
  <si>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</si>
  <si>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</si>
  <si>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</si>
  <si>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</si>
  <si>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</si>
  <si>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</si>
  <si>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</si>
  <si>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</si>
  <si>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</si>
  <si>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</si>
  <si>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</si>
  <si>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</si>
  <si>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</si>
  <si>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</si>
  <si>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</si>
  <si>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</si>
  <si>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</si>
  <si>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</si>
  <si>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</si>
  <si>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</si>
  <si>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</si>
  <si>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</si>
  <si>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</si>
  <si>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</si>
  <si>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</si>
  <si>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</si>
  <si>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</si>
  <si>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</si>
  <si>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</si>
  <si>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</si>
  <si>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</si>
  <si>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</si>
  <si>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</si>
  <si>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</si>
  <si>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</si>
  <si>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</si>
  <si>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</si>
  <si>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</si>
  <si>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</si>
  <si>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</si>
  <si>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</si>
  <si>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</si>
  <si>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</si>
  <si>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</si>
  <si>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</si>
  <si>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</si>
  <si>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</si>
  <si>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</si>
  <si>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</si>
  <si>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</si>
  <si>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</si>
  <si>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</si>
  <si>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</si>
  <si>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</si>
  <si>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</si>
  <si>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</si>
  <si>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</si>
  <si>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</si>
  <si>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</si>
  <si>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</si>
  <si>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</si>
  <si>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</si>
  <si>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</si>
  <si>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</si>
  <si>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</si>
  <si>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</si>
  <si>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</si>
  <si>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</si>
  <si>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</si>
  <si>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</si>
  <si>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</si>
  <si>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</si>
  <si>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</si>
  <si>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</si>
  <si>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</si>
  <si>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</si>
  <si>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</si>
  <si>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</si>
  <si>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</si>
  <si>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</si>
  <si>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</si>
  <si>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</si>
  <si>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</si>
  <si>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</si>
  <si>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</si>
  <si>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</si>
  <si>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</si>
  <si>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</si>
  <si>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</si>
  <si>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</si>
  <si>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</si>
  <si>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</si>
  <si>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</si>
  <si>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</si>
  <si>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</si>
  <si>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</si>
  <si>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</si>
  <si>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</si>
  <si>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</si>
  <si>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</si>
  <si>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</si>
  <si>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</si>
  <si>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</si>
  <si>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</si>
  <si>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</si>
  <si>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</si>
  <si>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</si>
  <si>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</si>
  <si>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</si>
  <si>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</si>
  <si>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</si>
  <si>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</si>
  <si>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</si>
  <si>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</si>
  <si>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</si>
  <si>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</si>
  <si>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</si>
  <si>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</si>
  <si>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</si>
  <si>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</si>
  <si>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</si>
  <si>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</si>
  <si>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</si>
  <si>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</si>
  <si>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</si>
  <si>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</si>
  <si>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</si>
  <si>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</si>
  <si>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</si>
  <si>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</si>
  <si>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</si>
  <si>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</si>
  <si>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</si>
  <si>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</si>
  <si>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</si>
  <si>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</si>
  <si>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</si>
  <si>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</si>
  <si>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</si>
  <si>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</si>
  <si>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</si>
  <si>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</si>
  <si>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</si>
  <si>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</si>
  <si>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</si>
  <si>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</si>
  <si>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</si>
  <si>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</si>
  <si>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</si>
  <si>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</si>
  <si>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</si>
  <si>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</si>
  <si>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</si>
  <si>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</si>
  <si>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</si>
  <si>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</si>
  <si>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</si>
  <si>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</si>
  <si>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</si>
  <si>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</si>
  <si>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</si>
  <si>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</si>
  <si>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</si>
  <si>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</si>
  <si>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</si>
  <si>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</si>
  <si>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</si>
  <si>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</si>
  <si>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</si>
  <si>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</si>
  <si>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</si>
  <si>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</si>
  <si>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</si>
  <si>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</si>
  <si>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</si>
  <si>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</si>
  <si>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</si>
  <si>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</si>
  <si>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</si>
  <si>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</si>
  <si>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</si>
  <si>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</si>
  <si>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</si>
  <si>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</si>
  <si>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</si>
  <si>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</si>
  <si>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</si>
  <si>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</si>
  <si>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</si>
  <si>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</si>
  <si>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</si>
  <si>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</si>
  <si>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</si>
  <si>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</si>
  <si>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</si>
  <si>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</si>
  <si>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</si>
  <si>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</si>
  <si>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</si>
  <si>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</si>
  <si>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</si>
  <si>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</si>
  <si>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</si>
  <si>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</si>
  <si>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</si>
  <si>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</si>
  <si>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</si>
  <si>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</si>
  <si>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</si>
  <si>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</si>
  <si>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</si>
  <si>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</si>
  <si>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</si>
  <si>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</si>
  <si>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</si>
  <si>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</si>
  <si>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</si>
  <si>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</si>
  <si>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</si>
  <si>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</si>
  <si>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</si>
  <si>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</si>
  <si>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</si>
  <si>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</si>
  <si>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</si>
  <si>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</si>
  <si>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</si>
  <si>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</si>
  <si>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</si>
  <si>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</si>
  <si>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</si>
  <si>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</si>
  <si>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</si>
  <si>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</si>
  <si>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</si>
  <si>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</si>
  <si>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</si>
  <si>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</si>
  <si>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</si>
  <si>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</si>
  <si>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</si>
  <si>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</si>
  <si>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</si>
  <si>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</si>
  <si>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</si>
  <si>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</si>
  <si>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</si>
  <si>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</si>
  <si>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</si>
  <si>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</si>
  <si>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</si>
  <si>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</si>
  <si>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</si>
  <si>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</si>
  <si>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</si>
  <si>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</si>
  <si>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</si>
  <si>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</si>
  <si>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</si>
  <si>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</si>
  <si>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</si>
  <si>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</si>
  <si>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</si>
  <si>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</si>
  <si>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</si>
  <si>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</si>
  <si>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</si>
  <si>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</si>
  <si>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</si>
  <si>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</si>
  <si>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</si>
  <si>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</si>
  <si>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</si>
  <si>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</si>
  <si>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</si>
  <si>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</si>
  <si>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</si>
  <si>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</si>
  <si>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</si>
  <si>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</si>
  <si>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</si>
  <si>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</si>
  <si>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</si>
  <si>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</si>
  <si>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</si>
  <si>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</si>
  <si>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</si>
  <si>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</si>
  <si>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</si>
  <si>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</si>
  <si>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</si>
  <si>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</si>
  <si>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</si>
  <si>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</si>
  <si>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</si>
  <si>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</si>
  <si>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</si>
  <si>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</si>
  <si>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</si>
  <si>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</si>
  <si>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</si>
  <si>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</si>
  <si>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</si>
  <si>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</si>
  <si>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</si>
  <si>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</si>
  <si>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</si>
  <si>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</si>
  <si>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</si>
  <si>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</si>
  <si>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</si>
  <si>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</si>
  <si>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</si>
  <si>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</si>
  <si>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</si>
  <si>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</si>
  <si>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</si>
  <si>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</si>
  <si>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</si>
  <si>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</si>
  <si>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</si>
  <si>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</si>
  <si>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</si>
  <si>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</si>
  <si>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</si>
  <si>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</si>
  <si>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</si>
  <si>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</si>
  <si>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</si>
  <si>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</si>
  <si>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</si>
  <si>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</si>
  <si>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</si>
  <si>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</si>
  <si>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</si>
  <si>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</si>
  <si>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</si>
  <si>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</si>
  <si>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</si>
  <si>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</si>
  <si>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</si>
  <si>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</si>
  <si>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</si>
  <si>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</si>
  <si>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</si>
  <si>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</si>
  <si>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</si>
  <si>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</si>
  <si>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</si>
  <si>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</si>
  <si>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</si>
  <si>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</si>
  <si>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</si>
  <si>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</si>
  <si>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</si>
  <si>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</si>
  <si>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</si>
  <si>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</si>
  <si>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</si>
  <si>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</si>
  <si>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</si>
  <si>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</si>
  <si>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</si>
  <si>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</si>
  <si>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</si>
  <si>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</si>
  <si>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</si>
  <si>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</si>
  <si>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</si>
  <si>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</si>
  <si>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</si>
  <si>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</si>
  <si>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</si>
  <si>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</si>
  <si>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</si>
  <si>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</si>
  <si>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</si>
  <si>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</si>
  <si>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</si>
  <si>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</si>
  <si>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</si>
  <si>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</si>
  <si>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</si>
  <si>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</si>
  <si>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</si>
  <si>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</si>
  <si>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</si>
  <si>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</si>
  <si>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</si>
  <si>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</si>
  <si>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</si>
  <si>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</si>
  <si>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</si>
  <si>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</si>
  <si>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</si>
  <si>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</si>
  <si>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</si>
  <si>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</si>
  <si>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</si>
  <si>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</si>
  <si>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</si>
  <si>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</si>
  <si>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</si>
  <si>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</si>
  <si>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</si>
  <si>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</si>
  <si>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</si>
  <si>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</si>
  <si>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</si>
  <si>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</si>
  <si>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</si>
  <si>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</si>
  <si>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</si>
  <si>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</si>
  <si>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</si>
  <si>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</si>
  <si>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</si>
  <si>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</si>
  <si>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</si>
  <si>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</si>
  <si>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</si>
  <si>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</si>
  <si>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</si>
  <si>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</si>
  <si>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</si>
  <si>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</si>
  <si>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</si>
  <si>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</si>
  <si>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</si>
  <si>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</si>
  <si>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</si>
  <si>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</si>
  <si>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</si>
  <si>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</si>
  <si>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</si>
  <si>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</si>
  <si>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</si>
  <si>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</si>
  <si>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</si>
  <si>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</si>
  <si>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</si>
  <si>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</si>
  <si>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</si>
  <si>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</si>
  <si>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</si>
  <si>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</si>
  <si>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</si>
  <si>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</si>
  <si>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</si>
  <si>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</si>
  <si>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</si>
  <si>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</si>
  <si>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</si>
  <si>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</si>
  <si>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</si>
  <si>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</si>
  <si>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</si>
  <si>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</si>
  <si>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</si>
  <si>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</si>
  <si>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</si>
  <si>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</si>
  <si>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</si>
  <si>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</si>
  <si>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</si>
  <si>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</si>
  <si>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</si>
  <si>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</si>
  <si>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</si>
  <si>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</si>
  <si>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</si>
  <si>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</si>
  <si>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</si>
  <si>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</si>
  <si>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</si>
  <si>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</si>
  <si>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</si>
  <si>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</si>
  <si>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</si>
  <si>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</si>
  <si>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</si>
  <si>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</si>
  <si>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</si>
  <si>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</si>
  <si>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</si>
  <si>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</si>
  <si>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</si>
  <si>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</si>
  <si>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</si>
  <si>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</si>
  <si>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</si>
  <si>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</si>
  <si>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</si>
  <si>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</si>
  <si>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</si>
  <si>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</si>
  <si>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</si>
  <si>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</si>
  <si>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</si>
  <si>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</si>
  <si>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</si>
  <si>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</si>
  <si>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</si>
  <si>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</si>
  <si>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</si>
  <si>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</si>
  <si>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</si>
  <si>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</si>
  <si>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</si>
  <si>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</si>
  <si>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</si>
  <si>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</si>
  <si>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</si>
  <si>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</si>
  <si>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</si>
  <si>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</si>
  <si>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</si>
  <si>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</si>
  <si>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</si>
  <si>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</si>
  <si>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</si>
  <si>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</si>
  <si>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</si>
  <si>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</si>
  <si>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</si>
  <si>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</si>
  <si>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</si>
  <si>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</si>
  <si>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</si>
  <si>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</si>
  <si>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</si>
  <si>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</si>
  <si>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</si>
  <si>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</si>
  <si>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</si>
  <si>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</si>
  <si>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</si>
  <si>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</si>
  <si>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</si>
  <si>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</si>
  <si>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</si>
  <si>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</si>
  <si>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</si>
  <si>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</si>
  <si>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</si>
  <si>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</si>
  <si>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</si>
  <si>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</si>
  <si>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</si>
  <si>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</si>
  <si>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</si>
  <si>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</si>
  <si>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</si>
  <si>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</si>
  <si>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</si>
  <si>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</si>
  <si>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</si>
  <si>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</si>
  <si>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</si>
  <si>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</si>
  <si>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</si>
  <si>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</si>
  <si>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</si>
  <si>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</si>
  <si>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</si>
  <si>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</si>
  <si>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</si>
  <si>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</si>
  <si>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</si>
  <si>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</si>
  <si>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</si>
  <si>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</si>
  <si>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</si>
  <si>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</si>
  <si>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</si>
  <si>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</si>
  <si>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</si>
  <si>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</si>
  <si>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</si>
  <si>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</si>
  <si>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</si>
  <si>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</si>
  <si>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</si>
  <si>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</si>
  <si>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</si>
  <si>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</si>
  <si>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</si>
  <si>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</si>
  <si>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</si>
  <si>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</si>
  <si>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</si>
  <si>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</si>
  <si>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</si>
  <si>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</si>
  <si>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</si>
  <si>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</si>
  <si>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</si>
  <si>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</si>
  <si>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</si>
  <si>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</si>
  <si>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</si>
  <si>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</si>
  <si>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</si>
  <si>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</si>
  <si>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</si>
  <si>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</si>
  <si>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</si>
  <si>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</si>
  <si>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</si>
  <si>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</si>
  <si>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</si>
  <si>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</si>
  <si>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</si>
  <si>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</si>
  <si>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</si>
  <si>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</si>
  <si>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</si>
  <si>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</si>
  <si>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</si>
  <si>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</si>
  <si>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</si>
  <si>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</si>
  <si>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</si>
  <si>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</si>
  <si>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</si>
  <si>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</si>
  <si>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</si>
  <si>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</si>
  <si>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</si>
  <si>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</si>
  <si>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</si>
  <si>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</si>
  <si>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</si>
  <si>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</si>
  <si>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</si>
  <si>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</si>
  <si>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</si>
  <si>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</si>
  <si>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</si>
  <si>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</si>
  <si>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</si>
  <si>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</si>
  <si>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</si>
  <si>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</si>
  <si>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</si>
  <si>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</si>
  <si>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</si>
  <si>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</si>
  <si>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</si>
  <si>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</si>
  <si>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</si>
  <si>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</si>
  <si>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</si>
  <si>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</si>
  <si>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</si>
  <si>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</si>
  <si>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</si>
  <si>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</si>
  <si>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</si>
  <si>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</si>
  <si>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</si>
  <si>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</si>
  <si>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</si>
  <si>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</si>
  <si>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</si>
  <si>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</si>
  <si>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</si>
  <si>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</si>
  <si>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</si>
  <si>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</si>
  <si>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</si>
  <si>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</si>
  <si>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</si>
  <si>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</si>
  <si>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</si>
  <si>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</si>
  <si>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</si>
  <si>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</si>
  <si>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</si>
  <si>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</si>
  <si>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</si>
  <si>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</si>
  <si>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</si>
  <si>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</si>
  <si>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</si>
  <si>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</si>
  <si>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</si>
  <si>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</si>
  <si>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</si>
  <si>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</si>
  <si>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</si>
  <si>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</si>
  <si>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</si>
  <si>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</si>
  <si>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</si>
  <si>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</si>
  <si>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</si>
  <si>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</si>
  <si>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</si>
  <si>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</si>
  <si>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</si>
  <si>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</si>
  <si>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</si>
  <si>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</si>
  <si>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</si>
  <si>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</si>
  <si>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</si>
  <si>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</si>
  <si>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</si>
  <si>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</si>
  <si>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</si>
  <si>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</si>
  <si>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</si>
  <si>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</si>
  <si>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</si>
  <si>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</si>
  <si>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</si>
  <si>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</si>
  <si>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</si>
  <si>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</si>
  <si>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</si>
  <si>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</si>
  <si>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</si>
  <si>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</si>
  <si>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</si>
  <si>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</si>
  <si>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</si>
  <si>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</si>
  <si>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</si>
  <si>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</si>
  <si>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</si>
  <si>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</si>
  <si>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</si>
  <si>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</si>
  <si>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</si>
  <si>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</si>
  <si>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</si>
  <si>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</si>
  <si>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</si>
  <si>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</si>
  <si>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</si>
  <si>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</si>
  <si>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</si>
  <si>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</si>
  <si>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</si>
  <si>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</si>
  <si>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</si>
  <si>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</si>
  <si>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</si>
  <si>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</si>
  <si>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</si>
  <si>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</si>
  <si>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</si>
  <si>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</si>
  <si>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</si>
  <si>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</si>
  <si>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</si>
  <si>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</si>
  <si>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</si>
  <si>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</si>
  <si>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</si>
  <si>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</si>
  <si>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</si>
  <si>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</si>
  <si>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</si>
  <si>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</si>
  <si>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</si>
  <si>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</si>
  <si>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</si>
  <si>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</si>
  <si>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</si>
  <si>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</si>
  <si>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</si>
  <si>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</si>
  <si>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</si>
  <si>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</si>
  <si>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</si>
  <si>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</si>
  <si>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</si>
  <si>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</si>
  <si>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</si>
  <si>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</si>
  <si>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</si>
  <si>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</si>
  <si>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</si>
  <si>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</si>
  <si>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</si>
  <si>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</si>
  <si>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</si>
  <si>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</si>
  <si>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</si>
  <si>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</si>
  <si>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</si>
  <si>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</si>
  <si>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</si>
  <si>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</si>
  <si>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</si>
  <si>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</si>
  <si>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</si>
  <si>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</si>
  <si>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</si>
  <si>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</si>
  <si>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</si>
  <si>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</si>
  <si>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</si>
  <si>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</si>
  <si>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</si>
  <si>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</si>
  <si>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</si>
  <si>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</si>
  <si>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</si>
  <si>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</si>
  <si>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</si>
  <si>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</si>
  <si>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</si>
  <si>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</si>
  <si>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</si>
  <si>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</si>
  <si>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</si>
  <si>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</si>
  <si>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</si>
  <si>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</si>
  <si>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</si>
  <si>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</si>
  <si>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</si>
  <si>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</si>
  <si>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</si>
  <si>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</si>
  <si>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</si>
  <si>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</si>
  <si>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</si>
  <si>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</si>
  <si>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</si>
  <si>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</si>
  <si>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</si>
  <si>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</si>
  <si>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</si>
  <si>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</si>
  <si>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</si>
  <si>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</si>
  <si>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</si>
  <si>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</si>
  <si>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</si>
  <si>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</si>
  <si>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</si>
  <si>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</si>
  <si>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</si>
  <si>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</si>
  <si>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</si>
  <si>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</si>
  <si>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</si>
  <si>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</si>
  <si>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</si>
  <si>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</si>
  <si>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</si>
  <si>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</si>
  <si>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</si>
  <si>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</si>
  <si>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</si>
  <si>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</si>
  <si>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</si>
  <si>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</si>
  <si>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</si>
  <si>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</si>
  <si>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</si>
  <si>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</si>
  <si>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</si>
  <si>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</si>
  <si>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</si>
  <si>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</si>
  <si>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</si>
  <si>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</si>
  <si>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</si>
  <si>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</si>
  <si>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</si>
  <si>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</si>
  <si>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</si>
  <si>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</si>
  <si>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</si>
  <si>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</si>
  <si>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</si>
  <si>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</si>
  <si>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</si>
  <si>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</si>
  <si>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</si>
  <si>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</si>
  <si>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</si>
  <si>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</si>
  <si>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</si>
  <si>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</si>
  <si>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</si>
  <si>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</si>
  <si>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</si>
  <si>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</si>
  <si>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</si>
  <si>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</si>
  <si>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</si>
  <si>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</si>
  <si>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</si>
  <si>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</si>
  <si>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</si>
  <si>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</si>
  <si>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</si>
  <si>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</si>
  <si>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</si>
  <si>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</si>
  <si>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</si>
  <si>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</si>
  <si>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</si>
  <si>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</si>
  <si>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</si>
  <si>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</si>
  <si>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</si>
  <si>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</si>
  <si>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</si>
  <si>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</si>
  <si>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</si>
  <si>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</si>
  <si>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</si>
  <si>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</si>
  <si>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</si>
  <si>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</si>
  <si>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</si>
  <si>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</si>
  <si>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</si>
  <si>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</si>
  <si>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</si>
  <si>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</si>
  <si>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</si>
  <si>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</si>
  <si>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</si>
  <si>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</si>
  <si>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</si>
  <si>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</si>
  <si>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</si>
  <si>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</si>
  <si>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</si>
  <si>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</si>
  <si>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</si>
  <si>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</si>
  <si>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</si>
  <si>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</si>
  <si>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</si>
  <si>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</si>
  <si>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</si>
  <si>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</si>
  <si>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</si>
  <si>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</si>
  <si>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</si>
  <si>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</si>
  <si>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</si>
  <si>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</si>
  <si>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</si>
  <si>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</si>
  <si>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</si>
  <si>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</si>
  <si>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</si>
  <si>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</si>
  <si>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</si>
  <si>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</si>
  <si>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</si>
  <si>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</si>
  <si>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</si>
  <si>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</si>
  <si>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</si>
  <si>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</si>
  <si>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</si>
  <si>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</si>
  <si>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</si>
  <si>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</si>
  <si>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</si>
  <si>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</si>
  <si>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</si>
  <si>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</si>
  <si>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</si>
  <si>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</si>
  <si>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</si>
  <si>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</si>
  <si>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</si>
  <si>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</si>
  <si>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</si>
  <si>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</si>
  <si>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</si>
  <si>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</si>
  <si>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</si>
  <si>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</si>
  <si>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</si>
  <si>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</si>
  <si>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</si>
  <si>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</si>
  <si>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</si>
  <si>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</si>
  <si>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</si>
  <si>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</si>
  <si>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</si>
  <si>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</si>
  <si>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</si>
  <si>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</si>
  <si>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</si>
  <si>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</si>
  <si>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</si>
  <si>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</si>
  <si>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</si>
  <si>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</si>
  <si>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</si>
  <si>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</si>
  <si>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</si>
  <si>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</si>
  <si>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</si>
  <si>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</si>
  <si>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</si>
  <si>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</si>
  <si>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</si>
  <si>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</si>
  <si>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</si>
  <si>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</si>
  <si>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</si>
  <si>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</si>
  <si>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</si>
  <si>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</si>
  <si>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</si>
  <si>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</si>
  <si>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</si>
  <si>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</si>
  <si>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</si>
  <si>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</si>
  <si>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</si>
  <si>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</si>
  <si>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</si>
  <si>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</si>
  <si>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</si>
  <si>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</si>
  <si>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</si>
  <si>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</si>
  <si>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</si>
  <si>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</si>
  <si>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</si>
  <si>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</si>
  <si>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</si>
  <si>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</si>
  <si>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</si>
  <si>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</si>
  <si>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</si>
  <si>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</si>
  <si>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</si>
  <si>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</si>
  <si>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</si>
  <si>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</si>
  <si>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</si>
  <si>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</si>
  <si>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</si>
  <si>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</si>
  <si>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</si>
  <si>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</si>
  <si>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</si>
  <si>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</si>
  <si>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</si>
  <si>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</si>
  <si>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</si>
  <si>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</si>
  <si>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</si>
  <si>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</si>
  <si>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</si>
  <si>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</si>
  <si>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</si>
  <si>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</si>
  <si>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</si>
  <si>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</si>
  <si>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</si>
  <si>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</si>
  <si>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</si>
  <si>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</si>
  <si>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</si>
  <si>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</si>
  <si>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</si>
  <si>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</si>
  <si>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</si>
  <si>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</si>
  <si>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</si>
  <si>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</si>
  <si>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</si>
  <si>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</si>
  <si>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</si>
  <si>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</si>
  <si>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</si>
  <si>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</si>
  <si>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</si>
  <si>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</si>
  <si>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</si>
  <si>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</si>
  <si>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</si>
  <si>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</si>
  <si>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</si>
  <si>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</si>
  <si>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</si>
  <si>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</si>
  <si>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</si>
  <si>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</si>
  <si>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</si>
  <si>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</si>
  <si>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</si>
  <si>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</si>
  <si>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</si>
  <si>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</si>
  <si>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</si>
  <si>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</si>
  <si>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</si>
  <si>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</si>
  <si>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</si>
  <si>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</si>
  <si>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</si>
  <si>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</si>
  <si>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</si>
  <si>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</si>
  <si>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</si>
  <si>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</si>
  <si>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</si>
  <si>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</si>
  <si>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</si>
  <si>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</si>
  <si>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</si>
  <si>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</si>
  <si>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</si>
  <si>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</si>
  <si>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</si>
  <si>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</si>
  <si>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</si>
  <si>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</si>
  <si>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</si>
  <si>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</si>
  <si>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</si>
  <si>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</si>
  <si>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</si>
  <si>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</si>
  <si>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</si>
  <si>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</si>
  <si>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</si>
  <si>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</si>
  <si>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</si>
  <si>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</si>
  <si>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</si>
  <si>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</si>
  <si>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</si>
  <si>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</si>
  <si>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</si>
  <si>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</si>
  <si>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</si>
  <si>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</si>
  <si>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</si>
  <si>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</si>
  <si>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</si>
  <si>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</si>
  <si>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</si>
  <si>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</si>
  <si>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</si>
  <si>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</si>
  <si>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</si>
  <si>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</si>
  <si>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</si>
  <si>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</si>
  <si>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</si>
  <si>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</si>
  <si>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</si>
  <si>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</si>
  <si>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</si>
  <si>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</si>
  <si>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</si>
  <si>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</si>
  <si>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</si>
  <si>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</si>
  <si>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</si>
  <si>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</si>
  <si>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</si>
  <si>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</si>
  <si>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</si>
  <si>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</si>
  <si>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</si>
  <si>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</si>
  <si>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</si>
  <si>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</si>
  <si>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</si>
  <si>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</si>
  <si>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</si>
  <si>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</si>
  <si>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</si>
  <si>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</si>
  <si>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</si>
  <si>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</si>
  <si>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</si>
  <si>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</si>
  <si>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</si>
  <si>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</si>
  <si>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</si>
  <si>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</si>
  <si>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</si>
  <si>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</si>
  <si>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</si>
  <si>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</si>
  <si>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</si>
  <si>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</si>
  <si>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</si>
  <si>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</si>
  <si>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</si>
  <si>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</si>
  <si>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</si>
  <si>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</si>
  <si>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</si>
  <si>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</si>
  <si>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</si>
  <si>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</si>
  <si>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</si>
  <si>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</si>
  <si>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</si>
  <si>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</si>
  <si>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</si>
  <si>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</si>
  <si>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</si>
  <si>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</si>
  <si>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</si>
  <si>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</si>
  <si>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</si>
  <si>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</si>
  <si>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</si>
  <si>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</si>
  <si>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</si>
  <si>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</si>
  <si>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</si>
  <si>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</si>
  <si>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</si>
  <si>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</si>
  <si>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</si>
  <si>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</si>
  <si>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</si>
  <si>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</si>
  <si>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</si>
  <si>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</si>
  <si>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</si>
  <si>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</si>
  <si>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</si>
  <si>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</si>
  <si>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</si>
  <si>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</si>
  <si>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</si>
  <si>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</si>
  <si>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</si>
  <si>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</si>
  <si>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</si>
  <si>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</si>
  <si>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</si>
  <si>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</si>
  <si>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</si>
  <si>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</si>
  <si>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</si>
  <si>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</si>
  <si>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</si>
  <si>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</si>
  <si>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</si>
  <si>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</si>
  <si>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</si>
  <si>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</si>
  <si>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</si>
  <si>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</si>
  <si>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</si>
  <si>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</si>
  <si>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</si>
  <si>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</si>
  <si>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</si>
  <si>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</si>
  <si>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</si>
  <si>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</si>
  <si>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</si>
  <si>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</si>
  <si>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</si>
  <si>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</si>
  <si>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</si>
  <si>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</si>
  <si>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</si>
  <si>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</si>
  <si>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</si>
  <si>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</si>
  <si>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</si>
  <si>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</si>
  <si>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</si>
  <si>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</si>
  <si>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</si>
  <si>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</si>
  <si>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</si>
  <si>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</si>
  <si>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</si>
  <si>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</si>
  <si>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</si>
  <si>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</si>
  <si>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</si>
  <si>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</si>
  <si>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</si>
  <si>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</si>
  <si>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</si>
  <si>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</si>
  <si>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</si>
  <si>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</si>
  <si>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</si>
  <si>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</si>
  <si>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</si>
  <si>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</si>
  <si>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</si>
  <si>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</si>
  <si>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</si>
  <si>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</si>
  <si>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</si>
  <si>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</si>
  <si>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</si>
  <si>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</si>
  <si>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</si>
  <si>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</si>
  <si>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</si>
  <si>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</si>
  <si>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</si>
  <si>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</si>
  <si>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</si>
  <si>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</si>
  <si>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</si>
  <si>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</si>
  <si>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</si>
  <si>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</si>
  <si>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</si>
  <si>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</si>
  <si>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</si>
  <si>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</si>
  <si>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</si>
  <si>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</si>
  <si>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</si>
  <si>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</si>
  <si>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</si>
  <si>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</si>
  <si>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</si>
  <si>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</si>
  <si>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</si>
  <si>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</si>
  <si>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</si>
  <si>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</si>
  <si>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</si>
  <si>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</si>
  <si>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</si>
  <si>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</si>
  <si>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</si>
  <si>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</si>
  <si>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</si>
  <si>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</si>
  <si>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</si>
  <si>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</si>
  <si>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</si>
  <si>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</si>
  <si>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</si>
  <si>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</si>
  <si>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</si>
  <si>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</si>
  <si>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</si>
  <si>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</si>
  <si>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</si>
  <si>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</si>
  <si>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</si>
  <si>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</si>
  <si>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</si>
  <si>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</si>
  <si>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</si>
  <si>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</si>
  <si>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</si>
  <si>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</si>
  <si>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</si>
  <si>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</si>
  <si>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</si>
  <si>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</si>
  <si>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</si>
  <si>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</si>
  <si>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</si>
  <si>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</si>
  <si>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</si>
  <si>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</si>
  <si>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</si>
  <si>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</si>
  <si>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</si>
  <si>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</si>
  <si>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</si>
  <si>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</si>
  <si>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</si>
  <si>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</si>
  <si>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</si>
  <si>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</si>
  <si>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</si>
  <si>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</si>
  <si>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</si>
  <si>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</si>
  <si>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</si>
  <si>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</si>
  <si>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</si>
  <si>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</si>
  <si>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</si>
  <si>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</si>
  <si>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</si>
  <si>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</si>
  <si>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</si>
  <si>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</si>
  <si>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</si>
  <si>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</si>
  <si>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</si>
  <si>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</si>
  <si>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</si>
  <si>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</si>
  <si>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</si>
  <si>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</si>
  <si>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</si>
  <si>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</si>
  <si>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</si>
  <si>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</si>
  <si>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</si>
  <si>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</si>
  <si>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</si>
  <si>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</si>
  <si>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</si>
  <si>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</si>
  <si>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</si>
  <si>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</si>
  <si>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</si>
  <si>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</si>
  <si>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</si>
  <si>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</si>
  <si>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</si>
  <si>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</si>
  <si>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</si>
  <si>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</si>
  <si>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</si>
  <si>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</si>
  <si>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</si>
  <si>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</si>
  <si>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</si>
  <si>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</si>
  <si>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</si>
  <si>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</si>
  <si>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</si>
  <si>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</si>
  <si>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</si>
  <si>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</si>
  <si>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</si>
  <si>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</si>
  <si>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</si>
  <si>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</si>
  <si>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</si>
  <si>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</si>
  <si>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</si>
  <si>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</si>
  <si>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</si>
  <si>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</si>
  <si>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</si>
  <si>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</si>
  <si>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</si>
  <si>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</si>
  <si>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</si>
  <si>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</si>
  <si>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</si>
  <si>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</si>
  <si>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</si>
  <si>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</si>
  <si>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</si>
  <si>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</si>
  <si>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</si>
  <si>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</si>
  <si>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</si>
  <si>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</si>
  <si>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</si>
  <si>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</si>
  <si>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</si>
  <si>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</si>
  <si>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</si>
  <si>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</si>
  <si>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</si>
  <si>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</si>
  <si>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</si>
  <si>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</si>
  <si>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</si>
  <si>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</si>
  <si>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</si>
  <si>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</si>
  <si>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</si>
  <si>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</si>
  <si>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</si>
  <si>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</si>
  <si>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</si>
  <si>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</si>
  <si>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</si>
  <si>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</si>
  <si>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</si>
  <si>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</si>
  <si>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</si>
  <si>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</si>
  <si>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</si>
  <si>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</si>
  <si>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</si>
  <si>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</si>
  <si>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</si>
  <si>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</si>
  <si>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</si>
  <si>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</si>
  <si>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</si>
  <si>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</si>
  <si>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</si>
  <si>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</si>
  <si>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</si>
  <si>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</si>
  <si>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</si>
  <si>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</si>
  <si>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</si>
  <si>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</si>
  <si>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</si>
  <si>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</si>
  <si>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</si>
  <si>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</si>
  <si>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</si>
  <si>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</si>
  <si>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</si>
  <si>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</si>
  <si>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</si>
  <si>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</si>
  <si>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</si>
  <si>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</si>
  <si>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</si>
  <si>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</si>
  <si>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</si>
  <si>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</si>
  <si>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</si>
  <si>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</si>
  <si>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</si>
  <si>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</si>
  <si>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</si>
  <si>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</si>
  <si>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</si>
  <si>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</si>
  <si>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</si>
  <si>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</si>
  <si>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</si>
  <si>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</si>
  <si>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</si>
  <si>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</si>
  <si>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</si>
  <si>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</si>
  <si>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</si>
  <si>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</si>
  <si>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</si>
  <si>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</si>
  <si>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</si>
  <si>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</si>
  <si>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</si>
  <si>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</si>
  <si>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</si>
  <si>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</si>
  <si>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</si>
  <si>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</si>
  <si>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</si>
  <si>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</si>
  <si>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</si>
  <si>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</si>
  <si>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</si>
  <si>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</si>
  <si>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</si>
  <si>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</si>
  <si>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</si>
  <si>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</si>
  <si>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</si>
  <si>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</si>
  <si>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</si>
  <si>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</si>
  <si>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</si>
  <si>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</si>
  <si>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</si>
  <si>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</si>
  <si>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</si>
  <si>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</si>
  <si>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</si>
  <si>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</si>
  <si>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</si>
  <si>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</si>
  <si>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</si>
  <si>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</si>
  <si>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</si>
  <si>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</si>
  <si>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</si>
  <si>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</si>
  <si>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</si>
  <si>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</si>
  <si>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</si>
  <si>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</si>
  <si>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</si>
  <si>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</si>
  <si>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</si>
  <si>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</si>
  <si>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</si>
  <si>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</si>
  <si>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</si>
  <si>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</si>
  <si>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</si>
  <si>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</si>
  <si>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</si>
  <si>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</si>
  <si>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</si>
  <si>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</si>
  <si>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</si>
  <si>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</si>
  <si>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</si>
  <si>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</si>
  <si>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</si>
  <si>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</si>
  <si>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</si>
  <si>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</si>
  <si>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</si>
  <si>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</si>
  <si>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</si>
  <si>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</si>
  <si>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</si>
  <si>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</si>
  <si>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</si>
  <si>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</si>
  <si>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</si>
  <si>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</si>
  <si>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</si>
  <si>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</si>
  <si>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</si>
  <si>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</si>
  <si>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</si>
  <si>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</si>
  <si>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</si>
  <si>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</si>
  <si>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</si>
  <si>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</si>
  <si>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</si>
  <si>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</si>
  <si>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</si>
  <si>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</si>
  <si>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</si>
  <si>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</si>
  <si>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</si>
  <si>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</si>
  <si>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</si>
  <si>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</si>
  <si>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</si>
  <si>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</si>
  <si>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</si>
  <si>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</si>
  <si>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</si>
  <si>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</si>
  <si>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</si>
  <si>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</si>
  <si>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</si>
  <si>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</si>
  <si>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</si>
  <si>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</si>
  <si>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</si>
  <si>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</si>
  <si>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</si>
  <si>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</si>
  <si>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</si>
  <si>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</si>
  <si>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</si>
  <si>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</si>
  <si>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</si>
  <si>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</si>
  <si>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</si>
  <si>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</si>
  <si>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</si>
  <si>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</si>
  <si>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</si>
  <si>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</si>
  <si>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</si>
  <si>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</si>
  <si>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</si>
  <si>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</si>
  <si>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</si>
  <si>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</si>
  <si>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</si>
  <si>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</si>
  <si>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</si>
  <si>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</si>
  <si>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</si>
  <si>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</si>
  <si>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</si>
  <si>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</si>
  <si>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</si>
  <si>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</si>
  <si>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</si>
  <si>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</si>
  <si>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</si>
  <si>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</si>
  <si>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</si>
  <si>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</si>
  <si>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</si>
  <si>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</si>
  <si>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</si>
  <si>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</si>
  <si>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</si>
  <si>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</si>
  <si>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</si>
  <si>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</si>
  <si>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</si>
  <si>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</si>
  <si>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</si>
  <si>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</si>
  <si>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</si>
  <si>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</si>
  <si>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</si>
  <si>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</si>
  <si>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</si>
  <si>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</si>
  <si>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</si>
  <si>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</si>
  <si>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</si>
  <si>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</si>
  <si>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</si>
  <si>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</si>
  <si>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</si>
  <si>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</si>
  <si>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</si>
  <si>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</si>
  <si>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</si>
  <si>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</si>
  <si>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</si>
  <si>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</si>
  <si>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</si>
  <si>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</si>
  <si>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</si>
  <si>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</si>
  <si>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</si>
  <si>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</si>
  <si>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</si>
  <si>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</si>
  <si>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</si>
  <si>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</si>
  <si>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</si>
  <si>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</si>
  <si>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</si>
  <si>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</si>
  <si>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</si>
  <si>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</si>
  <si>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</si>
  <si>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</si>
  <si>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</si>
  <si>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</si>
  <si>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</si>
  <si>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</si>
  <si>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</si>
  <si>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</si>
  <si>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</si>
  <si>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</si>
  <si>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</si>
  <si>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</si>
  <si>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</si>
  <si>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</si>
  <si>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</si>
  <si>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</si>
  <si>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</si>
  <si>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</si>
  <si>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</si>
  <si>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</si>
  <si>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</si>
  <si>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</si>
  <si>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</si>
  <si>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</si>
  <si>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</si>
  <si>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</si>
  <si>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</si>
  <si>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</si>
  <si>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</si>
  <si>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</si>
  <si>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</si>
  <si>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</si>
  <si>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</si>
  <si>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</si>
  <si>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</si>
  <si>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</si>
  <si>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</si>
  <si>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</si>
  <si>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</si>
  <si>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</si>
  <si>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</si>
  <si>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</si>
  <si>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</si>
  <si>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</si>
  <si>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</si>
  <si>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</si>
  <si>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</si>
  <si>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</si>
  <si>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</si>
  <si>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</si>
  <si>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</si>
  <si>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</si>
  <si>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</si>
  <si>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</si>
  <si>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</si>
  <si>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</si>
  <si>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</si>
  <si>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</si>
  <si>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</si>
  <si>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</si>
  <si>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</si>
  <si>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</si>
  <si>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</si>
  <si>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</si>
  <si>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</si>
  <si>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</si>
  <si>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</si>
  <si>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</si>
  <si>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</si>
  <si>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</si>
  <si>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</si>
  <si>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</si>
  <si>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</si>
  <si>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</si>
  <si>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</si>
  <si>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</si>
  <si>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</si>
  <si>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</si>
  <si>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</si>
  <si>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</si>
  <si>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</si>
  <si>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</si>
  <si>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</si>
  <si>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</si>
  <si>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</si>
  <si>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</si>
  <si>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</si>
  <si>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</si>
  <si>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</si>
  <si>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</si>
  <si>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</si>
  <si>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</si>
  <si>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</si>
  <si>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</si>
  <si>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</si>
  <si>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</si>
  <si>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</si>
  <si>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</si>
  <si>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</si>
  <si>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</si>
  <si>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</si>
  <si>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</si>
  <si>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</si>
  <si>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</si>
  <si>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</si>
  <si>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</si>
  <si>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</si>
  <si>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</si>
  <si>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</si>
  <si>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</si>
  <si>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</si>
  <si>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</si>
  <si>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</si>
  <si>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</si>
  <si>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</si>
  <si>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</si>
  <si>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</si>
  <si>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</si>
  <si>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</si>
  <si>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</si>
  <si>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</si>
  <si>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</si>
  <si>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</si>
  <si>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</si>
  <si>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</si>
  <si>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</si>
  <si>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</si>
  <si>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</si>
  <si>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</si>
  <si>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</si>
  <si>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</si>
  <si>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</si>
  <si>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</si>
  <si>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</si>
  <si>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</si>
  <si>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</si>
  <si>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</si>
  <si>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</si>
  <si>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</si>
  <si>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</si>
  <si>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</si>
  <si>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</si>
  <si>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</si>
  <si>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</si>
  <si>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</si>
  <si>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</si>
  <si>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</si>
  <si>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</si>
  <si>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</si>
  <si>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</si>
  <si>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</si>
  <si>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</si>
  <si>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</si>
  <si>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</si>
  <si>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</si>
  <si>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</si>
  <si>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</si>
  <si>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</si>
  <si>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</si>
  <si>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</si>
  <si>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</si>
  <si>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</si>
  <si>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</si>
  <si>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</si>
  <si>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</si>
  <si>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</si>
  <si>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</si>
  <si>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</si>
  <si>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</si>
  <si>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</si>
  <si>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</si>
  <si>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</si>
  <si>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</si>
  <si>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</si>
  <si>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</si>
  <si>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</si>
  <si>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</si>
  <si>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</si>
  <si>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</si>
  <si>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</si>
  <si>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</si>
  <si>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</si>
  <si>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</si>
  <si>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</si>
  <si>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</si>
  <si>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</si>
  <si>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</si>
  <si>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</si>
  <si>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</si>
  <si>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</si>
  <si>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</si>
  <si>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</si>
  <si>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</si>
  <si>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</si>
  <si>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</si>
  <si>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</si>
  <si>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</si>
  <si>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</si>
  <si>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</si>
  <si>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</si>
  <si>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</si>
  <si>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</si>
  <si>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</si>
  <si>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</si>
  <si>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</si>
  <si>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</si>
  <si>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</si>
  <si>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</si>
  <si>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</si>
  <si>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</si>
  <si>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</si>
  <si>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</si>
  <si>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</si>
  <si>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</si>
  <si>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</si>
  <si>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</si>
  <si>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</si>
  <si>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</si>
  <si>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</si>
  <si>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</si>
  <si>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</si>
  <si>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</si>
  <si>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</si>
  <si>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</si>
  <si>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</si>
  <si>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</si>
  <si>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</si>
  <si>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</si>
  <si>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</si>
  <si>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</si>
  <si>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</si>
  <si>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</si>
  <si>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</si>
  <si>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</si>
  <si>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</si>
  <si>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</si>
  <si>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</si>
  <si>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</si>
  <si>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</si>
  <si>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</si>
  <si>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</si>
  <si>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</si>
  <si>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</si>
  <si>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</si>
  <si>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</si>
  <si>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</si>
  <si>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</si>
  <si>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</si>
  <si>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</si>
  <si>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</si>
  <si>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</si>
  <si>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</si>
  <si>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</si>
  <si>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</si>
  <si>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</si>
  <si>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</si>
  <si>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</si>
  <si>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</si>
  <si>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</si>
  <si>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</si>
  <si>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</si>
  <si>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</si>
  <si>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</si>
  <si>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</si>
  <si>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</si>
  <si>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</si>
  <si>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</si>
  <si>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</si>
  <si>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</si>
  <si>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</si>
  <si>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</si>
  <si>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</si>
  <si>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</si>
  <si>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</si>
  <si>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</si>
  <si>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</si>
  <si>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</si>
  <si>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</si>
  <si>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</si>
  <si>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</si>
  <si>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</si>
  <si>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</si>
  <si>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</si>
  <si>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</si>
  <si>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</si>
  <si>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</si>
  <si>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</si>
  <si>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</si>
  <si>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</si>
  <si>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</si>
  <si>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</si>
  <si>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</si>
  <si>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</si>
  <si>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</si>
  <si>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</si>
  <si>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</si>
  <si>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</si>
  <si>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</si>
  <si>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</si>
  <si>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</si>
  <si>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</si>
  <si>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</si>
  <si>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</si>
  <si>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</si>
  <si>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</si>
  <si>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</si>
  <si>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</si>
  <si>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</si>
  <si>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</si>
  <si>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</si>
  <si>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</si>
  <si>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</si>
  <si>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</si>
  <si>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</si>
  <si>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</si>
  <si>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</si>
  <si>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</si>
  <si>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</si>
  <si>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</si>
  <si>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</si>
  <si>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</si>
  <si>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</si>
  <si>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</si>
  <si>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</si>
  <si>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</si>
  <si>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</si>
  <si>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</si>
  <si>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</si>
  <si>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</si>
  <si>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</si>
  <si>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</si>
  <si>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</si>
  <si>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</si>
  <si>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</si>
  <si>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</si>
  <si>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</si>
  <si>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</si>
  <si>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</si>
  <si>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</si>
  <si>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</si>
  <si>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</si>
  <si>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</si>
  <si>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</si>
  <si>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</si>
  <si>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</si>
  <si>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</si>
  <si>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</si>
  <si>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</si>
  <si>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</si>
  <si>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</si>
  <si>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</si>
  <si>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</si>
  <si>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</si>
  <si>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</si>
  <si>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</si>
  <si>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</si>
  <si>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</si>
  <si>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</si>
  <si>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</si>
  <si>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</si>
  <si>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</si>
  <si>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</si>
  <si>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</si>
  <si>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</si>
  <si>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</si>
  <si>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</si>
  <si>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</si>
  <si>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</si>
  <si>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</si>
  <si>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</si>
  <si>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</si>
  <si>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</si>
  <si>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</si>
  <si>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</si>
  <si>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</si>
  <si>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</si>
  <si>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</si>
  <si>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</si>
  <si>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</si>
  <si>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</si>
  <si>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</si>
  <si>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</si>
  <si>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</si>
  <si>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</si>
  <si>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</si>
  <si>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</si>
  <si>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</si>
  <si>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</si>
  <si>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</si>
  <si>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</si>
  <si>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</si>
  <si>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</si>
  <si>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</si>
  <si>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</si>
  <si>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</si>
  <si>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</si>
  <si>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</si>
  <si>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</si>
  <si>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</si>
  <si>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</si>
  <si>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</si>
  <si>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</si>
  <si>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</si>
  <si>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</si>
  <si>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</si>
  <si>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</si>
  <si>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</si>
  <si>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</si>
  <si>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</si>
  <si>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</si>
  <si>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</si>
  <si>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</si>
  <si>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</si>
  <si>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</si>
  <si>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</si>
  <si>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</si>
  <si>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</si>
  <si>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</si>
  <si>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</si>
  <si>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</si>
  <si>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</si>
  <si>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</si>
  <si>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</si>
  <si>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</si>
  <si>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</si>
  <si>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</si>
  <si>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</si>
  <si>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</si>
  <si>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</si>
  <si>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</si>
  <si>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</si>
  <si>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</si>
  <si>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</si>
  <si>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</si>
  <si>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</si>
  <si>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</si>
  <si>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</si>
  <si>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</si>
  <si>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</si>
  <si>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</si>
  <si>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</si>
  <si>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</si>
  <si>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</si>
  <si>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</si>
  <si>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</si>
  <si>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</si>
  <si>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</si>
  <si>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</si>
  <si>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</si>
  <si>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</si>
  <si>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</si>
  <si>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</si>
  <si>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</si>
  <si>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</si>
  <si>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</si>
  <si>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</si>
  <si>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</si>
  <si>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</si>
  <si>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</si>
  <si>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</si>
  <si>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</si>
  <si>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</si>
  <si>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</si>
  <si>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</si>
  <si>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</si>
  <si>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</si>
  <si>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</si>
  <si>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</si>
  <si>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</si>
  <si>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</si>
  <si>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</si>
  <si>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</si>
  <si>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</si>
  <si>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</si>
  <si>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</si>
  <si>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</si>
  <si>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</si>
  <si>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</si>
  <si>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</si>
  <si>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</si>
  <si>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</si>
  <si>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</si>
  <si>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</si>
  <si>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</si>
  <si>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</si>
  <si>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</si>
  <si>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</si>
  <si>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</si>
  <si>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</si>
  <si>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</si>
  <si>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</si>
  <si>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</si>
  <si>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</si>
  <si>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</si>
  <si>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</si>
  <si>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</si>
  <si>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</si>
  <si>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</si>
  <si>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</si>
  <si>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</si>
  <si>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</si>
  <si>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</si>
  <si>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</si>
  <si>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</si>
  <si>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</si>
  <si>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</si>
  <si>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</si>
  <si>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</si>
  <si>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</si>
  <si>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</si>
  <si>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</si>
  <si>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</si>
  <si>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</si>
  <si>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</si>
  <si>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</si>
  <si>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</si>
  <si>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</si>
  <si>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</si>
  <si>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</si>
  <si>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</si>
  <si>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</si>
  <si>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</si>
  <si>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</si>
  <si>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</si>
  <si>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</si>
  <si>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</si>
  <si>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</si>
  <si>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</si>
  <si>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</si>
  <si>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</si>
  <si>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</si>
  <si>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</si>
  <si>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</si>
  <si>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</si>
  <si>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</si>
  <si>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</si>
  <si>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</si>
  <si>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</si>
  <si>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</si>
  <si>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</si>
  <si>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</si>
  <si>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</si>
  <si>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</si>
  <si>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</si>
  <si>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</si>
  <si>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</si>
  <si>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</si>
  <si>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</si>
  <si>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</si>
  <si>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</si>
  <si>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</si>
  <si>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</si>
  <si>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</si>
  <si>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</si>
  <si>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</si>
  <si>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</si>
  <si>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</si>
  <si>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</si>
  <si>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</si>
  <si>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</si>
  <si>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</si>
  <si>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</si>
  <si>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</si>
  <si>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</si>
  <si>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</si>
  <si>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</si>
  <si>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</si>
  <si>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</si>
  <si>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</si>
  <si>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</si>
  <si>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</si>
  <si>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</si>
  <si>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</si>
  <si>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</si>
  <si>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</si>
  <si>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</si>
  <si>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</si>
  <si>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</si>
  <si>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</si>
  <si>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</si>
  <si>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</si>
  <si>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</si>
  <si>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</si>
  <si>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</si>
  <si>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</si>
  <si>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</si>
  <si>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</si>
  <si>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</si>
  <si>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</si>
  <si>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</si>
  <si>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</si>
  <si>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</si>
  <si>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</si>
  <si>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</si>
  <si>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</si>
  <si>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</si>
  <si>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</si>
  <si>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</si>
  <si>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</si>
  <si>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</si>
  <si>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</si>
  <si>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</si>
  <si>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</si>
  <si>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</si>
  <si>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</si>
  <si>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</si>
  <si>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</si>
  <si>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</si>
  <si>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</si>
  <si>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</si>
  <si>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</si>
  <si>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</si>
  <si>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</si>
  <si>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</si>
  <si>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</si>
  <si>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</si>
  <si>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</si>
  <si>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</si>
  <si>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</si>
  <si>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</si>
  <si>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</si>
  <si>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</si>
  <si>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</si>
  <si>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</si>
  <si>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</si>
  <si>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</si>
  <si>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</si>
  <si>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</si>
  <si>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</si>
  <si>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</si>
  <si>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</si>
  <si>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</si>
  <si>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</si>
  <si>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</si>
  <si>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</si>
  <si>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</si>
  <si>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</si>
  <si>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</si>
  <si>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</si>
  <si>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</si>
  <si>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</si>
  <si>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</si>
  <si>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</si>
  <si>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</si>
  <si>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</si>
  <si>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</si>
  <si>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</si>
  <si>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</si>
  <si>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</si>
  <si>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</si>
  <si>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</si>
  <si>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</si>
  <si>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</si>
  <si>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</si>
  <si>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</si>
  <si>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</si>
  <si>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</si>
  <si>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</si>
  <si>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</si>
  <si>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</si>
  <si>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</si>
  <si>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</si>
  <si>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</si>
  <si>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</si>
  <si>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</si>
  <si>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</si>
  <si>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</si>
  <si>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</si>
  <si>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</si>
  <si>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</si>
  <si>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</si>
  <si>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</si>
  <si>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</si>
  <si>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</si>
  <si>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</si>
  <si>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</si>
  <si>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</si>
  <si>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</si>
  <si>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</si>
  <si>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</si>
  <si>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</si>
  <si>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</si>
  <si>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</si>
  <si>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</si>
  <si>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</si>
  <si>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</si>
  <si>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</si>
  <si>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</si>
  <si>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</si>
  <si>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</si>
  <si>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</si>
  <si>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</si>
  <si>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</si>
  <si>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</si>
  <si>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</si>
  <si>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</si>
  <si>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</si>
  <si>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</si>
  <si>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</si>
  <si>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</si>
  <si>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</si>
  <si>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</si>
  <si>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</si>
  <si>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</si>
  <si>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</si>
  <si>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</si>
  <si>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</si>
  <si>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</si>
  <si>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</si>
  <si>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</si>
  <si>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</si>
  <si>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</si>
  <si>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</si>
  <si>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</si>
  <si>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</si>
  <si>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</si>
  <si>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</si>
  <si>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</si>
  <si>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</si>
  <si>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</si>
  <si>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</si>
  <si>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</si>
  <si>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</si>
  <si>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</si>
  <si>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</si>
  <si>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</si>
  <si>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</si>
  <si>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</si>
  <si>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</si>
  <si>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</si>
  <si>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</si>
  <si>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</si>
  <si>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</si>
  <si>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</si>
  <si>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</si>
  <si>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</si>
  <si>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</si>
  <si>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</si>
  <si>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</si>
  <si>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</si>
  <si>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</si>
  <si>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</si>
  <si>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</si>
  <si>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</si>
  <si>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</si>
  <si>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</si>
  <si>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</si>
  <si>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</si>
  <si>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</si>
  <si>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</si>
  <si>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</si>
  <si>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</si>
  <si>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</si>
  <si>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</si>
  <si>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</si>
  <si>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</si>
  <si>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</si>
  <si>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</si>
  <si>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</si>
  <si>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</si>
  <si>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</si>
  <si>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</si>
  <si>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</si>
  <si>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</si>
  <si>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</si>
  <si>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</si>
  <si>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</si>
  <si>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</si>
  <si>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</si>
  <si>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</si>
  <si>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</si>
  <si>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</si>
  <si>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</si>
  <si>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</si>
  <si>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</si>
  <si>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</si>
  <si>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</si>
  <si>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</si>
  <si>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</si>
  <si>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</si>
  <si>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</si>
  <si>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</si>
  <si>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</si>
  <si>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</si>
  <si>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</si>
  <si>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</si>
  <si>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</si>
  <si>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</si>
  <si>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</si>
  <si>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</si>
  <si>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</si>
  <si>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</si>
  <si>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</si>
  <si>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</si>
  <si>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</si>
  <si>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</si>
  <si>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</si>
  <si>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</si>
  <si>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</si>
  <si>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</si>
  <si>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</si>
  <si>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</si>
  <si>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</si>
  <si>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</si>
  <si>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</si>
  <si>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</si>
  <si>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</si>
  <si>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</si>
  <si>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</si>
  <si>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</si>
  <si>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</si>
  <si>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</si>
  <si>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</si>
  <si>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</si>
  <si>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</si>
  <si>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</si>
  <si>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</si>
  <si>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</si>
  <si>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</si>
  <si>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</si>
  <si>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</si>
  <si>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</si>
  <si>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</si>
  <si>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</si>
  <si>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</si>
  <si>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</si>
  <si>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</si>
  <si>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</si>
  <si>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</si>
  <si>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</si>
  <si>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</si>
  <si>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</si>
  <si>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</si>
  <si>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</si>
  <si>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</si>
  <si>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</si>
  <si>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</si>
  <si>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</si>
  <si>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</si>
  <si>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</si>
  <si>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</si>
  <si>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</si>
  <si>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</si>
  <si>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</si>
  <si>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</si>
  <si>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</si>
  <si>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</si>
  <si>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</si>
  <si>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</si>
  <si>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</si>
  <si>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</si>
  <si>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</si>
  <si>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</si>
  <si>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</si>
  <si>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</si>
  <si>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</si>
  <si>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</si>
  <si>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</si>
  <si>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</si>
  <si>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</si>
  <si>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</si>
  <si>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</si>
  <si>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</si>
  <si>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</si>
  <si>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</si>
  <si>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</si>
  <si>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</si>
  <si>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</si>
  <si>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</si>
  <si>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</si>
  <si>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</si>
  <si>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</si>
  <si>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</si>
  <si>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</si>
  <si>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</si>
  <si>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</si>
  <si>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</si>
  <si>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</si>
  <si>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</si>
  <si>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</si>
  <si>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</si>
  <si>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</si>
  <si>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</si>
  <si>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</si>
  <si>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</si>
  <si>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</si>
  <si>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</si>
  <si>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</si>
  <si>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</si>
  <si>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</si>
  <si>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</si>
  <si>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</si>
  <si>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</si>
  <si>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</si>
  <si>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</si>
  <si>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</si>
  <si>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</si>
  <si>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</si>
  <si>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</si>
  <si>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</si>
  <si>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</si>
  <si>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</si>
  <si>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</si>
  <si>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</si>
  <si>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</si>
  <si>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</si>
  <si>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</si>
  <si>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</si>
  <si>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</si>
  <si>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</si>
  <si>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</si>
  <si>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</si>
  <si>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</si>
  <si>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</si>
  <si>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</si>
  <si>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</si>
  <si>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</si>
  <si>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</si>
  <si>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</si>
  <si>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</si>
  <si>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</si>
  <si>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</si>
  <si>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</si>
  <si>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</si>
  <si>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</si>
  <si>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</si>
  <si>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</si>
  <si>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</si>
  <si>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</si>
  <si>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</si>
  <si>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</si>
  <si>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</si>
  <si>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</si>
  <si>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</si>
  <si>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</si>
  <si>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</si>
  <si>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</si>
  <si>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</si>
  <si>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</si>
  <si>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</si>
  <si>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</si>
  <si>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</si>
  <si>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</si>
  <si>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</si>
  <si>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</si>
  <si>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</si>
  <si>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</si>
  <si>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</si>
  <si>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</si>
  <si>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</si>
  <si>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</si>
  <si>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</si>
  <si>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</si>
  <si>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</si>
  <si>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</si>
  <si>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</si>
  <si>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</si>
  <si>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</si>
  <si>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</si>
  <si>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</si>
  <si>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</si>
  <si>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</si>
  <si>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</si>
  <si>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</si>
  <si>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</si>
  <si>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</si>
  <si>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</si>
  <si>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</si>
  <si>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</si>
  <si>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</si>
  <si>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</si>
  <si>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</si>
  <si>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</si>
  <si>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</si>
  <si>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</si>
  <si>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</si>
  <si>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</si>
  <si>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</si>
  <si>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</si>
  <si>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</si>
  <si>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</si>
  <si>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</si>
  <si>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</si>
  <si>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</si>
  <si>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</si>
  <si>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</si>
  <si>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</si>
  <si>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</si>
  <si>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</si>
  <si>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</si>
  <si>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</si>
  <si>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</si>
  <si>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</si>
  <si>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</si>
  <si>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</si>
  <si>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</si>
  <si>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</si>
  <si>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</si>
  <si>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</si>
  <si>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</si>
  <si>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</si>
  <si>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</si>
  <si>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</si>
  <si>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</si>
  <si>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</si>
  <si>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</si>
  <si>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</si>
  <si>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</si>
  <si>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</si>
  <si>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</si>
  <si>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</si>
  <si>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</si>
  <si>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</si>
  <si>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</si>
  <si>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</si>
  <si>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</si>
  <si>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</si>
  <si>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</si>
  <si>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</si>
  <si>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</si>
  <si>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</si>
  <si>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</si>
  <si>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</si>
  <si>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</si>
  <si>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</si>
  <si>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</si>
  <si>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</si>
  <si>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</si>
  <si>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</si>
  <si>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</si>
  <si>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</si>
  <si>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</si>
  <si>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</si>
  <si>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</si>
  <si>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</si>
  <si>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</si>
  <si>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</si>
  <si>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</si>
  <si>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</si>
  <si>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</si>
  <si>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</si>
  <si>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</si>
  <si>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</si>
  <si>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</si>
  <si>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</si>
  <si>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</si>
  <si>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</si>
  <si>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</si>
  <si>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</si>
  <si>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</si>
  <si>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</si>
  <si>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</si>
  <si>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</si>
  <si>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</si>
  <si>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</si>
  <si>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</si>
  <si>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</si>
  <si>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</si>
  <si>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</si>
  <si>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</si>
  <si>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</si>
  <si>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</si>
  <si>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</si>
  <si>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</si>
  <si>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</si>
  <si>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</si>
  <si>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</si>
  <si>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</si>
  <si>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</si>
  <si>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</si>
  <si>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</si>
  <si>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</si>
  <si>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</si>
  <si>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</si>
  <si>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</si>
  <si>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</si>
  <si>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</si>
  <si>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</si>
  <si>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</si>
  <si>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</si>
  <si>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</si>
  <si>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</si>
  <si>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</si>
  <si>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</si>
  <si>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</si>
  <si>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</si>
  <si>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</si>
  <si>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</si>
  <si>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</si>
  <si>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</si>
  <si>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</si>
  <si>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</si>
  <si>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</si>
  <si>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</si>
  <si>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</si>
  <si>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</si>
  <si>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</si>
  <si>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</si>
  <si>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</si>
  <si>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</si>
  <si>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</si>
  <si>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</si>
  <si>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</si>
  <si>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</si>
  <si>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</si>
  <si>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</si>
  <si>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</si>
  <si>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</si>
  <si>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</si>
  <si>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</si>
  <si>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</si>
  <si>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</si>
  <si>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</si>
  <si>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</si>
  <si>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</si>
  <si>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</si>
  <si>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</si>
  <si>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</si>
  <si>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</si>
  <si>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</si>
  <si>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</si>
  <si>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</si>
  <si>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</si>
  <si>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</si>
  <si>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</si>
  <si>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</si>
  <si>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</si>
  <si>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</si>
  <si>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</si>
  <si>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</si>
  <si>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</si>
  <si>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</si>
  <si>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</si>
  <si>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</si>
  <si>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</si>
  <si>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</si>
  <si>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</si>
  <si>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</si>
  <si>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</si>
  <si>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</si>
  <si>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</si>
  <si>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</si>
  <si>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</si>
  <si>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</si>
  <si>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</si>
  <si>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</si>
  <si>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</si>
  <si>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</si>
  <si>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</si>
  <si>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</si>
  <si>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</si>
  <si>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</si>
  <si>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</si>
  <si>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</si>
  <si>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</si>
  <si>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</si>
  <si>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</si>
  <si>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</si>
  <si>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</si>
  <si>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</si>
  <si>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</si>
  <si>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</si>
  <si>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</si>
  <si>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</si>
  <si>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</si>
  <si>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</si>
  <si>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</si>
  <si>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</si>
  <si>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</si>
  <si>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</si>
  <si>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</si>
  <si>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</si>
  <si>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</si>
  <si>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</si>
  <si>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</si>
  <si>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</si>
  <si>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</si>
  <si>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</si>
  <si>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</si>
  <si>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</si>
  <si>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</si>
  <si>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</si>
  <si>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</si>
  <si>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</si>
  <si>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</si>
  <si>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</si>
  <si>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</si>
  <si>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</si>
  <si>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</si>
  <si>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</si>
  <si>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</si>
  <si>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</si>
  <si>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</si>
  <si>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</si>
  <si>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</si>
  <si>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</si>
  <si>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</si>
  <si>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</si>
  <si>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</si>
  <si>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</si>
  <si>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</si>
  <si>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</si>
  <si>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</si>
  <si>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</si>
  <si>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</si>
  <si>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</si>
  <si>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</si>
  <si>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</si>
  <si>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</si>
  <si>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</si>
  <si>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</si>
  <si>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</si>
  <si>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</si>
  <si>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</si>
  <si>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</si>
  <si>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</si>
  <si>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</si>
  <si>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</si>
  <si>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</si>
  <si>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</si>
  <si>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</si>
  <si>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</si>
  <si>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</si>
  <si>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</si>
  <si>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</si>
  <si>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</si>
  <si>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</si>
  <si>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</si>
  <si>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</si>
  <si>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</si>
  <si>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</si>
  <si>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</si>
  <si>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</si>
  <si>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</si>
  <si>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</si>
  <si>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</si>
  <si>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</si>
  <si>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</si>
  <si>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</si>
  <si>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</si>
  <si>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</si>
  <si>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</si>
  <si>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</si>
  <si>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</si>
  <si>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</si>
  <si>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</si>
  <si>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</si>
  <si>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</si>
  <si>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</si>
  <si>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</si>
  <si>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</si>
  <si>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</si>
  <si>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</si>
  <si>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</si>
  <si>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</si>
  <si>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</si>
  <si>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</si>
  <si>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</si>
  <si>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</si>
  <si>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</si>
  <si>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</si>
  <si>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</si>
  <si>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</si>
  <si>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</si>
  <si>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</si>
  <si>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</si>
  <si>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</si>
  <si>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</si>
  <si>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</si>
  <si>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</si>
  <si>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</si>
  <si>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</si>
  <si>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</si>
  <si>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</si>
  <si>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</si>
  <si>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</si>
  <si>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</si>
  <si>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</si>
  <si>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</si>
  <si>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</si>
  <si>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</si>
  <si>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</si>
  <si>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</si>
  <si>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</si>
  <si>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</si>
  <si>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</si>
  <si>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</si>
  <si>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</si>
  <si>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</si>
  <si>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</si>
  <si>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</si>
  <si>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</si>
  <si>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</si>
  <si>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</si>
  <si>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</si>
  <si>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</si>
  <si>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</si>
  <si>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</si>
  <si>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</si>
  <si>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</si>
  <si>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</si>
  <si>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</si>
  <si>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</si>
  <si>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</si>
  <si>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</si>
  <si>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</si>
  <si>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</si>
  <si>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</si>
  <si>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</si>
  <si>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</si>
  <si>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</si>
  <si>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</si>
  <si>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</si>
  <si>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</si>
  <si>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</si>
  <si>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</si>
  <si>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</si>
  <si>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</si>
  <si>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</si>
  <si>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</si>
  <si>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</si>
  <si>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</si>
  <si>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</si>
  <si>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</si>
  <si>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</si>
  <si>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</si>
  <si>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</si>
  <si>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</si>
  <si>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</si>
  <si>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</si>
  <si>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</si>
  <si>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</si>
  <si>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</si>
  <si>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</si>
  <si>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</si>
  <si>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</si>
  <si>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</si>
  <si>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</si>
  <si>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</si>
  <si>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</si>
  <si>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</si>
  <si>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</si>
  <si>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</si>
  <si>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</si>
  <si>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</si>
  <si>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</si>
  <si>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</si>
  <si>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</si>
  <si>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</si>
  <si>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</si>
  <si>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</si>
  <si>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</si>
  <si>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</si>
  <si>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</si>
  <si>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</si>
  <si>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</si>
  <si>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</si>
  <si>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</si>
  <si>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</si>
  <si>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</si>
  <si>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</si>
  <si>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</si>
  <si>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</si>
  <si>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</si>
  <si>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</si>
  <si>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</si>
  <si>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</si>
  <si>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</si>
  <si>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</si>
  <si>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</si>
  <si>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</si>
  <si>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</si>
  <si>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</si>
  <si>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</si>
  <si>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</si>
  <si>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</si>
  <si>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</si>
  <si>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</si>
  <si>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</si>
  <si>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</si>
  <si>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</si>
  <si>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</si>
  <si>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</si>
  <si>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</si>
  <si>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</si>
  <si>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</si>
  <si>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</si>
  <si>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</si>
  <si>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</si>
  <si>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</si>
  <si>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</si>
  <si>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</si>
  <si>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</si>
  <si>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</si>
  <si>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</si>
  <si>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</si>
  <si>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</si>
  <si>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</si>
  <si>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</si>
  <si>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</si>
  <si>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</si>
  <si>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</si>
  <si>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</si>
  <si>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</si>
  <si>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</si>
  <si>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</si>
  <si>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</si>
  <si>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</si>
  <si>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</si>
  <si>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</si>
  <si>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</si>
  <si>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</si>
  <si>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</si>
  <si>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</si>
  <si>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</si>
  <si>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</si>
  <si>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</si>
  <si>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</si>
  <si>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</si>
  <si>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</si>
  <si>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</si>
  <si>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39-015-LC-0188</t>
  </si>
  <si>
    <t>LC</t>
  </si>
  <si>
    <t>en matur1</t>
  </si>
  <si>
    <t>39-015-LC-0189</t>
  </si>
  <si>
    <t>39-015-LC-0190</t>
  </si>
  <si>
    <t>39-015-LC-0191</t>
  </si>
  <si>
    <t>39-015-LC-0192</t>
  </si>
  <si>
    <t>Que des pattes, des pièces de pattes!!!aucun mucus!!</t>
  </si>
  <si>
    <t>39-015-LC-0193</t>
  </si>
  <si>
    <t>œufs 0,2mm</t>
  </si>
  <si>
    <t>39-015-LC-0194</t>
  </si>
  <si>
    <t>39-015-LC-0195</t>
  </si>
  <si>
    <t>39-015-LC-0196</t>
  </si>
  <si>
    <t>39-015-LC-0197</t>
  </si>
  <si>
    <t>39-015-LC-0198</t>
  </si>
  <si>
    <t>39-015-LC-0199</t>
  </si>
  <si>
    <t>39-015-LC-0200</t>
  </si>
  <si>
    <t>39-015-LC-0201</t>
  </si>
  <si>
    <t>39-015-LC-0202</t>
  </si>
  <si>
    <t>39-015-LC-0203</t>
  </si>
  <si>
    <t>39-015-LC-0204</t>
  </si>
  <si>
    <t>39-015-LC-0205</t>
  </si>
  <si>
    <t>39-015-LC-0206</t>
  </si>
  <si>
    <t>régurgité</t>
  </si>
  <si>
    <t>39-015-LC-0207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</si>
</sst>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A22" sqref="A22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114</v>
      </c>
      <c r="E2">
        <v>215</v>
      </c>
      <c r="F2">
        <v>2</v>
      </c>
      <c r="I2" s="135">
        <v>130.86000000000001</v>
      </c>
      <c r="J2" s="135">
        <v>2.1880000000000002</v>
      </c>
      <c r="K2">
        <v>0.27300000000000002</v>
      </c>
      <c r="L2">
        <v>119.982</v>
      </c>
      <c r="M2">
        <v>5</v>
      </c>
      <c r="N2">
        <v>1</v>
      </c>
      <c r="O2" t="s">
        <v>7581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114</v>
      </c>
      <c r="E3">
        <v>210</v>
      </c>
      <c r="F3">
        <v>2</v>
      </c>
      <c r="I3">
        <v>138.08099999999999</v>
      </c>
      <c r="J3" s="135">
        <v>2.93</v>
      </c>
      <c r="K3">
        <v>0.245</v>
      </c>
      <c r="L3">
        <v>123.736</v>
      </c>
      <c r="M3">
        <v>1</v>
      </c>
      <c r="N3">
        <v>1</v>
      </c>
      <c r="O3">
        <v>402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7583</v>
      </c>
      <c r="C4">
        <v>792</v>
      </c>
      <c r="D4">
        <v>114</v>
      </c>
      <c r="E4">
        <v>220</v>
      </c>
      <c r="F4">
        <v>2</v>
      </c>
      <c r="I4">
        <v>169.02199999999999</v>
      </c>
      <c r="J4" s="135">
        <v>3.9729999999999999</v>
      </c>
      <c r="K4">
        <v>0.504</v>
      </c>
      <c r="L4">
        <v>153.18299999999999</v>
      </c>
      <c r="M4">
        <v>5</v>
      </c>
      <c r="N4">
        <v>1</v>
      </c>
      <c r="O4" t="s">
        <v>7581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7584</v>
      </c>
      <c r="C5">
        <v>792</v>
      </c>
      <c r="D5">
        <v>114</v>
      </c>
      <c r="E5">
        <v>210</v>
      </c>
      <c r="F5">
        <v>2</v>
      </c>
      <c r="I5" s="135">
        <v>151.91</v>
      </c>
      <c r="J5" s="135">
        <v>3.476</v>
      </c>
      <c r="K5">
        <v>0.436</v>
      </c>
      <c r="L5">
        <v>135.815</v>
      </c>
      <c r="M5">
        <v>1</v>
      </c>
      <c r="N5">
        <v>1</v>
      </c>
      <c r="O5">
        <v>402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7585</v>
      </c>
      <c r="C6">
        <v>792</v>
      </c>
      <c r="D6">
        <v>114</v>
      </c>
      <c r="E6">
        <v>220</v>
      </c>
      <c r="F6">
        <v>2</v>
      </c>
      <c r="I6" s="135">
        <v>154.126</v>
      </c>
      <c r="J6" s="135">
        <v>2.3719999999999999</v>
      </c>
      <c r="K6">
        <v>0.38300000000000001</v>
      </c>
      <c r="L6" s="135">
        <v>141.33500000000001</v>
      </c>
      <c r="M6" s="143">
        <v>5</v>
      </c>
      <c r="N6" s="143">
        <v>1</v>
      </c>
      <c r="O6" t="s">
        <v>7581</v>
      </c>
      <c r="Q6">
        <v>0</v>
      </c>
      <c r="R6">
        <v>8</v>
      </c>
      <c r="S6">
        <v>1</v>
      </c>
      <c r="T6" s="128">
        <v>0</v>
      </c>
    </row>
    <row r="7" spans="1:22">
      <c r="A7" t="s">
        <v>7587</v>
      </c>
      <c r="C7">
        <v>792</v>
      </c>
      <c r="D7">
        <v>39</v>
      </c>
      <c r="E7">
        <v>190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 s="135">
        <v>83.62</v>
      </c>
      <c r="J7" s="135">
        <v>1.887</v>
      </c>
      <c r="K7">
        <v>9.7000000000000003E-2</v>
      </c>
      <c r="L7">
        <v>74.745999999999995</v>
      </c>
      <c r="M7">
        <v>5</v>
      </c>
      <c r="N7">
        <v>1</v>
      </c>
      <c r="O7" t="s">
        <v>7581</v>
      </c>
      <c r="P7">
        <f t="shared" ref="P7:P66" si="2">IF(A7&lt;&gt;"",0,"")</f>
        <v>0</v>
      </c>
      <c r="Q7">
        <f t="shared" ref="Q7:Q66" si="3">IF(A7&lt;&gt;"",0,"")</f>
        <v>0</v>
      </c>
      <c r="R7">
        <v>8</v>
      </c>
      <c r="S7">
        <v>1</v>
      </c>
      <c r="T7" s="128">
        <v>0</v>
      </c>
      <c r="V7" t="s">
        <v>7588</v>
      </c>
    </row>
    <row r="8" spans="1:22">
      <c r="A8" t="s">
        <v>7589</v>
      </c>
      <c r="C8">
        <v>792</v>
      </c>
      <c r="D8">
        <v>39</v>
      </c>
      <c r="E8">
        <v>195</v>
      </c>
      <c r="F8">
        <v>2</v>
      </c>
      <c r="G8">
        <f t="shared" si="0"/>
        <v>0</v>
      </c>
      <c r="H8">
        <f t="shared" si="1"/>
        <v>0</v>
      </c>
      <c r="I8" s="135">
        <v>113.123</v>
      </c>
      <c r="J8" s="135">
        <v>2.2109999999999999</v>
      </c>
      <c r="K8">
        <v>7.0999999999999994E-2</v>
      </c>
      <c r="L8">
        <v>101.602</v>
      </c>
      <c r="M8">
        <v>1</v>
      </c>
      <c r="N8">
        <v>2</v>
      </c>
      <c r="O8">
        <v>401</v>
      </c>
      <c r="P8">
        <f t="shared" si="2"/>
        <v>0</v>
      </c>
      <c r="Q8">
        <f t="shared" si="3"/>
        <v>0</v>
      </c>
      <c r="R8">
        <v>8</v>
      </c>
      <c r="S8">
        <v>1</v>
      </c>
      <c r="T8" s="128">
        <v>0</v>
      </c>
    </row>
    <row r="9" spans="1:22">
      <c r="A9" t="s">
        <v>7590</v>
      </c>
      <c r="C9">
        <v>792</v>
      </c>
      <c r="D9">
        <v>39</v>
      </c>
      <c r="E9">
        <v>215</v>
      </c>
      <c r="F9">
        <v>2</v>
      </c>
      <c r="G9">
        <f t="shared" si="0"/>
        <v>0</v>
      </c>
      <c r="H9">
        <f t="shared" si="1"/>
        <v>0</v>
      </c>
      <c r="I9" s="135">
        <v>145.64500000000001</v>
      </c>
      <c r="J9" s="135">
        <v>4.4690000000000003</v>
      </c>
      <c r="K9">
        <v>0.16700000000000001</v>
      </c>
      <c r="L9">
        <v>130.17400000000001</v>
      </c>
      <c r="M9">
        <v>1</v>
      </c>
      <c r="N9">
        <v>1</v>
      </c>
      <c r="O9">
        <v>402</v>
      </c>
      <c r="P9">
        <f t="shared" si="2"/>
        <v>0</v>
      </c>
      <c r="Q9">
        <f t="shared" si="3"/>
        <v>0</v>
      </c>
      <c r="R9">
        <v>8</v>
      </c>
      <c r="S9">
        <v>1</v>
      </c>
      <c r="T9" s="128">
        <v>0</v>
      </c>
    </row>
    <row r="10" spans="1:22">
      <c r="A10" t="s">
        <v>7591</v>
      </c>
      <c r="C10">
        <v>792</v>
      </c>
      <c r="D10">
        <v>39</v>
      </c>
      <c r="E10">
        <v>220</v>
      </c>
      <c r="F10">
        <v>2</v>
      </c>
      <c r="G10">
        <f t="shared" si="0"/>
        <v>0</v>
      </c>
      <c r="H10">
        <f t="shared" si="1"/>
        <v>0</v>
      </c>
      <c r="I10" s="135">
        <v>158.71199999999999</v>
      </c>
      <c r="J10" s="135">
        <v>4.0149999999999997</v>
      </c>
      <c r="K10" s="135">
        <v>0.12</v>
      </c>
      <c r="L10" s="135">
        <v>140.13200000000001</v>
      </c>
      <c r="M10">
        <v>1</v>
      </c>
      <c r="N10">
        <v>1</v>
      </c>
      <c r="O10">
        <v>402</v>
      </c>
      <c r="P10">
        <f t="shared" si="2"/>
        <v>0</v>
      </c>
      <c r="Q10">
        <f t="shared" si="3"/>
        <v>0</v>
      </c>
      <c r="R10">
        <v>8</v>
      </c>
      <c r="S10">
        <v>1</v>
      </c>
      <c r="T10" s="128">
        <v>0</v>
      </c>
    </row>
    <row r="11" spans="1:22">
      <c r="A11" t="s">
        <v>7592</v>
      </c>
      <c r="C11">
        <v>792</v>
      </c>
      <c r="D11">
        <v>39</v>
      </c>
      <c r="E11">
        <v>200</v>
      </c>
      <c r="F11">
        <v>2</v>
      </c>
      <c r="G11">
        <f t="shared" si="0"/>
        <v>0</v>
      </c>
      <c r="H11">
        <f t="shared" si="1"/>
        <v>0</v>
      </c>
      <c r="I11" s="135">
        <v>114.33799999999999</v>
      </c>
      <c r="J11" s="135">
        <v>2.3530000000000002</v>
      </c>
      <c r="K11">
        <v>0.14499999999999999</v>
      </c>
      <c r="L11">
        <v>102.21599999999999</v>
      </c>
      <c r="M11">
        <v>5</v>
      </c>
      <c r="N11">
        <v>1</v>
      </c>
      <c r="O11" t="s">
        <v>7581</v>
      </c>
      <c r="P11">
        <f t="shared" si="2"/>
        <v>0</v>
      </c>
      <c r="Q11">
        <f t="shared" si="3"/>
        <v>0</v>
      </c>
      <c r="R11">
        <v>8</v>
      </c>
      <c r="S11">
        <v>1</v>
      </c>
      <c r="T11" s="128">
        <v>0</v>
      </c>
    </row>
    <row r="12" spans="1:22">
      <c r="A12" t="s">
        <v>7593</v>
      </c>
      <c r="C12">
        <v>792</v>
      </c>
      <c r="D12">
        <v>39</v>
      </c>
      <c r="E12">
        <v>205</v>
      </c>
      <c r="F12">
        <v>2</v>
      </c>
      <c r="I12" s="135">
        <v>119.256</v>
      </c>
      <c r="S12">
        <v>1</v>
      </c>
      <c r="V12" t="s">
        <v>7602</v>
      </c>
    </row>
    <row r="13" spans="1:22">
      <c r="A13" t="s">
        <v>7594</v>
      </c>
      <c r="C13">
        <v>792</v>
      </c>
      <c r="D13">
        <v>39</v>
      </c>
      <c r="E13">
        <v>190</v>
      </c>
      <c r="F13">
        <v>2</v>
      </c>
      <c r="I13" s="135">
        <v>96.822999999999993</v>
      </c>
      <c r="S13">
        <v>1</v>
      </c>
    </row>
    <row r="14" spans="1:22">
      <c r="A14" t="s">
        <v>7595</v>
      </c>
      <c r="C14">
        <v>792</v>
      </c>
      <c r="D14">
        <v>39</v>
      </c>
      <c r="E14">
        <v>195</v>
      </c>
      <c r="F14">
        <v>2</v>
      </c>
      <c r="I14" s="135">
        <v>105.851</v>
      </c>
      <c r="S14">
        <v>1</v>
      </c>
    </row>
    <row r="15" spans="1:22">
      <c r="A15" t="s">
        <v>7596</v>
      </c>
      <c r="C15">
        <v>792</v>
      </c>
      <c r="D15">
        <v>39</v>
      </c>
      <c r="E15">
        <v>185</v>
      </c>
      <c r="F15">
        <v>2</v>
      </c>
      <c r="I15" s="135">
        <v>96.185000000000002</v>
      </c>
      <c r="S15">
        <v>1</v>
      </c>
    </row>
    <row r="16" spans="1:22">
      <c r="A16" t="s">
        <v>7597</v>
      </c>
      <c r="C16">
        <v>792</v>
      </c>
      <c r="D16">
        <v>39</v>
      </c>
      <c r="E16">
        <v>200</v>
      </c>
      <c r="F16">
        <v>2</v>
      </c>
      <c r="I16" s="135">
        <v>132.63900000000001</v>
      </c>
      <c r="S16">
        <v>1</v>
      </c>
    </row>
    <row r="17" spans="1:22">
      <c r="A17" t="s">
        <v>7598</v>
      </c>
      <c r="C17">
        <v>792</v>
      </c>
      <c r="D17">
        <v>39</v>
      </c>
      <c r="E17">
        <v>190</v>
      </c>
      <c r="F17">
        <v>2</v>
      </c>
      <c r="I17" s="135">
        <v>108.96599999999999</v>
      </c>
      <c r="S17">
        <v>1</v>
      </c>
    </row>
    <row r="18" spans="1:22">
      <c r="A18" t="s">
        <v>7599</v>
      </c>
      <c r="C18">
        <v>792</v>
      </c>
      <c r="D18">
        <v>39</v>
      </c>
      <c r="E18">
        <v>220</v>
      </c>
      <c r="F18">
        <v>2</v>
      </c>
      <c r="I18" s="135">
        <v>155.32300000000001</v>
      </c>
      <c r="S18">
        <v>1</v>
      </c>
      <c r="V18" t="s">
        <v>7602</v>
      </c>
    </row>
    <row r="19" spans="1:22">
      <c r="A19" t="s">
        <v>7600</v>
      </c>
      <c r="C19">
        <v>792</v>
      </c>
      <c r="D19">
        <v>39</v>
      </c>
      <c r="E19">
        <v>200</v>
      </c>
      <c r="F19">
        <v>2</v>
      </c>
      <c r="I19" s="135">
        <v>104.27200000000001</v>
      </c>
      <c r="S19">
        <v>1</v>
      </c>
    </row>
    <row r="20" spans="1:22">
      <c r="A20" t="s">
        <v>7601</v>
      </c>
      <c r="C20">
        <v>792</v>
      </c>
      <c r="D20">
        <v>39</v>
      </c>
      <c r="E20">
        <v>205</v>
      </c>
      <c r="F20">
        <v>2</v>
      </c>
      <c r="I20" s="135">
        <v>119.96899999999999</v>
      </c>
      <c r="S20">
        <v>1</v>
      </c>
    </row>
    <row r="21" spans="1:22">
      <c r="A21" t="s">
        <v>7603</v>
      </c>
      <c r="C21">
        <v>792</v>
      </c>
      <c r="D21">
        <v>39</v>
      </c>
      <c r="E21">
        <v>200</v>
      </c>
      <c r="F21">
        <v>2</v>
      </c>
      <c r="G21">
        <f t="shared" si="0"/>
        <v>0</v>
      </c>
      <c r="H21">
        <f t="shared" si="1"/>
        <v>0</v>
      </c>
      <c r="I21" s="135">
        <v>113.026</v>
      </c>
      <c r="P21">
        <f t="shared" si="2"/>
        <v>0</v>
      </c>
      <c r="S21">
        <v>1</v>
      </c>
    </row>
    <row r="22" spans="1:22">
      <c r="F22" t="str">
        <f t="shared" ref="F22:F66" si="4">IF(A22&lt;&gt;"",1,"")</f>
        <v/>
      </c>
      <c r="G22" t="str">
        <f t="shared" si="0"/>
        <v/>
      </c>
      <c r="H22" t="str">
        <f t="shared" si="1"/>
        <v/>
      </c>
      <c r="M22" t="str">
        <f t="shared" ref="M22:M66" si="5">IF(A22&lt;&gt;"",0,"")</f>
        <v/>
      </c>
      <c r="N22" t="str">
        <f t="shared" ref="N22:N66" si="6">IF(A22&lt;&gt;"",0,"")</f>
        <v/>
      </c>
      <c r="P22" t="str">
        <f t="shared" si="2"/>
        <v/>
      </c>
      <c r="Q22" t="str">
        <f t="shared" si="3"/>
        <v/>
      </c>
    </row>
    <row r="23" spans="1:22">
      <c r="F23" t="str">
        <f t="shared" si="4"/>
        <v/>
      </c>
      <c r="G23" t="str">
        <f t="shared" si="0"/>
        <v/>
      </c>
      <c r="H23" t="str">
        <f t="shared" si="1"/>
        <v/>
      </c>
      <c r="M23" t="str">
        <f t="shared" si="5"/>
        <v/>
      </c>
      <c r="N23" t="str">
        <f t="shared" si="6"/>
        <v/>
      </c>
      <c r="P23" t="str">
        <f t="shared" si="2"/>
        <v/>
      </c>
      <c r="Q23" t="str">
        <f t="shared" si="3"/>
        <v/>
      </c>
    </row>
    <row r="24" spans="1:22">
      <c r="F24" t="str">
        <f t="shared" si="4"/>
        <v/>
      </c>
      <c r="G24" t="str">
        <f t="shared" si="0"/>
        <v/>
      </c>
      <c r="H24" t="str">
        <f t="shared" si="1"/>
        <v/>
      </c>
      <c r="M24" t="str">
        <f t="shared" si="5"/>
        <v/>
      </c>
      <c r="N24" t="str">
        <f t="shared" si="6"/>
        <v/>
      </c>
      <c r="P24" t="str">
        <f t="shared" si="2"/>
        <v/>
      </c>
      <c r="Q24" t="str">
        <f t="shared" si="3"/>
        <v/>
      </c>
    </row>
    <row r="25" spans="1:22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P25" t="str">
        <f t="shared" si="2"/>
        <v/>
      </c>
      <c r="Q25" t="str">
        <f t="shared" si="3"/>
        <v/>
      </c>
    </row>
    <row r="26" spans="1:22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P26" t="str">
        <f t="shared" si="2"/>
        <v/>
      </c>
      <c r="Q26" t="str">
        <f t="shared" si="3"/>
        <v/>
      </c>
    </row>
    <row r="27" spans="1:22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P27" t="str">
        <f t="shared" si="2"/>
        <v/>
      </c>
      <c r="Q27" t="str">
        <f t="shared" si="3"/>
        <v/>
      </c>
    </row>
    <row r="28" spans="1:22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P28" t="str">
        <f t="shared" si="2"/>
        <v/>
      </c>
      <c r="Q28" t="str">
        <f t="shared" si="3"/>
        <v/>
      </c>
    </row>
    <row r="29" spans="1:22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O29" t="str">
        <f t="shared" ref="O29:O66" si="7">IF(A29&lt;&gt;"",0,"")</f>
        <v/>
      </c>
      <c r="P29" t="str">
        <f t="shared" si="2"/>
        <v/>
      </c>
      <c r="Q29" t="str">
        <f t="shared" si="3"/>
        <v/>
      </c>
    </row>
    <row r="30" spans="1:22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O30" t="str">
        <f t="shared" si="7"/>
        <v/>
      </c>
      <c r="P30" t="str">
        <f t="shared" si="2"/>
        <v/>
      </c>
      <c r="Q30" t="str">
        <f t="shared" si="3"/>
        <v/>
      </c>
    </row>
    <row r="31" spans="1:22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O31" t="str">
        <f t="shared" si="7"/>
        <v/>
      </c>
      <c r="P31" t="str">
        <f t="shared" si="2"/>
        <v/>
      </c>
      <c r="Q31" t="str">
        <f t="shared" si="3"/>
        <v/>
      </c>
    </row>
    <row r="32" spans="1:22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O32" t="str">
        <f t="shared" si="7"/>
        <v/>
      </c>
      <c r="P32" t="str">
        <f t="shared" si="2"/>
        <v/>
      </c>
      <c r="Q32" t="str">
        <f t="shared" si="3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O33" t="str">
        <f t="shared" si="7"/>
        <v/>
      </c>
      <c r="P33" t="str">
        <f t="shared" si="2"/>
        <v/>
      </c>
      <c r="Q33" t="str">
        <f t="shared" si="3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O34" t="str">
        <f t="shared" si="7"/>
        <v/>
      </c>
      <c r="P34" t="str">
        <f t="shared" si="2"/>
        <v/>
      </c>
      <c r="Q34" t="str">
        <f t="shared" si="3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O35" t="str">
        <f t="shared" si="7"/>
        <v/>
      </c>
      <c r="P35" t="str">
        <f t="shared" si="2"/>
        <v/>
      </c>
      <c r="Q35" t="str">
        <f t="shared" si="3"/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O36" t="str">
        <f t="shared" si="7"/>
        <v/>
      </c>
      <c r="P36" t="str">
        <f t="shared" si="2"/>
        <v/>
      </c>
      <c r="Q36" t="str">
        <f t="shared" si="3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si="7"/>
        <v/>
      </c>
      <c r="P37" t="str">
        <f t="shared" si="2"/>
        <v/>
      </c>
      <c r="Q37" t="str">
        <f t="shared" si="3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7"/>
        <v/>
      </c>
      <c r="P38" t="str">
        <f t="shared" si="2"/>
        <v/>
      </c>
      <c r="Q38" t="str">
        <f t="shared" si="3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7"/>
        <v/>
      </c>
      <c r="P39" t="str">
        <f t="shared" si="2"/>
        <v/>
      </c>
      <c r="Q39" t="str">
        <f t="shared" si="3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7"/>
        <v/>
      </c>
      <c r="P40" t="str">
        <f t="shared" si="2"/>
        <v/>
      </c>
      <c r="Q40" t="str">
        <f t="shared" si="3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 t="str">
        <f t="shared" si="2"/>
        <v/>
      </c>
      <c r="Q41" t="str">
        <f t="shared" si="3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7"/>
        <v/>
      </c>
      <c r="P42" t="str">
        <f t="shared" si="2"/>
        <v/>
      </c>
      <c r="Q42" t="str">
        <f t="shared" si="3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7"/>
        <v/>
      </c>
      <c r="P43" t="str">
        <f t="shared" si="2"/>
        <v/>
      </c>
      <c r="Q43" t="str">
        <f t="shared" si="3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7"/>
        <v/>
      </c>
      <c r="P44" t="str">
        <f t="shared" si="2"/>
        <v/>
      </c>
      <c r="Q44" t="str">
        <f t="shared" si="3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7"/>
        <v/>
      </c>
      <c r="P45" t="str">
        <f t="shared" si="2"/>
        <v/>
      </c>
      <c r="Q45" t="str">
        <f t="shared" si="3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7"/>
        <v/>
      </c>
      <c r="P46" t="str">
        <f t="shared" si="2"/>
        <v/>
      </c>
      <c r="Q46" t="str">
        <f t="shared" si="3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7"/>
        <v/>
      </c>
      <c r="P47" t="str">
        <f t="shared" si="2"/>
        <v/>
      </c>
      <c r="Q47" t="str">
        <f t="shared" si="3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7"/>
        <v/>
      </c>
      <c r="P48" t="str">
        <f t="shared" si="2"/>
        <v/>
      </c>
      <c r="Q48" t="str">
        <f t="shared" si="3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7"/>
        <v/>
      </c>
      <c r="P49" t="str">
        <f t="shared" si="2"/>
        <v/>
      </c>
      <c r="Q49" t="str">
        <f t="shared" si="3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7"/>
        <v/>
      </c>
      <c r="P50" t="str">
        <f t="shared" si="2"/>
        <v/>
      </c>
      <c r="Q50" t="str">
        <f t="shared" si="3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7"/>
        <v/>
      </c>
      <c r="P51" t="str">
        <f t="shared" si="2"/>
        <v/>
      </c>
      <c r="Q51" t="str">
        <f t="shared" si="3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7"/>
        <v/>
      </c>
      <c r="P52" t="str">
        <f t="shared" si="2"/>
        <v/>
      </c>
      <c r="Q52" t="str">
        <f t="shared" si="3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7"/>
        <v/>
      </c>
      <c r="P53" t="str">
        <f t="shared" si="2"/>
        <v/>
      </c>
      <c r="Q53" t="str">
        <f t="shared" si="3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7"/>
        <v/>
      </c>
      <c r="P54" t="str">
        <f t="shared" si="2"/>
        <v/>
      </c>
      <c r="Q54" t="str">
        <f t="shared" si="3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 t="str">
        <f t="shared" si="2"/>
        <v/>
      </c>
      <c r="Q55" t="str">
        <f t="shared" si="3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7"/>
        <v/>
      </c>
      <c r="P56" t="str">
        <f t="shared" si="2"/>
        <v/>
      </c>
      <c r="Q56" t="str">
        <f t="shared" si="3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 t="str">
        <f t="shared" si="2"/>
        <v/>
      </c>
      <c r="Q57" t="str">
        <f t="shared" si="3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7"/>
        <v/>
      </c>
      <c r="P58" t="str">
        <f t="shared" si="2"/>
        <v/>
      </c>
      <c r="Q58" t="str">
        <f t="shared" si="3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7"/>
        <v/>
      </c>
      <c r="P59" t="str">
        <f t="shared" si="2"/>
        <v/>
      </c>
      <c r="Q59" t="str">
        <f t="shared" si="3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7"/>
        <v/>
      </c>
      <c r="P60" t="str">
        <f t="shared" si="2"/>
        <v/>
      </c>
      <c r="Q60" t="str">
        <f t="shared" si="3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 t="str">
        <f t="shared" si="2"/>
        <v/>
      </c>
      <c r="Q61" t="str">
        <f t="shared" si="3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7"/>
        <v/>
      </c>
      <c r="P62" t="str">
        <f t="shared" si="2"/>
        <v/>
      </c>
      <c r="Q62" t="str">
        <f t="shared" si="3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7"/>
        <v/>
      </c>
      <c r="P63" t="str">
        <f t="shared" si="2"/>
        <v/>
      </c>
      <c r="Q63" t="str">
        <f t="shared" si="3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7"/>
        <v/>
      </c>
      <c r="P64" t="str">
        <f t="shared" si="2"/>
        <v/>
      </c>
      <c r="Q64" t="str">
        <f t="shared" si="3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 t="str">
        <f t="shared" si="2"/>
        <v/>
      </c>
      <c r="Q65" t="str">
        <f t="shared" si="3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7"/>
        <v/>
      </c>
      <c r="P66" t="str">
        <f t="shared" si="2"/>
        <v/>
      </c>
      <c r="Q66" t="str">
        <f t="shared" si="3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28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tabSelected="1" zoomScale="200" zoomScaleNormal="200" workbookViewId="0">
      <pane ySplit="1" topLeftCell="A13" activePane="bottomLeft" state="frozen"/>
      <selection pane="bottomLeft" activeCell="G19" sqref="G19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9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9">
      <c r="A2" s="100" t="s">
        <v>7580</v>
      </c>
      <c r="B2" s="136">
        <v>43371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114</v>
      </c>
      <c r="I2" s="139"/>
      <c r="J2" s="138"/>
      <c r="K2" s="138"/>
      <c r="L2" s="140"/>
      <c r="M2" s="140"/>
      <c r="N2" s="141"/>
      <c r="O2" s="138">
        <v>188</v>
      </c>
      <c r="P2" s="76" t="s">
        <v>6857</v>
      </c>
      <c r="Q2" s="77">
        <v>1.0549999999999999</v>
      </c>
      <c r="R2" s="78"/>
      <c r="S2" s="75">
        <v>9998</v>
      </c>
      <c r="T2" s="75"/>
      <c r="U2" s="79" t="str">
        <f>VLOOKUP(S2,'Taxa v. 19'!$A$2:$D$2498,2,FALSE)</f>
        <v>vide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9">
      <c r="A3" s="100" t="s">
        <v>7580</v>
      </c>
      <c r="B3" s="136">
        <v>43371</v>
      </c>
      <c r="C3" s="100">
        <v>2</v>
      </c>
      <c r="D3" s="142">
        <v>792</v>
      </c>
      <c r="E3" s="142">
        <v>39</v>
      </c>
      <c r="F3" s="142"/>
      <c r="G3" s="142">
        <v>15</v>
      </c>
      <c r="H3" s="142">
        <v>114</v>
      </c>
      <c r="I3" s="89"/>
      <c r="J3" s="90"/>
      <c r="K3" s="90"/>
      <c r="L3" s="90"/>
      <c r="M3" s="90"/>
      <c r="N3" s="90"/>
      <c r="O3" s="142">
        <v>189</v>
      </c>
      <c r="P3" s="91"/>
      <c r="Q3" s="92">
        <v>0.93</v>
      </c>
      <c r="R3" s="93">
        <v>6.3E-2</v>
      </c>
      <c r="S3" s="75">
        <v>6152</v>
      </c>
      <c r="T3" s="75">
        <v>18</v>
      </c>
      <c r="U3" s="79" t="str">
        <f>VLOOKUP(S3,'Taxa v. 19'!$A$2:$D$2498,2,FALSE)</f>
        <v>Chiridius gracilis</v>
      </c>
      <c r="V3" s="79" t="str">
        <f>VLOOKUP(T3,'Détail de taxa'!$A$1:$B$51,2,FALSE)</f>
        <v>Cvi femelle</v>
      </c>
      <c r="W3" s="80">
        <v>1</v>
      </c>
      <c r="X3" s="94">
        <v>1E-3</v>
      </c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9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6085</v>
      </c>
      <c r="T4" s="75">
        <v>16</v>
      </c>
      <c r="U4" s="79" t="str">
        <f>VLOOKUP(S4,'Taxa v. 19'!$A$2:$D$2498,2,FALSE)</f>
        <v>Calanus hyperboreus</v>
      </c>
      <c r="V4" s="79" t="str">
        <f>VLOOKUP(T4,'Détail de taxa'!$A$1:$B$51,2,FALSE)</f>
        <v>Cv</v>
      </c>
      <c r="W4" s="80">
        <v>6</v>
      </c>
      <c r="X4" s="94">
        <v>0.03</v>
      </c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9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R3-X3-X4</f>
        <v>3.2000000000000001E-2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9">
      <c r="A6" s="100" t="s">
        <v>7580</v>
      </c>
      <c r="B6" s="136">
        <v>43371</v>
      </c>
      <c r="C6" s="100">
        <v>2</v>
      </c>
      <c r="D6" s="137">
        <v>792</v>
      </c>
      <c r="E6" s="138">
        <v>39</v>
      </c>
      <c r="F6" s="138"/>
      <c r="G6" s="138">
        <v>15</v>
      </c>
      <c r="H6" s="138">
        <v>114</v>
      </c>
      <c r="I6" s="139"/>
      <c r="J6" s="138"/>
      <c r="K6" s="138"/>
      <c r="L6" s="140"/>
      <c r="M6" s="140"/>
      <c r="N6" s="141"/>
      <c r="O6" s="138">
        <v>190</v>
      </c>
      <c r="P6" s="91"/>
      <c r="Q6" s="92">
        <v>1.0109999999999999</v>
      </c>
      <c r="R6" s="93"/>
      <c r="S6" s="75">
        <v>9998</v>
      </c>
      <c r="T6" s="75"/>
      <c r="U6" s="79" t="str">
        <f>VLOOKUP(S6,'Taxa v. 19'!$A$2:$D$2498,2,FALSE)</f>
        <v>vide</v>
      </c>
      <c r="V6" s="79">
        <f>VLOOKUP(T6,'Détail de taxa'!$A$1:$B$51,2,FALSE)</f>
        <v>0</v>
      </c>
      <c r="W6" s="80"/>
      <c r="X6" s="94"/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9">
      <c r="A7" s="100" t="s">
        <v>7580</v>
      </c>
      <c r="B7" s="136">
        <v>43371</v>
      </c>
      <c r="C7" s="100">
        <v>2</v>
      </c>
      <c r="D7" s="137">
        <v>792</v>
      </c>
      <c r="E7" s="138">
        <v>39</v>
      </c>
      <c r="F7" s="138"/>
      <c r="G7" s="138">
        <v>15</v>
      </c>
      <c r="H7" s="138">
        <v>114</v>
      </c>
      <c r="I7" s="139"/>
      <c r="J7" s="138"/>
      <c r="K7" s="138"/>
      <c r="L7" s="140"/>
      <c r="M7" s="140"/>
      <c r="N7" s="141"/>
      <c r="O7" s="138">
        <v>191</v>
      </c>
      <c r="P7" s="91"/>
      <c r="Q7" s="92">
        <v>0.81899999999999995</v>
      </c>
      <c r="R7" s="93"/>
      <c r="S7" s="75">
        <v>9998</v>
      </c>
      <c r="T7" s="75"/>
      <c r="U7" s="79" t="str">
        <f>VLOOKUP(S7,'Taxa v. 19'!$A$2:$D$2498,2,FALSE)</f>
        <v>vide</v>
      </c>
      <c r="V7" s="79">
        <f>VLOOKUP(T7,'Détail de taxa'!$A$1:$B$51,2,FALSE)</f>
        <v>0</v>
      </c>
      <c r="W7" s="80"/>
      <c r="X7" s="94"/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9">
      <c r="A8" s="100" t="s">
        <v>7580</v>
      </c>
      <c r="B8" s="136">
        <v>43371</v>
      </c>
      <c r="C8" s="100">
        <v>2</v>
      </c>
      <c r="D8" s="142">
        <v>792</v>
      </c>
      <c r="E8" s="142">
        <v>39</v>
      </c>
      <c r="F8" s="142"/>
      <c r="G8" s="142">
        <v>15</v>
      </c>
      <c r="H8" s="142">
        <v>114</v>
      </c>
      <c r="I8" s="89"/>
      <c r="J8" s="90"/>
      <c r="K8" s="90"/>
      <c r="L8" s="90"/>
      <c r="M8" s="90"/>
      <c r="N8" s="90"/>
      <c r="O8" s="142">
        <v>192</v>
      </c>
      <c r="P8" s="91"/>
      <c r="Q8" s="92">
        <v>1.089</v>
      </c>
      <c r="R8" s="93">
        <v>9.5000000000000001E-2</v>
      </c>
      <c r="S8" s="75">
        <v>6930</v>
      </c>
      <c r="T8" s="75">
        <v>81</v>
      </c>
      <c r="U8" s="79" t="str">
        <f>VLOOKUP(S8,'Taxa v. 19'!$A$2:$D$2498,2,FALSE)</f>
        <v>Amphipoda</v>
      </c>
      <c r="V8" s="79" t="str">
        <f>VLOOKUP(T8,'Détail de taxa'!$A$1:$B$51,2,FALSE)</f>
        <v>partiel</v>
      </c>
      <c r="W8" s="80"/>
      <c r="X8" s="94"/>
      <c r="Y8" s="95"/>
      <c r="Z8" s="96">
        <v>9.5000000000000001E-2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  <c r="AM8" s="74" t="s">
        <v>7586</v>
      </c>
    </row>
    <row r="9" spans="1:39">
      <c r="A9" s="100" t="s">
        <v>7580</v>
      </c>
      <c r="B9" s="136">
        <v>43371</v>
      </c>
      <c r="C9" s="100">
        <v>2</v>
      </c>
      <c r="D9" s="142">
        <v>792</v>
      </c>
      <c r="E9" s="142">
        <v>39</v>
      </c>
      <c r="F9" s="142"/>
      <c r="G9" s="142">
        <v>15</v>
      </c>
      <c r="H9" s="142">
        <v>39</v>
      </c>
      <c r="I9" s="89"/>
      <c r="J9" s="90"/>
      <c r="K9" s="90"/>
      <c r="L9" s="90"/>
      <c r="M9" s="90"/>
      <c r="N9" s="90"/>
      <c r="O9" s="142">
        <v>193</v>
      </c>
      <c r="P9" s="91" t="s">
        <v>6857</v>
      </c>
      <c r="Q9" s="92">
        <v>0.89500000000000002</v>
      </c>
      <c r="R9" s="93">
        <v>0.19400000000000001</v>
      </c>
      <c r="S9" s="75">
        <v>7933</v>
      </c>
      <c r="T9" s="75"/>
      <c r="U9" s="79" t="str">
        <f>VLOOKUP(S9,'Taxa v. 19'!$A$2:$D$2498,2,FALSE)</f>
        <v>Boreomysis sp.</v>
      </c>
      <c r="V9" s="79">
        <f>VLOOKUP(T9,'Détail de taxa'!$A$1:$B$51,2,FALSE)</f>
        <v>0</v>
      </c>
      <c r="W9" s="80">
        <v>6</v>
      </c>
      <c r="X9" s="94">
        <v>0.17799999999999999</v>
      </c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9">
      <c r="A10" s="100"/>
      <c r="B10" s="136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6930</v>
      </c>
      <c r="T10" s="75">
        <v>81</v>
      </c>
      <c r="U10" s="79" t="str">
        <f>VLOOKUP(S10,'Taxa v. 19'!$A$2:$D$2498,2,FALSE)</f>
        <v>Amphipoda</v>
      </c>
      <c r="V10" s="79" t="str">
        <f>VLOOKUP(T10,'Détail de taxa'!$A$1:$B$51,2,FALSE)</f>
        <v>partiel</v>
      </c>
      <c r="W10" s="80"/>
      <c r="X10" s="94"/>
      <c r="Y10" s="95"/>
      <c r="Z10" s="96">
        <f>R9-X9</f>
        <v>1.6000000000000014E-2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  <c r="AM10" s="74" t="s">
        <v>7586</v>
      </c>
    </row>
    <row r="11" spans="1:39">
      <c r="A11" s="100" t="s">
        <v>7580</v>
      </c>
      <c r="B11" s="136">
        <v>43371</v>
      </c>
      <c r="C11" s="100">
        <v>2</v>
      </c>
      <c r="D11" s="142">
        <v>792</v>
      </c>
      <c r="E11" s="142">
        <v>39</v>
      </c>
      <c r="F11" s="142"/>
      <c r="G11" s="142">
        <v>15</v>
      </c>
      <c r="H11" s="142">
        <v>39</v>
      </c>
      <c r="I11" s="89"/>
      <c r="J11" s="90"/>
      <c r="K11" s="90"/>
      <c r="L11" s="90"/>
      <c r="M11" s="90"/>
      <c r="N11" s="90"/>
      <c r="O11" s="142">
        <v>194</v>
      </c>
      <c r="P11" s="91"/>
      <c r="Q11" s="92">
        <v>0.93899999999999995</v>
      </c>
      <c r="R11" s="93">
        <v>7.2999999999999995E-2</v>
      </c>
      <c r="S11" s="75">
        <v>6085</v>
      </c>
      <c r="T11" s="75">
        <v>16</v>
      </c>
      <c r="U11" s="79" t="str">
        <f>VLOOKUP(S11,'Taxa v. 19'!$A$2:$D$2498,2,FALSE)</f>
        <v>Calanus hyperboreus</v>
      </c>
      <c r="V11" s="79" t="str">
        <f>VLOOKUP(T11,'Détail de taxa'!$A$1:$B$51,2,FALSE)</f>
        <v>Cv</v>
      </c>
      <c r="W11" s="80">
        <v>1</v>
      </c>
      <c r="X11" s="94">
        <v>5.0000000000000001E-3</v>
      </c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9">
      <c r="A12" s="100"/>
      <c r="B12" s="100"/>
      <c r="C12" s="100"/>
      <c r="D12" s="142"/>
      <c r="E12" s="142"/>
      <c r="F12" s="142"/>
      <c r="G12" s="142"/>
      <c r="H12" s="142"/>
      <c r="I12" s="89"/>
      <c r="J12" s="90"/>
      <c r="K12" s="90"/>
      <c r="L12" s="90"/>
      <c r="M12" s="90"/>
      <c r="N12" s="90"/>
      <c r="O12" s="142"/>
      <c r="P12" s="91"/>
      <c r="Q12" s="92"/>
      <c r="R12" s="93"/>
      <c r="S12" s="75">
        <v>6085</v>
      </c>
      <c r="T12" s="75">
        <v>15</v>
      </c>
      <c r="U12" s="79" t="str">
        <f>VLOOKUP(S12,'Taxa v. 19'!$A$2:$D$2498,2,FALSE)</f>
        <v>Calanus hyperboreus</v>
      </c>
      <c r="V12" s="79" t="str">
        <f>VLOOKUP(T12,'Détail de taxa'!$A$1:$B$51,2,FALSE)</f>
        <v>Civ</v>
      </c>
      <c r="W12" s="80">
        <v>1</v>
      </c>
      <c r="X12" s="94">
        <v>2E-3</v>
      </c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9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9977</v>
      </c>
      <c r="T13" s="75"/>
      <c r="U13" s="79" t="str">
        <f>VLOOKUP(S13,'Taxa v. 19'!$A$2:$D$2498,2,FALSE)</f>
        <v>mucus</v>
      </c>
      <c r="V13" s="79">
        <f>VLOOKUP(T13,'Détail de taxa'!$A$1:$B$51,2,FALSE)</f>
        <v>0</v>
      </c>
      <c r="W13" s="80"/>
      <c r="X13" s="94"/>
      <c r="Y13" s="95"/>
      <c r="Z13" s="96">
        <f>R11-X11-X12</f>
        <v>6.5999999999999989E-2</v>
      </c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9">
      <c r="A14" s="100" t="s">
        <v>7580</v>
      </c>
      <c r="B14" s="136">
        <v>43371</v>
      </c>
      <c r="C14" s="100">
        <v>2</v>
      </c>
      <c r="D14" s="142">
        <v>792</v>
      </c>
      <c r="E14" s="142">
        <v>39</v>
      </c>
      <c r="F14" s="142"/>
      <c r="G14" s="142">
        <v>15</v>
      </c>
      <c r="H14" s="142">
        <v>39</v>
      </c>
      <c r="I14" s="89"/>
      <c r="J14" s="90"/>
      <c r="K14" s="90"/>
      <c r="L14" s="90"/>
      <c r="M14" s="90"/>
      <c r="N14" s="90"/>
      <c r="O14" s="142">
        <v>195</v>
      </c>
      <c r="P14" s="91"/>
      <c r="Q14" s="92">
        <v>1.1040000000000001</v>
      </c>
      <c r="R14" s="93"/>
      <c r="S14" s="75">
        <v>9998</v>
      </c>
      <c r="T14" s="75"/>
      <c r="U14" s="79" t="str">
        <f>VLOOKUP(S14,'Taxa v. 19'!$A$2:$D$2498,2,FALSE)</f>
        <v>vide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9">
      <c r="A15" s="100" t="s">
        <v>7580</v>
      </c>
      <c r="B15" s="136">
        <v>43371</v>
      </c>
      <c r="C15" s="100">
        <v>2</v>
      </c>
      <c r="D15" s="142">
        <v>792</v>
      </c>
      <c r="E15" s="142">
        <v>39</v>
      </c>
      <c r="F15" s="142"/>
      <c r="G15" s="142">
        <v>15</v>
      </c>
      <c r="H15" s="142">
        <v>39</v>
      </c>
      <c r="I15" s="89"/>
      <c r="J15" s="90"/>
      <c r="K15" s="90"/>
      <c r="L15" s="90"/>
      <c r="M15" s="90"/>
      <c r="N15" s="90"/>
      <c r="O15" s="142">
        <v>196</v>
      </c>
      <c r="P15" s="91"/>
      <c r="Q15" s="92">
        <v>1.2090000000000001</v>
      </c>
      <c r="R15" s="93">
        <v>0.30299999999999999</v>
      </c>
      <c r="S15" s="75">
        <v>6085</v>
      </c>
      <c r="T15" s="75">
        <v>16</v>
      </c>
      <c r="U15" s="79" t="str">
        <f>VLOOKUP(S15,'Taxa v. 19'!$A$2:$D$2498,2,FALSE)</f>
        <v>Calanus hyperboreus</v>
      </c>
      <c r="V15" s="79" t="str">
        <f>VLOOKUP(T15,'Détail de taxa'!$A$1:$B$51,2,FALSE)</f>
        <v>Cv</v>
      </c>
      <c r="W15" s="80">
        <v>2</v>
      </c>
      <c r="X15" s="94"/>
      <c r="Y15" s="95">
        <v>4.0000000000000001E-3</v>
      </c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9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6085</v>
      </c>
      <c r="T16" s="75">
        <v>15</v>
      </c>
      <c r="U16" s="79" t="str">
        <f>VLOOKUP(S16,'Taxa v. 19'!$A$2:$D$2498,2,FALSE)</f>
        <v>Calanus hyperboreus</v>
      </c>
      <c r="V16" s="79" t="str">
        <f>VLOOKUP(T16,'Détail de taxa'!$A$1:$B$51,2,FALSE)</f>
        <v>Civ</v>
      </c>
      <c r="W16" s="80">
        <v>1</v>
      </c>
      <c r="X16" s="94"/>
      <c r="Y16" s="95">
        <v>1E-3</v>
      </c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7933</v>
      </c>
      <c r="T17" s="75"/>
      <c r="U17" s="79" t="str">
        <f>VLOOKUP(S17,'Taxa v. 19'!$A$2:$D$2498,2,FALSE)</f>
        <v>Boreomysis sp.</v>
      </c>
      <c r="V17" s="79">
        <f>VLOOKUP(T17,'Détail de taxa'!$A$1:$B$51,2,FALSE)</f>
        <v>0</v>
      </c>
      <c r="W17" s="80">
        <v>2</v>
      </c>
      <c r="X17" s="94"/>
      <c r="Y17" s="95">
        <v>4.7E-2</v>
      </c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/>
      <c r="B18" s="100"/>
      <c r="C18" s="100"/>
      <c r="D18" s="142"/>
      <c r="E18" s="142"/>
      <c r="F18" s="142"/>
      <c r="G18" s="142"/>
      <c r="H18" s="142"/>
      <c r="I18" s="89"/>
      <c r="J18" s="90"/>
      <c r="K18" s="90"/>
      <c r="L18" s="90"/>
      <c r="M18" s="90"/>
      <c r="N18" s="90"/>
      <c r="O18" s="142"/>
      <c r="P18" s="91"/>
      <c r="Q18" s="92"/>
      <c r="R18" s="93"/>
      <c r="S18" s="75">
        <v>9977</v>
      </c>
      <c r="T18" s="75"/>
      <c r="U18" s="79" t="str">
        <f>VLOOKUP(S18,'Taxa v. 19'!$A$2:$D$2498,2,FALSE)</f>
        <v>mucus</v>
      </c>
      <c r="V18" s="79">
        <f>VLOOKUP(T18,'Détail de taxa'!$A$1:$B$51,2,FALSE)</f>
        <v>0</v>
      </c>
      <c r="W18" s="80"/>
      <c r="X18" s="94"/>
      <c r="Y18" s="95"/>
      <c r="Z18" s="96">
        <f>R15-Y15-Y16-Y17</f>
        <v>0.251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00" t="s">
        <v>7580</v>
      </c>
      <c r="B19" s="136">
        <v>43371</v>
      </c>
      <c r="C19" s="100">
        <v>2</v>
      </c>
      <c r="D19" s="142">
        <v>792</v>
      </c>
      <c r="E19" s="142">
        <v>39</v>
      </c>
      <c r="F19" s="142"/>
      <c r="G19" s="142">
        <v>15</v>
      </c>
      <c r="H19" s="142">
        <v>39</v>
      </c>
      <c r="I19" s="89"/>
      <c r="J19" s="90"/>
      <c r="K19" s="90"/>
      <c r="L19" s="90"/>
      <c r="M19" s="90"/>
      <c r="N19" s="90"/>
      <c r="O19" s="142">
        <v>197</v>
      </c>
      <c r="P19" s="91"/>
      <c r="Q19" s="92">
        <v>0.73799999999999999</v>
      </c>
      <c r="R19" s="93"/>
      <c r="S19" s="75">
        <v>9998</v>
      </c>
      <c r="T19" s="75"/>
      <c r="U19" s="79" t="str">
        <f>VLOOKUP(S19,'Taxa v. 19'!$A$2:$D$2498,2,FALSE)</f>
        <v>vide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2003" activePane="bottomLeft" state="frozen"/>
      <selection pane="bottomLeft" activeCell="B2016" sqref="B2016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2018-10-05T12:19:29Z</dcterms:modified>
</cp:coreProperties>
</file>